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Z:\PROJETS\Travaux_SNBC_2023\Modélisation macro\Actualisation calibrage 3ME\"/>
    </mc:Choice>
  </mc:AlternateContent>
  <xr:revisionPtr revIDLastSave="0" documentId="13_ncr:1_{B09DC5C2-E794-4D34-8340-AE5FD0764A7C}" xr6:coauthVersionLast="47" xr6:coauthVersionMax="47" xr10:uidLastSave="{00000000-0000-0000-0000-000000000000}"/>
  <bookViews>
    <workbookView xWindow="-110" yWindow="-110" windowWidth="19420" windowHeight="10420" firstSheet="5" activeTab="9" xr2:uid="{6CDE41F1-C0EC-4AD5-8422-E7AACFEB4D6D}"/>
  </bookViews>
  <sheets>
    <sheet name="Commentaires" sheetId="1" r:id="rId1"/>
    <sheet name="2015 immats CO2" sheetId="8" r:id="rId2"/>
    <sheet name="2016 immats CO2" sheetId="9" r:id="rId3"/>
    <sheet name="2017 immats CO2" sheetId="10" r:id="rId4"/>
    <sheet name="2018 immats CO2" sheetId="11" r:id="rId5"/>
    <sheet name="2019 immats CO2" sheetId="12" r:id="rId6"/>
    <sheet name="2020 immats CO2" sheetId="13" r:id="rId7"/>
    <sheet name="2021 immats CO2" sheetId="14" r:id="rId8"/>
    <sheet name="2022 immats CO2" sheetId="16" r:id="rId9"/>
    <sheet name="Récap taux" sheetId="1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7" l="1"/>
  <c r="F12" i="17"/>
  <c r="G12" i="17"/>
  <c r="B12" i="17"/>
  <c r="I10" i="17"/>
  <c r="H10" i="17"/>
  <c r="G10" i="17"/>
  <c r="F10" i="17"/>
  <c r="E10" i="17"/>
  <c r="D10" i="17"/>
  <c r="C10" i="17"/>
  <c r="B10" i="17"/>
  <c r="B14" i="17"/>
  <c r="C14" i="17"/>
  <c r="D14" i="17"/>
  <c r="H14" i="17"/>
  <c r="G14" i="17"/>
  <c r="F14" i="17"/>
  <c r="E14" i="17"/>
  <c r="I14" i="17"/>
  <c r="M4" i="8"/>
  <c r="P4" i="9"/>
  <c r="P4" i="10"/>
  <c r="L4" i="11"/>
  <c r="L4" i="12"/>
  <c r="L4" i="13"/>
  <c r="L4" i="14"/>
  <c r="L4" i="16"/>
  <c r="I12" i="17" l="1"/>
  <c r="H12" i="17"/>
  <c r="D12" i="17"/>
  <c r="C12" i="17"/>
  <c r="F8" i="17"/>
  <c r="B7" i="17"/>
  <c r="B8" i="17"/>
  <c r="B6" i="17"/>
  <c r="B5" i="17"/>
  <c r="B4" i="17"/>
  <c r="B3" i="17"/>
  <c r="B2" i="17"/>
  <c r="C8" i="17"/>
  <c r="C7" i="17"/>
  <c r="C6" i="17"/>
  <c r="C5" i="17"/>
  <c r="C4" i="17"/>
  <c r="C3" i="17"/>
  <c r="C2" i="17"/>
  <c r="D8" i="17"/>
  <c r="D7" i="17"/>
  <c r="D6" i="17"/>
  <c r="D5" i="17"/>
  <c r="D4" i="17"/>
  <c r="D3" i="17"/>
  <c r="D2" i="17"/>
  <c r="E8" i="17"/>
  <c r="E7" i="17"/>
  <c r="E6" i="17"/>
  <c r="E5" i="17"/>
  <c r="E4" i="17"/>
  <c r="E3" i="17"/>
  <c r="E2" i="17"/>
  <c r="F7" i="17"/>
  <c r="F6" i="17"/>
  <c r="F5" i="17"/>
  <c r="F4" i="17"/>
  <c r="F3" i="17"/>
  <c r="F2" i="17"/>
  <c r="G8" i="17"/>
  <c r="G7" i="17"/>
  <c r="G6" i="17"/>
  <c r="G5" i="17"/>
  <c r="G4" i="17"/>
  <c r="G3" i="17"/>
  <c r="G2" i="17"/>
  <c r="H8" i="17"/>
  <c r="H7" i="17"/>
  <c r="H6" i="17"/>
  <c r="H5" i="17"/>
  <c r="H4" i="17"/>
  <c r="H3" i="17"/>
  <c r="H2" i="17"/>
  <c r="I8" i="17"/>
  <c r="I7" i="17"/>
  <c r="I6" i="17"/>
  <c r="I4" i="17"/>
  <c r="L243" i="16"/>
  <c r="L193" i="16"/>
  <c r="L153" i="16"/>
  <c r="L133" i="16"/>
  <c r="I5" i="17" s="1"/>
  <c r="L113" i="16"/>
  <c r="L93" i="16"/>
  <c r="I3" i="17" s="1"/>
  <c r="I2" i="17"/>
  <c r="L243" i="14"/>
  <c r="L193" i="14"/>
  <c r="L153" i="14"/>
  <c r="L133" i="14"/>
  <c r="L113" i="14"/>
  <c r="L93" i="14"/>
  <c r="L218" i="13"/>
  <c r="L172" i="13"/>
  <c r="L72" i="13"/>
  <c r="L68" i="11"/>
  <c r="L71" i="12"/>
  <c r="L92" i="13"/>
  <c r="L112" i="13"/>
  <c r="L132" i="13"/>
  <c r="L219" i="12"/>
  <c r="L91" i="12"/>
  <c r="L111" i="12"/>
  <c r="L131" i="12"/>
  <c r="L171" i="12"/>
  <c r="L216" i="11"/>
  <c r="L168" i="11"/>
  <c r="L108" i="11"/>
  <c r="L128" i="11"/>
  <c r="L88" i="11"/>
  <c r="P213" i="10"/>
  <c r="P166" i="10"/>
  <c r="P126" i="10"/>
  <c r="P106" i="10"/>
  <c r="P86" i="10"/>
  <c r="P66" i="10"/>
  <c r="P207" i="9"/>
  <c r="P159" i="9"/>
  <c r="P119" i="9"/>
  <c r="P99" i="9"/>
  <c r="P79" i="9"/>
  <c r="P59" i="9"/>
  <c r="M195" i="8"/>
  <c r="M147" i="8"/>
  <c r="M107" i="8"/>
  <c r="M87" i="8"/>
  <c r="M67" i="8"/>
  <c r="M47"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MONSERAND Alma</author>
  </authors>
  <commentList>
    <comment ref="A2" authorId="0" shapeId="0" xr:uid="{C97C275D-69EB-4E0A-8FBA-2EE6CDE1CF46}">
      <text>
        <r>
          <rPr>
            <b/>
            <sz val="9"/>
            <color indexed="81"/>
            <rFont val="Tahoma"/>
            <charset val="1"/>
          </rPr>
          <t>MONSERAND Alma:</t>
        </r>
        <r>
          <rPr>
            <sz val="9"/>
            <color indexed="81"/>
            <rFont val="Tahoma"/>
            <charset val="1"/>
          </rPr>
          <t xml:space="preserve">
Classe A hors véhicules électriques, H2 et autres rejetant 0 gCO2/km
</t>
        </r>
      </text>
    </comment>
  </commentList>
</comments>
</file>

<file path=xl/sharedStrings.xml><?xml version="1.0" encoding="utf-8"?>
<sst xmlns="http://schemas.openxmlformats.org/spreadsheetml/2006/main" count="2517" uniqueCount="57">
  <si>
    <t>Immatriculations 2015</t>
  </si>
  <si>
    <t xml:space="preserve">Etiquette </t>
  </si>
  <si>
    <t>Bonus total</t>
  </si>
  <si>
    <t>Malus total</t>
  </si>
  <si>
    <t>CO2 homolo</t>
  </si>
  <si>
    <t>Elec</t>
  </si>
  <si>
    <t>H2</t>
  </si>
  <si>
    <t>Hyb NR</t>
  </si>
  <si>
    <t>VHR</t>
  </si>
  <si>
    <t>VTh</t>
  </si>
  <si>
    <t>Total général</t>
  </si>
  <si>
    <t>CO2</t>
  </si>
  <si>
    <t>estimé</t>
  </si>
  <si>
    <t>A</t>
  </si>
  <si>
    <t>G</t>
  </si>
  <si>
    <t>F</t>
  </si>
  <si>
    <t>E</t>
  </si>
  <si>
    <t>D</t>
  </si>
  <si>
    <t>C</t>
  </si>
  <si>
    <t>B</t>
  </si>
  <si>
    <t>GAZOLE HNR</t>
  </si>
  <si>
    <t>GAZOLE HR</t>
  </si>
  <si>
    <t>GAZOLE</t>
  </si>
  <si>
    <t>Etiquette</t>
  </si>
  <si>
    <t>Immatriculations 2016</t>
  </si>
  <si>
    <t>Immatriculations 2017</t>
  </si>
  <si>
    <t>Immatriculations 2018</t>
  </si>
  <si>
    <t>Immatriculations 2019</t>
  </si>
  <si>
    <t xml:space="preserve">C </t>
  </si>
  <si>
    <t>prix moyen</t>
  </si>
  <si>
    <t>Immatriculations 2020</t>
  </si>
  <si>
    <t>etiquette</t>
  </si>
  <si>
    <t>CO2 NEDC</t>
  </si>
  <si>
    <t>immatriculations 2021</t>
  </si>
  <si>
    <t>étiquette</t>
  </si>
  <si>
    <t>CO2 WLTP</t>
  </si>
  <si>
    <t>Immatriculations 2022</t>
  </si>
  <si>
    <t>Total Bonus</t>
  </si>
  <si>
    <t>Total Malus</t>
  </si>
  <si>
    <t>Les montants "bonus" et "malus" sont issus de reconstructions théoriques à partir des données disponibles : niveaux de CO2, prix véhicule, technologie de propulsion issus des données AAA, et recherches sur legifrance.</t>
  </si>
  <si>
    <t>Toutefois l'ensemble des données nécessaires à un calcul complet ne sont pas toujours disponible, notamment : statut juridique de l'acheteur (personne physique / personne morale) ou niveau de revenu lorsqu'il s'agit d'un ménage.</t>
  </si>
  <si>
    <t>Le dispositif de "prime à la conversion" ne peut pas être évalué par la même méthode puisque conditionné par la mise à la casse d'un vieux véhicule, information non contenue dans les données AAA.</t>
  </si>
  <si>
    <t>ADEME/STM/B.O.Ducreux, 18 janvier 2022</t>
  </si>
  <si>
    <t>Rappel :</t>
  </si>
  <si>
    <t>Son barème est exclusivement indexé sur les émissions de CO2 homologuées, qui dépendent principalement de la procédure d'homologation (NEDC jsq 2020 inclus, puis WLTP) et de la nature chimique du carburant.</t>
  </si>
  <si>
    <t>L'étiquette CO2 automobile, abusivement appelée "étiquette énergie", ne traduit que de façon médiocre l'efficacité énergétique des véhicules.</t>
  </si>
  <si>
    <t>L'électrification croissante des autos (hybrides, hybrides rechargeables, électriques à batterie) conduit à des émissions de CO2 très basses voire nulles, absolument plus représentatives de la consommation d'énergie.</t>
  </si>
  <si>
    <t xml:space="preserve">Cette remarque, basée sur le périmètre de l'homologation Européenne ("du réservoir à la roue") est encore + vraie si on évalue la situation du puits à la roue, voire sur le cycle de vie complet. </t>
  </si>
  <si>
    <t>La déclinaison des volumes immatriculés par technologie véhicule (élec, VHR=hybride rechargeable, différenciation ponctuelle gazole/autres carburants) a été menée pour le suivi du marché et pour correspondre aux critères variables du bonus écologique.</t>
  </si>
  <si>
    <t>Il apparait localement quelques anomalies dans les résultats, issus d'erreurs ou de lacunes dans les données source (p ex prix non renseignés, ou émissions de CO2 erronées)</t>
  </si>
  <si>
    <t>Les tableaux suivants résultent de traitements appliqués sur les données achetées par l'ADEME à AAA Data dans le cadre des mises à jour du site carlabelling.ademe.fr</t>
  </si>
  <si>
    <t>Le pourcentage affiché dans chaque tableau au dessus de la colonne "prix moyen" correspond au ratio des immatriculations pour lesquelles un prix de vente était renseigné dans la base (entre 95 et 100% des immatriculations).</t>
  </si>
  <si>
    <t>Taux moyen</t>
  </si>
  <si>
    <t>bonus elec (taux moyen)</t>
  </si>
  <si>
    <t>bonus elec (k€ par véhicule)</t>
  </si>
  <si>
    <t>bonus elec (k€2006 par véhicule)</t>
  </si>
  <si>
    <t>déflateur du PIB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</si>
</sst>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 &quot;€&quot;_-;\-* #,##0.00\ &quot;€&quot;_-;_-* &quot;-&quot;??\ &quot;€&quot;_-;_-@_-"/>
    <numFmt numFmtId="43" formatCode="_-* #,##0.00_-;\-* #,##0.00_-;_-* &quot;-&quot;??_-;_-@_-"/>
    <numFmt numFmtId="164" formatCode="_-* #,##0_-;\-* #,##0_-;_-* &quot;-&quot;??_-;_-@_-"/>
    <numFmt numFmtId="165" formatCode="_-* #,##0\ &quot;€&quot;_-;\-* #,##0\ &quot;€&quot;_-;_-* &quot;-&quot;??\ &quot;€&quot;_-;_-@_-"/>
    <numFmt numFmtId="168" formatCode="0.0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0" fontId="2" fillId="0" borderId="1" xfId="0" applyFont="1" applyBorder="1" applyAlignment="1">
      <alignment horizontal="center"/>
    </xf>
    <xf numFmtId="164" fontId="0" fillId="0" borderId="1" xfId="1" applyNumberFormat="1" applyFont="1" applyBorder="1" applyAlignment="1">
      <alignment horizontal="center"/>
    </xf>
    <xf numFmtId="0" fontId="0" fillId="0" borderId="1" xfId="0" applyBorder="1" applyAlignment="1">
      <alignment horizontal="center"/>
    </xf>
    <xf numFmtId="165" fontId="0" fillId="0" borderId="1" xfId="2" applyNumberFormat="1" applyFont="1" applyBorder="1"/>
    <xf numFmtId="164" fontId="0" fillId="0" borderId="1" xfId="1" applyNumberFormat="1" applyFont="1" applyBorder="1"/>
    <xf numFmtId="0" fontId="0" fillId="0" borderId="1" xfId="0" applyBorder="1"/>
    <xf numFmtId="0" fontId="0" fillId="0" borderId="0" xfId="0" applyAlignment="1">
      <alignment horizontal="center"/>
    </xf>
    <xf numFmtId="0" fontId="2" fillId="0" borderId="0" xfId="0" applyFont="1"/>
    <xf numFmtId="164" fontId="2" fillId="0" borderId="1" xfId="1" applyNumberFormat="1" applyFont="1" applyBorder="1"/>
    <xf numFmtId="164" fontId="2" fillId="0" borderId="1" xfId="1" applyNumberFormat="1" applyFont="1" applyFill="1" applyBorder="1" applyAlignment="1">
      <alignment horizontal="center"/>
    </xf>
    <xf numFmtId="0" fontId="2" fillId="0" borderId="0" xfId="0" applyFont="1" applyAlignment="1">
      <alignment horizontal="center"/>
    </xf>
    <xf numFmtId="165" fontId="0" fillId="0" borderId="1" xfId="2" applyNumberFormat="1" applyFont="1" applyBorder="1" applyAlignment="1">
      <alignment horizontal="center"/>
    </xf>
    <xf numFmtId="0" fontId="2" fillId="0" borderId="1" xfId="0" applyFont="1" applyBorder="1"/>
    <xf numFmtId="164" fontId="0" fillId="0" borderId="1" xfId="1" applyNumberFormat="1" applyFont="1" applyBorder="1" applyAlignment="1"/>
    <xf numFmtId="10" fontId="2" fillId="0" borderId="1" xfId="0" applyNumberFormat="1" applyFont="1" applyBorder="1" applyAlignment="1">
      <alignment horizontal="center"/>
    </xf>
    <xf numFmtId="9" fontId="2" fillId="0" borderId="1" xfId="0" applyNumberFormat="1" applyFont="1" applyBorder="1" applyAlignment="1">
      <alignment horizontal="center"/>
    </xf>
    <xf numFmtId="44" fontId="0" fillId="0" borderId="1" xfId="2" applyFont="1" applyBorder="1" applyAlignment="1">
      <alignment horizontal="center"/>
    </xf>
    <xf numFmtId="0" fontId="2" fillId="0" borderId="1" xfId="1" applyNumberFormat="1" applyFont="1" applyBorder="1" applyAlignment="1">
      <alignment horizontal="right"/>
    </xf>
    <xf numFmtId="44" fontId="0" fillId="0" borderId="1" xfId="2" applyFont="1" applyBorder="1"/>
    <xf numFmtId="164" fontId="2" fillId="0" borderId="1" xfId="1" applyNumberFormat="1" applyFont="1" applyBorder="1" applyAlignment="1">
      <alignment horizontal="center"/>
    </xf>
    <xf numFmtId="165" fontId="0" fillId="0" borderId="1" xfId="2" applyNumberFormat="1" applyFont="1" applyBorder="1" applyAlignment="1"/>
    <xf numFmtId="0" fontId="0" fillId="0" borderId="1" xfId="0" applyBorder="1" applyAlignment="1">
      <alignment horizontal="center" vertical="center"/>
    </xf>
    <xf numFmtId="9" fontId="0" fillId="0" borderId="0" xfId="3" applyFont="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164" fontId="2" fillId="0" borderId="1" xfId="1" applyNumberFormat="1" applyFont="1" applyFill="1" applyBorder="1" applyAlignment="1">
      <alignment horizontal="center"/>
    </xf>
    <xf numFmtId="168" fontId="0" fillId="0" borderId="0" xfId="0" applyNumberFormat="1"/>
  </cellXfs>
  <cellStyles count="4">
    <cellStyle name="Milliers" xfId="1" builtinId="3"/>
    <cellStyle name="Monétaire" xfId="2" builtinId="4"/>
    <cellStyle name="Normal" xfId="0" builtinId="0"/>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BACEB-D00D-47CD-A54E-9DB209E444C9}">
  <dimension ref="A1:C17"/>
  <sheetViews>
    <sheetView workbookViewId="0">
      <selection activeCell="D23" sqref="D23"/>
    </sheetView>
  </sheetViews>
  <sheetFormatPr baseColWidth="10" defaultRowHeight="14.5" x14ac:dyDescent="0.35"/>
  <sheetData>
    <row r="1" spans="1:3" x14ac:dyDescent="0.35">
      <c r="A1" t="s">
        <v>42</v>
      </c>
    </row>
    <row r="3" spans="1:3" x14ac:dyDescent="0.35">
      <c r="B3" t="s">
        <v>50</v>
      </c>
    </row>
    <row r="5" spans="1:3" x14ac:dyDescent="0.35">
      <c r="B5" t="s">
        <v>49</v>
      </c>
    </row>
    <row r="6" spans="1:3" x14ac:dyDescent="0.35">
      <c r="B6" t="s">
        <v>48</v>
      </c>
    </row>
    <row r="7" spans="1:3" x14ac:dyDescent="0.35">
      <c r="B7" t="s">
        <v>51</v>
      </c>
    </row>
    <row r="9" spans="1:3" x14ac:dyDescent="0.35">
      <c r="B9" t="s">
        <v>39</v>
      </c>
    </row>
    <row r="10" spans="1:3" x14ac:dyDescent="0.35">
      <c r="B10" t="s">
        <v>40</v>
      </c>
    </row>
    <row r="12" spans="1:3" x14ac:dyDescent="0.35">
      <c r="B12" t="s">
        <v>41</v>
      </c>
    </row>
    <row r="14" spans="1:3" x14ac:dyDescent="0.35">
      <c r="B14" t="s">
        <v>43</v>
      </c>
      <c r="C14" t="s">
        <v>45</v>
      </c>
    </row>
    <row r="15" spans="1:3" x14ac:dyDescent="0.35">
      <c r="C15" t="s">
        <v>44</v>
      </c>
    </row>
    <row r="16" spans="1:3" x14ac:dyDescent="0.35">
      <c r="C16" t="s">
        <v>46</v>
      </c>
    </row>
    <row r="17" spans="3:3" x14ac:dyDescent="0.35">
      <c r="C17" t="s">
        <v>47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58F02-BF74-445D-BE2B-748A2DA5BB01}">
  <dimension ref="A1:I14"/>
  <sheetViews>
    <sheetView tabSelected="1" workbookViewId="0">
      <selection activeCell="B12" sqref="B12"/>
    </sheetView>
  </sheetViews>
  <sheetFormatPr baseColWidth="10" defaultRowHeight="14.5" x14ac:dyDescent="0.35"/>
  <cols>
    <col min="1" max="1" width="28" customWidth="1"/>
  </cols>
  <sheetData>
    <row r="1" spans="1:9" x14ac:dyDescent="0.35">
      <c r="B1">
        <v>2015</v>
      </c>
      <c r="C1">
        <v>2016</v>
      </c>
      <c r="D1">
        <v>2017</v>
      </c>
      <c r="E1">
        <v>2018</v>
      </c>
      <c r="F1">
        <v>2019</v>
      </c>
      <c r="G1">
        <v>2020</v>
      </c>
      <c r="H1">
        <v>2021</v>
      </c>
      <c r="I1">
        <v>2022</v>
      </c>
    </row>
    <row r="2" spans="1:9" x14ac:dyDescent="0.35">
      <c r="A2" t="s">
        <v>13</v>
      </c>
      <c r="B2" s="23">
        <f>VLOOKUP(0,'2015 immats CO2'!$B$4:$P$336,12)</f>
        <v>6.0547334738467002E-3</v>
      </c>
      <c r="C2" s="23">
        <f>VLOOKUP(0,'2016 immats CO2'!$B$4:$P$336,15)</f>
        <v>3.0367643810056549E-3</v>
      </c>
      <c r="D2" s="23">
        <f>VLOOKUP(0,'2017 immats CO2'!$B$4:$P$336,15)</f>
        <v>1.2156953921144077E-3</v>
      </c>
      <c r="E2" s="23">
        <f>VLOOKUP(0,'2018 immats CO2'!$B$4:$L$336,11)</f>
        <v>7.0190740154961549E-4</v>
      </c>
      <c r="F2" s="23">
        <f>VLOOKUP(0,'2019 immats CO2'!$B$4:$L$336,11)</f>
        <v>1.044126816077676E-4</v>
      </c>
      <c r="G2" s="23">
        <f>VLOOKUP(0,'2020 immats CO2'!$B$4:$L$336,11)</f>
        <v>4.7600524392975088E-3</v>
      </c>
      <c r="H2" s="23">
        <f>VLOOKUP(0,'2021 immats CO2'!$B$4:$L$336,11)</f>
        <v>1.0279040202541305E-2</v>
      </c>
      <c r="I2" s="23">
        <f>VLOOKUP(0,'2022 immats CO2'!$B$4:$L$336,11)</f>
        <v>6.8141131887676136E-3</v>
      </c>
    </row>
    <row r="3" spans="1:9" x14ac:dyDescent="0.35">
      <c r="A3" t="s">
        <v>19</v>
      </c>
      <c r="B3" s="23">
        <f>VLOOKUP(101,'2015 immats CO2'!$B$4:$P$336,12)</f>
        <v>6.2229127783074265E-4</v>
      </c>
      <c r="C3" s="23">
        <f>VLOOKUP(101,'2016 immats CO2'!$B$4:$P$336,15)</f>
        <v>9.5958161517040538E-5</v>
      </c>
      <c r="D3" s="23">
        <f>VLOOKUP(101,'2017 immats CO2'!$B$4:$P$336,15)</f>
        <v>0</v>
      </c>
      <c r="E3" s="23">
        <f>VLOOKUP(101,'2018 immats CO2'!$B$4:$L$336,11)</f>
        <v>-1.0480497854603604E-4</v>
      </c>
      <c r="F3" s="23">
        <f>VLOOKUP(101,'2019 immats CO2'!$B$4:$L$336,11)</f>
        <v>-2.9737510786934074E-4</v>
      </c>
      <c r="G3" s="23">
        <f>VLOOKUP(101,'2020 immats CO2'!$B$4:$L$336,11)</f>
        <v>-2.6116793476419842E-3</v>
      </c>
      <c r="H3" s="23">
        <f>VLOOKUP(101,'2021 immats CO2'!$B$4:$L$336,11)</f>
        <v>0</v>
      </c>
      <c r="I3" s="23">
        <f>VLOOKUP(101,'2022 immats CO2'!$B$4:$L$336,11)</f>
        <v>0</v>
      </c>
    </row>
    <row r="4" spans="1:9" x14ac:dyDescent="0.35">
      <c r="A4" t="s">
        <v>18</v>
      </c>
      <c r="B4" s="23">
        <f>VLOOKUP(121,'2015 immats CO2'!$B$4:$P$336,12)</f>
        <v>-2.6839924326355837E-3</v>
      </c>
      <c r="C4" s="23">
        <f>VLOOKUP(121,'2016 immats CO2'!$B$4:$P$336,15)</f>
        <v>-2.4588182746756544E-3</v>
      </c>
      <c r="D4" s="23">
        <f>VLOOKUP(121,'2017 immats CO2'!$B$4:$P$336,15)</f>
        <v>-3.3936479197145351E-3</v>
      </c>
      <c r="E4" s="23">
        <f>VLOOKUP(121,'2018 immats CO2'!$B$4:$L$336,11)</f>
        <v>-9.4897357504498212E-3</v>
      </c>
      <c r="F4" s="23">
        <f>VLOOKUP(121,'2019 immats CO2'!$B$4:$L$336,11)</f>
        <v>-5.4332286742857774E-3</v>
      </c>
      <c r="G4" s="23">
        <f>VLOOKUP(121,'2020 immats CO2'!$B$4:$L$336,11)</f>
        <v>-1.7893181156547165E-2</v>
      </c>
      <c r="H4" s="23">
        <f>VLOOKUP(121,'2021 immats CO2'!$B$4:$L$336,11)</f>
        <v>-1.5775388325376563E-3</v>
      </c>
      <c r="I4" s="23">
        <f>VLOOKUP(121,'2022 immats CO2'!$B$4:$L$336,11)</f>
        <v>-3.4167248508417099E-3</v>
      </c>
    </row>
    <row r="5" spans="1:9" x14ac:dyDescent="0.35">
      <c r="A5" t="s">
        <v>17</v>
      </c>
      <c r="B5" s="23">
        <f>VLOOKUP(141,'2015 immats CO2'!$B$4:$P$336,12)</f>
        <v>-2.784692503307324E-2</v>
      </c>
      <c r="C5" s="23">
        <f>VLOOKUP(141,'2016 immats CO2'!$B$4:$P$336,15)</f>
        <v>-2.5860766074024148E-2</v>
      </c>
      <c r="D5" s="23">
        <f>VLOOKUP(141,'2017 immats CO2'!$B$4:$P$336,15)</f>
        <v>-3.0354958007001477E-2</v>
      </c>
      <c r="E5" s="23">
        <f>VLOOKUP(141,'2018 immats CO2'!$B$4:$L$336,11)</f>
        <v>-4.8523880347992619E-2</v>
      </c>
      <c r="F5" s="23">
        <f>VLOOKUP(141,'2019 immats CO2'!$B$4:$L$336,11)</f>
        <v>-3.4599931600065574E-2</v>
      </c>
      <c r="G5" s="23">
        <f>VLOOKUP(141,'2020 immats CO2'!$B$4:$L$336,11)</f>
        <v>-7.4779736029283991E-2</v>
      </c>
      <c r="H5" s="23">
        <f>VLOOKUP(141,'2021 immats CO2'!$B$4:$L$336,11)</f>
        <v>-1.4115843732144188E-2</v>
      </c>
      <c r="I5" s="23">
        <f>VLOOKUP(141,'2022 immats CO2'!$B$4:$L$336,11)</f>
        <v>-2.1788574119641659E-2</v>
      </c>
    </row>
    <row r="6" spans="1:9" x14ac:dyDescent="0.35">
      <c r="A6" t="s">
        <v>16</v>
      </c>
      <c r="B6" s="23">
        <f>VLOOKUP(161,'2015 immats CO2'!$B$4:$P$336,12)</f>
        <v>-5.4299009379766408E-2</v>
      </c>
      <c r="C6" s="23">
        <f>VLOOKUP(161,'2016 immats CO2'!$B$4:$P$336,15)</f>
        <v>-4.9878290252853508E-2</v>
      </c>
      <c r="D6" s="23">
        <f>VLOOKUP(161,'2017 immats CO2'!$B$4:$P$336,15)</f>
        <v>-8.7425712391013141E-2</v>
      </c>
      <c r="E6" s="23">
        <f>VLOOKUP(161,'2018 immats CO2'!$B$4:$L$336,11)</f>
        <v>-0.11031317676522481</v>
      </c>
      <c r="F6" s="23">
        <f>VLOOKUP(161,'2019 immats CO2'!$B$4:$L$336,11)</f>
        <v>-0.11297552342662112</v>
      </c>
      <c r="G6" s="23">
        <f>VLOOKUP(161,'2020 immats CO2'!$B$4:$L$336,11)</f>
        <v>-0.21091315239398478</v>
      </c>
      <c r="H6" s="23">
        <f>VLOOKUP(161,'2021 immats CO2'!$B$4:$L$336,11)</f>
        <v>-9.2028047961644752E-2</v>
      </c>
      <c r="I6" s="23">
        <f>VLOOKUP(161,'2022 immats CO2'!$B$4:$L$336,11)</f>
        <v>-0.15303937338300733</v>
      </c>
    </row>
    <row r="7" spans="1:9" x14ac:dyDescent="0.35">
      <c r="A7" t="s">
        <v>15</v>
      </c>
      <c r="B7" s="23">
        <f>VLOOKUP(202,'2015 immats CO2'!$B$4:$P$336,12)</f>
        <v>-8.9904298281716297E-2</v>
      </c>
      <c r="C7" s="23">
        <f>VLOOKUP(201,'2016 immats CO2'!$B$4:$P$336,15)</f>
        <v>-9.0820614603410621E-2</v>
      </c>
      <c r="D7" s="23">
        <f>VLOOKUP(201,'2017 immats CO2'!$B$4:$P$336,15)</f>
        <v>-0.10038549266659226</v>
      </c>
      <c r="E7" s="23">
        <f>VLOOKUP(201,'2018 immats CO2'!$B$4:$L$336,11)</f>
        <v>-0.1096600358114076</v>
      </c>
      <c r="F7" s="23">
        <f>VLOOKUP(201,'2019 immats CO2'!$B$4:$L$336,11)</f>
        <v>-0.11223634029153054</v>
      </c>
      <c r="G7" s="23">
        <f>VLOOKUP(201,'2020 immats CO2'!$B$4:$L$336,11)</f>
        <v>-0.2054225144404582</v>
      </c>
      <c r="H7" s="23">
        <f>VLOOKUP(201,'2021 immats CO2'!$B$4:$L$336,11)</f>
        <v>-0.32798361995172953</v>
      </c>
      <c r="I7" s="23">
        <f>VLOOKUP(201,'2022 immats CO2'!$B$4:$L$336,11)</f>
        <v>-0.39108626160378401</v>
      </c>
    </row>
    <row r="8" spans="1:9" x14ac:dyDescent="0.35">
      <c r="A8" t="s">
        <v>14</v>
      </c>
      <c r="B8" s="23">
        <f>VLOOKUP(251,'2015 immats CO2'!$B$4:$P$336,12)</f>
        <v>-6.146823522947957E-2</v>
      </c>
      <c r="C8" s="23">
        <f>VLOOKUP(251,'2016 immats CO2'!$B$4:$P$336,15)</f>
        <v>-7.3238051548884381E-2</v>
      </c>
      <c r="D8" s="23">
        <f>VLOOKUP(251,'2017 immats CO2'!$B$4:$P$336,15)</f>
        <v>-7.8296958089590848E-2</v>
      </c>
      <c r="E8" s="23">
        <f>VLOOKUP(251,'2018 immats CO2'!$B$4:$L$336,11)</f>
        <v>-7.9818120826449693E-2</v>
      </c>
      <c r="F8" s="23">
        <f>VLOOKUP(252,'2019 immats CO2'!$B$4:$L$336,11)</f>
        <v>-9.4513766972974825E-2</v>
      </c>
      <c r="G8" s="23">
        <f>VLOOKUP(251,'2020 immats CO2'!$B$4:$L$336,11)</f>
        <v>-0.13950614511228468</v>
      </c>
      <c r="H8" s="23">
        <f>VLOOKUP(251,'2021 immats CO2'!$B$4:$L$336,11)</f>
        <v>-0.18514408125394943</v>
      </c>
      <c r="I8" s="23">
        <f>VLOOKUP(251,'2022 immats CO2'!$B$4:$L$336,11)</f>
        <v>-0.20577383127657958</v>
      </c>
    </row>
    <row r="9" spans="1:9" x14ac:dyDescent="0.35">
      <c r="B9" s="23"/>
      <c r="C9" s="23"/>
      <c r="D9" s="23"/>
      <c r="E9" s="23"/>
      <c r="F9" s="23"/>
      <c r="G9" s="23"/>
      <c r="H9" s="23"/>
      <c r="I9" s="23"/>
    </row>
    <row r="10" spans="1:9" x14ac:dyDescent="0.35">
      <c r="A10" t="s">
        <v>54</v>
      </c>
      <c r="B10" s="28">
        <f>'2015 immats CO2'!K4/'2015 immats CO2'!H4/1000</f>
        <v>6.3</v>
      </c>
      <c r="C10" s="28">
        <f>'2016 immats CO2'!N4/'2016 immats CO2'!K4/1000</f>
        <v>6.3</v>
      </c>
      <c r="D10" s="28">
        <f>'2017 immats CO2'!N4/'2017 immats CO2'!K4/1000</f>
        <v>5.9977943685665078</v>
      </c>
      <c r="E10" s="28">
        <f>'2018 immats CO2'!J4/'2018 immats CO2'!G4/1000</f>
        <v>5.2039834056922336</v>
      </c>
      <c r="F10" s="28">
        <f>'2019 immats CO2'!J4/'2019 immats CO2'!G4/1000</f>
        <v>5.9999796857122849</v>
      </c>
      <c r="G10" s="28">
        <f>'2020 immats CO2'!J4/'2020 immats CO2'!G4/1000</f>
        <v>4.5373131642175171</v>
      </c>
      <c r="H10" s="28">
        <f>'2021 immats CO2'!J4/'2021 immats CO2'!G4/1000</f>
        <v>4.2406768381356139</v>
      </c>
      <c r="I10" s="28">
        <f>'2022 immats CO2'!J4/'2022 immats CO2'!G4/1000</f>
        <v>4.23904280504191</v>
      </c>
    </row>
    <row r="11" spans="1:9" x14ac:dyDescent="0.35">
      <c r="A11" t="s">
        <v>56</v>
      </c>
      <c r="B11" s="28">
        <v>1.1320719880000001</v>
      </c>
      <c r="C11" s="28">
        <v>1.1433974280000001</v>
      </c>
      <c r="D11" s="28">
        <v>1.1545742189999999</v>
      </c>
      <c r="E11" s="28">
        <v>1.170409654</v>
      </c>
      <c r="F11" s="28">
        <v>1.1910727670000001</v>
      </c>
      <c r="G11" s="28">
        <v>1.217781663</v>
      </c>
      <c r="H11" s="28">
        <v>1.2501891300000001</v>
      </c>
      <c r="I11" s="28">
        <v>1.2870496060000001</v>
      </c>
    </row>
    <row r="12" spans="1:9" x14ac:dyDescent="0.35">
      <c r="A12" t="s">
        <v>55</v>
      </c>
      <c r="B12" s="28">
        <f>B10/B11</f>
        <v>5.565017125041698</v>
      </c>
      <c r="C12" s="28">
        <f t="shared" ref="C12:I12" si="0">C10/C11</f>
        <v>5.5098951997992422</v>
      </c>
      <c r="D12" s="28">
        <f t="shared" si="0"/>
        <v>5.1948105802685589</v>
      </c>
      <c r="E12" s="28">
        <f t="shared" si="0"/>
        <v>4.446292277158741</v>
      </c>
      <c r="F12" s="28">
        <f t="shared" si="0"/>
        <v>5.0374585432128214</v>
      </c>
      <c r="G12" s="28">
        <f t="shared" si="0"/>
        <v>3.725883959395369</v>
      </c>
      <c r="H12" s="28">
        <f t="shared" si="0"/>
        <v>3.3920282430672017</v>
      </c>
      <c r="I12" s="28">
        <f t="shared" si="0"/>
        <v>3.2936126045804559</v>
      </c>
    </row>
    <row r="13" spans="1:9" x14ac:dyDescent="0.35">
      <c r="B13" s="28"/>
      <c r="C13" s="28"/>
      <c r="D13" s="28"/>
      <c r="E13" s="28"/>
      <c r="F13" s="28"/>
      <c r="G13" s="28"/>
      <c r="H13" s="28"/>
      <c r="I13" s="28"/>
    </row>
    <row r="14" spans="1:9" x14ac:dyDescent="0.35">
      <c r="A14" t="s">
        <v>53</v>
      </c>
      <c r="B14" s="23">
        <f>'2015 immats CO2'!$K$4/('2015 immats CO2'!$H$4*'2015 immats CO2'!$I$4)</f>
        <v>0.23492156447531276</v>
      </c>
      <c r="C14" s="23">
        <f>'2016 immats CO2'!$N$4/('2016 immats CO2'!$K$4*'2016 immats CO2'!$L$4)</f>
        <v>0.23894324480673998</v>
      </c>
      <c r="D14" s="23">
        <f>'2017 immats CO2'!$N$4/('2017 immats CO2'!$K$4*'2017 immats CO2'!$L$4)</f>
        <v>0.18845732177144764</v>
      </c>
      <c r="E14" s="23">
        <f>'2018 immats CO2'!$J$4/('2018 immats CO2'!$G$4*'2018 immats CO2'!$H$4)</f>
        <v>0.18674310810078859</v>
      </c>
      <c r="F14" s="23">
        <f>'2019 immats CO2'!$J$4/('2019 immats CO2'!$G$4*'2019 immats CO2'!$H$4)</f>
        <v>0.15374837662702784</v>
      </c>
      <c r="G14" s="23">
        <f>'2020 immats CO2'!$J$4/('2020 immats CO2'!$G$4*'2020 immats CO2'!$H$4)</f>
        <v>0.15540916954945419</v>
      </c>
      <c r="H14" s="23">
        <f>'2021 immats CO2'!$J$4/('2021 immats CO2'!$G$4*'2021 immats CO2'!$H$4)</f>
        <v>0.11227237935382715</v>
      </c>
      <c r="I14" s="23">
        <f>'2022 immats CO2'!$J$4/('2022 immats CO2'!$G$4*'2022 immats CO2'!$H$4)</f>
        <v>0.10014718538381152</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40625-245D-4DD5-83F3-C57B854CCBB7}">
  <dimension ref="B2:M266"/>
  <sheetViews>
    <sheetView zoomScale="90" zoomScaleNormal="90" workbookViewId="0">
      <selection activeCell="M4" sqref="M4"/>
    </sheetView>
  </sheetViews>
  <sheetFormatPr baseColWidth="10" defaultRowHeight="14.5" x14ac:dyDescent="0.35"/>
  <cols>
    <col min="2" max="2" width="15" customWidth="1"/>
    <col min="3" max="6" width="11.54296875" bestFit="1" customWidth="1"/>
    <col min="7" max="7" width="12.81640625" bestFit="1" customWidth="1"/>
    <col min="8" max="9" width="13.26953125" customWidth="1"/>
    <col min="11" max="11" width="16.453125" bestFit="1" customWidth="1"/>
    <col min="12" max="12" width="14.81640625" bestFit="1" customWidth="1"/>
  </cols>
  <sheetData>
    <row r="2" spans="2:13" x14ac:dyDescent="0.35">
      <c r="B2" s="1"/>
      <c r="C2" s="24" t="s">
        <v>0</v>
      </c>
      <c r="D2" s="24"/>
      <c r="E2" s="24"/>
      <c r="F2" s="24"/>
      <c r="G2" s="24"/>
      <c r="H2" s="24"/>
      <c r="I2" s="15">
        <v>0.997</v>
      </c>
      <c r="J2" s="1" t="s">
        <v>1</v>
      </c>
      <c r="K2" s="1" t="s">
        <v>2</v>
      </c>
      <c r="L2" s="1" t="s">
        <v>3</v>
      </c>
      <c r="M2" t="s">
        <v>52</v>
      </c>
    </row>
    <row r="3" spans="2:13" x14ac:dyDescent="0.35">
      <c r="B3" s="1" t="s">
        <v>4</v>
      </c>
      <c r="C3" s="1" t="s">
        <v>5</v>
      </c>
      <c r="D3" s="1" t="s">
        <v>6</v>
      </c>
      <c r="E3" s="1" t="s">
        <v>7</v>
      </c>
      <c r="F3" s="1" t="s">
        <v>8</v>
      </c>
      <c r="G3" s="1" t="s">
        <v>9</v>
      </c>
      <c r="H3" s="1" t="s">
        <v>10</v>
      </c>
      <c r="I3" s="1" t="s">
        <v>29</v>
      </c>
      <c r="J3" s="1" t="s">
        <v>11</v>
      </c>
      <c r="K3" s="25" t="s">
        <v>12</v>
      </c>
      <c r="L3" s="26"/>
    </row>
    <row r="4" spans="2:13" x14ac:dyDescent="0.35">
      <c r="B4" s="1">
        <v>0</v>
      </c>
      <c r="C4" s="2">
        <v>17268</v>
      </c>
      <c r="D4" s="2">
        <v>10</v>
      </c>
      <c r="E4" s="2"/>
      <c r="F4" s="2"/>
      <c r="G4" s="2"/>
      <c r="H4" s="2">
        <v>17278</v>
      </c>
      <c r="I4" s="2">
        <v>26817.461453871976</v>
      </c>
      <c r="J4" s="3" t="s">
        <v>13</v>
      </c>
      <c r="K4" s="4">
        <v>108851400</v>
      </c>
      <c r="L4" s="5">
        <v>0</v>
      </c>
      <c r="M4" s="23">
        <f>SUM(K5:K46)/SUMPRODUCT(H5:H46,I5:I46)</f>
        <v>6.0547334738467002E-3</v>
      </c>
    </row>
    <row r="5" spans="2:13" x14ac:dyDescent="0.35">
      <c r="B5" s="1">
        <v>13</v>
      </c>
      <c r="C5" s="2"/>
      <c r="D5" s="2"/>
      <c r="E5" s="2"/>
      <c r="F5" s="2">
        <v>543</v>
      </c>
      <c r="G5" s="2"/>
      <c r="H5" s="2">
        <v>543</v>
      </c>
      <c r="I5" s="2">
        <v>39977.476979742176</v>
      </c>
      <c r="J5" s="3" t="s">
        <v>13</v>
      </c>
      <c r="K5" s="4">
        <v>3420900</v>
      </c>
      <c r="L5" s="5">
        <v>0</v>
      </c>
    </row>
    <row r="6" spans="2:13" x14ac:dyDescent="0.35">
      <c r="B6" s="1">
        <v>22</v>
      </c>
      <c r="C6" s="2"/>
      <c r="D6" s="2"/>
      <c r="E6" s="2"/>
      <c r="F6" s="2">
        <v>1</v>
      </c>
      <c r="G6" s="2"/>
      <c r="H6" s="2">
        <v>1</v>
      </c>
      <c r="I6" s="2">
        <v>110000</v>
      </c>
      <c r="J6" s="3" t="s">
        <v>13</v>
      </c>
      <c r="K6" s="4">
        <v>4000</v>
      </c>
      <c r="L6" s="5">
        <v>0</v>
      </c>
    </row>
    <row r="7" spans="2:13" x14ac:dyDescent="0.35">
      <c r="B7" s="1">
        <v>27</v>
      </c>
      <c r="C7" s="2"/>
      <c r="D7" s="2"/>
      <c r="E7" s="2"/>
      <c r="F7" s="2">
        <v>6</v>
      </c>
      <c r="G7" s="2"/>
      <c r="H7" s="2">
        <v>6</v>
      </c>
      <c r="I7" s="2">
        <v>40133</v>
      </c>
      <c r="J7" s="3" t="s">
        <v>13</v>
      </c>
      <c r="K7" s="4">
        <v>24000</v>
      </c>
      <c r="L7" s="5">
        <v>0</v>
      </c>
    </row>
    <row r="8" spans="2:13" x14ac:dyDescent="0.35">
      <c r="B8" s="1">
        <v>35</v>
      </c>
      <c r="C8" s="2"/>
      <c r="D8" s="2"/>
      <c r="E8" s="2"/>
      <c r="F8" s="2">
        <v>335</v>
      </c>
      <c r="G8" s="2"/>
      <c r="H8" s="2">
        <v>335</v>
      </c>
      <c r="I8" s="2">
        <v>38858.238805970148</v>
      </c>
      <c r="J8" s="3" t="s">
        <v>13</v>
      </c>
      <c r="K8" s="4">
        <v>1340000</v>
      </c>
      <c r="L8" s="5">
        <v>0</v>
      </c>
    </row>
    <row r="9" spans="2:13" x14ac:dyDescent="0.35">
      <c r="B9" s="1">
        <v>37</v>
      </c>
      <c r="C9" s="2"/>
      <c r="D9" s="2"/>
      <c r="E9" s="2"/>
      <c r="F9" s="2">
        <v>948</v>
      </c>
      <c r="G9" s="2"/>
      <c r="H9" s="2">
        <v>948</v>
      </c>
      <c r="I9" s="2">
        <v>40970.896624472574</v>
      </c>
      <c r="J9" s="3" t="s">
        <v>13</v>
      </c>
      <c r="K9" s="4">
        <v>3792000</v>
      </c>
      <c r="L9" s="5">
        <v>0</v>
      </c>
    </row>
    <row r="10" spans="2:13" x14ac:dyDescent="0.35">
      <c r="B10" s="1">
        <v>39</v>
      </c>
      <c r="C10" s="2"/>
      <c r="D10" s="2"/>
      <c r="E10" s="2"/>
      <c r="F10" s="2">
        <v>1695</v>
      </c>
      <c r="G10" s="2"/>
      <c r="H10" s="2">
        <v>1695</v>
      </c>
      <c r="I10" s="2">
        <v>40332.073746312686</v>
      </c>
      <c r="J10" s="3" t="s">
        <v>13</v>
      </c>
      <c r="K10" s="4">
        <v>6780000</v>
      </c>
      <c r="L10" s="5">
        <v>0</v>
      </c>
    </row>
    <row r="11" spans="2:13" x14ac:dyDescent="0.35">
      <c r="B11" s="1">
        <v>42</v>
      </c>
      <c r="C11" s="2"/>
      <c r="D11" s="2"/>
      <c r="E11" s="2"/>
      <c r="F11" s="2">
        <v>188</v>
      </c>
      <c r="G11" s="2"/>
      <c r="H11" s="2">
        <v>188</v>
      </c>
      <c r="I11" s="2">
        <v>48527.659574468082</v>
      </c>
      <c r="J11" s="3" t="s">
        <v>13</v>
      </c>
      <c r="K11" s="4">
        <v>752000</v>
      </c>
      <c r="L11" s="5">
        <v>0</v>
      </c>
    </row>
    <row r="12" spans="2:13" x14ac:dyDescent="0.35">
      <c r="B12" s="1">
        <v>44</v>
      </c>
      <c r="C12" s="2"/>
      <c r="D12" s="2"/>
      <c r="E12" s="2"/>
      <c r="F12" s="2">
        <v>719</v>
      </c>
      <c r="G12" s="2"/>
      <c r="H12" s="2">
        <v>719</v>
      </c>
      <c r="I12" s="2">
        <v>48900</v>
      </c>
      <c r="J12" s="3" t="s">
        <v>13</v>
      </c>
      <c r="K12" s="4">
        <v>2876000</v>
      </c>
      <c r="L12" s="5">
        <v>0</v>
      </c>
    </row>
    <row r="13" spans="2:13" x14ac:dyDescent="0.35">
      <c r="B13" s="1">
        <v>48</v>
      </c>
      <c r="C13" s="2"/>
      <c r="D13" s="2"/>
      <c r="E13" s="2"/>
      <c r="F13" s="2">
        <v>100</v>
      </c>
      <c r="G13" s="2"/>
      <c r="H13" s="2">
        <v>100</v>
      </c>
      <c r="I13" s="2">
        <v>58228.13</v>
      </c>
      <c r="J13" s="3" t="s">
        <v>13</v>
      </c>
      <c r="K13" s="4">
        <v>400000</v>
      </c>
      <c r="L13" s="5">
        <v>0</v>
      </c>
    </row>
    <row r="14" spans="2:13" x14ac:dyDescent="0.35">
      <c r="B14" s="1">
        <v>49</v>
      </c>
      <c r="C14" s="2"/>
      <c r="D14" s="2"/>
      <c r="E14" s="2"/>
      <c r="F14" s="2">
        <v>214</v>
      </c>
      <c r="G14" s="2"/>
      <c r="H14" s="2">
        <v>214</v>
      </c>
      <c r="I14" s="2">
        <v>92998.074766355145</v>
      </c>
      <c r="J14" s="3" t="s">
        <v>13</v>
      </c>
      <c r="K14" s="4">
        <v>856000</v>
      </c>
      <c r="L14" s="5">
        <v>0</v>
      </c>
    </row>
    <row r="15" spans="2:13" x14ac:dyDescent="0.35">
      <c r="B15" s="1">
        <v>52</v>
      </c>
      <c r="C15" s="2"/>
      <c r="D15" s="2"/>
      <c r="E15" s="2"/>
      <c r="F15" s="2">
        <v>23</v>
      </c>
      <c r="G15" s="2"/>
      <c r="H15" s="2">
        <v>23</v>
      </c>
      <c r="I15" s="2">
        <v>54826.086956521736</v>
      </c>
      <c r="J15" s="3" t="s">
        <v>13</v>
      </c>
      <c r="K15" s="4">
        <v>92000</v>
      </c>
      <c r="L15" s="5">
        <v>0</v>
      </c>
    </row>
    <row r="16" spans="2:13" x14ac:dyDescent="0.35">
      <c r="B16" s="1">
        <v>53</v>
      </c>
      <c r="C16" s="2"/>
      <c r="D16" s="2"/>
      <c r="E16" s="2"/>
      <c r="F16" s="2">
        <v>14</v>
      </c>
      <c r="G16" s="2"/>
      <c r="H16" s="2">
        <v>14</v>
      </c>
      <c r="I16" s="2">
        <v>63551.071428571428</v>
      </c>
      <c r="J16" s="3" t="s">
        <v>13</v>
      </c>
      <c r="K16" s="4">
        <v>56000</v>
      </c>
      <c r="L16" s="5">
        <v>0</v>
      </c>
    </row>
    <row r="17" spans="2:12" x14ac:dyDescent="0.35">
      <c r="B17" s="1">
        <v>54</v>
      </c>
      <c r="C17" s="2"/>
      <c r="D17" s="2"/>
      <c r="E17" s="2"/>
      <c r="F17" s="2">
        <v>7</v>
      </c>
      <c r="G17" s="2"/>
      <c r="H17" s="2">
        <v>7</v>
      </c>
      <c r="I17" s="2">
        <v>49757.142857142855</v>
      </c>
      <c r="J17" s="3" t="s">
        <v>13</v>
      </c>
      <c r="K17" s="4">
        <v>28000</v>
      </c>
      <c r="L17" s="5">
        <v>0</v>
      </c>
    </row>
    <row r="18" spans="2:12" x14ac:dyDescent="0.35">
      <c r="B18" s="1">
        <v>55</v>
      </c>
      <c r="C18" s="2"/>
      <c r="D18" s="2"/>
      <c r="E18" s="2"/>
      <c r="F18" s="2">
        <v>8</v>
      </c>
      <c r="G18" s="2"/>
      <c r="H18" s="2">
        <v>8</v>
      </c>
      <c r="I18" s="2">
        <v>49037.625</v>
      </c>
      <c r="J18" s="3" t="s">
        <v>13</v>
      </c>
      <c r="K18" s="4">
        <v>32000</v>
      </c>
      <c r="L18" s="5">
        <v>0</v>
      </c>
    </row>
    <row r="19" spans="2:12" x14ac:dyDescent="0.35">
      <c r="B19" s="1">
        <v>65</v>
      </c>
      <c r="C19" s="2"/>
      <c r="D19" s="2"/>
      <c r="E19" s="2">
        <v>5</v>
      </c>
      <c r="F19" s="2">
        <v>34</v>
      </c>
      <c r="G19" s="2"/>
      <c r="H19" s="2">
        <v>39</v>
      </c>
      <c r="I19" s="2">
        <v>123612.82051282052</v>
      </c>
      <c r="J19" s="3" t="s">
        <v>13</v>
      </c>
      <c r="K19" s="4">
        <v>78000</v>
      </c>
      <c r="L19" s="5">
        <v>0</v>
      </c>
    </row>
    <row r="20" spans="2:12" x14ac:dyDescent="0.35">
      <c r="B20" s="1">
        <v>70</v>
      </c>
      <c r="C20" s="2"/>
      <c r="D20" s="2"/>
      <c r="E20" s="2"/>
      <c r="F20" s="2">
        <v>3</v>
      </c>
      <c r="G20" s="2"/>
      <c r="H20" s="2">
        <v>3</v>
      </c>
      <c r="I20" s="2">
        <v>533499</v>
      </c>
      <c r="J20" s="3" t="s">
        <v>13</v>
      </c>
      <c r="K20" s="4">
        <v>4000</v>
      </c>
      <c r="L20" s="5">
        <v>0</v>
      </c>
    </row>
    <row r="21" spans="2:12" x14ac:dyDescent="0.35">
      <c r="B21" s="1">
        <v>71</v>
      </c>
      <c r="C21" s="2"/>
      <c r="D21" s="2"/>
      <c r="E21" s="2">
        <v>82</v>
      </c>
      <c r="F21" s="2"/>
      <c r="G21" s="2"/>
      <c r="H21" s="2">
        <v>82</v>
      </c>
      <c r="I21" s="2">
        <v>107510.36585365854</v>
      </c>
      <c r="J21" s="3" t="s">
        <v>13</v>
      </c>
      <c r="K21" s="4">
        <v>164000</v>
      </c>
      <c r="L21" s="5">
        <v>0</v>
      </c>
    </row>
    <row r="22" spans="2:12" x14ac:dyDescent="0.35">
      <c r="B22" s="1">
        <v>72</v>
      </c>
      <c r="C22" s="2"/>
      <c r="D22" s="2"/>
      <c r="E22" s="2"/>
      <c r="F22" s="2">
        <v>6</v>
      </c>
      <c r="G22" s="2"/>
      <c r="H22" s="2">
        <v>6</v>
      </c>
      <c r="I22" s="2">
        <v>813997</v>
      </c>
      <c r="J22" s="3" t="s">
        <v>13</v>
      </c>
      <c r="K22" s="4">
        <v>12000</v>
      </c>
      <c r="L22" s="5">
        <v>0</v>
      </c>
    </row>
    <row r="23" spans="2:12" x14ac:dyDescent="0.35">
      <c r="B23" s="1">
        <v>75</v>
      </c>
      <c r="C23" s="2"/>
      <c r="D23" s="2"/>
      <c r="E23" s="2">
        <v>10150</v>
      </c>
      <c r="F23" s="2"/>
      <c r="G23" s="2"/>
      <c r="H23" s="2">
        <v>10150</v>
      </c>
      <c r="I23" s="2">
        <v>20112.624729064039</v>
      </c>
      <c r="J23" s="3" t="s">
        <v>13</v>
      </c>
      <c r="K23" s="4">
        <v>10207157.050000001</v>
      </c>
      <c r="L23" s="5">
        <v>0</v>
      </c>
    </row>
    <row r="24" spans="2:12" x14ac:dyDescent="0.35">
      <c r="B24" s="1">
        <v>77</v>
      </c>
      <c r="C24" s="2"/>
      <c r="D24" s="2"/>
      <c r="E24" s="2"/>
      <c r="F24" s="2">
        <v>131</v>
      </c>
      <c r="G24" s="2"/>
      <c r="H24" s="2">
        <v>131</v>
      </c>
      <c r="I24" s="2">
        <v>77636.51908396947</v>
      </c>
      <c r="J24" s="3" t="s">
        <v>13</v>
      </c>
      <c r="K24" s="4">
        <v>262000</v>
      </c>
      <c r="L24" s="5">
        <v>0</v>
      </c>
    </row>
    <row r="25" spans="2:12" x14ac:dyDescent="0.35">
      <c r="B25" s="1">
        <v>78</v>
      </c>
      <c r="C25" s="2"/>
      <c r="D25" s="2"/>
      <c r="E25" s="2"/>
      <c r="F25" s="2">
        <v>79</v>
      </c>
      <c r="G25" s="2"/>
      <c r="H25" s="2">
        <v>79</v>
      </c>
      <c r="I25" s="2">
        <v>77886.506329113923</v>
      </c>
      <c r="J25" s="3" t="s">
        <v>13</v>
      </c>
      <c r="K25" s="4">
        <v>158000</v>
      </c>
      <c r="L25" s="5">
        <v>0</v>
      </c>
    </row>
    <row r="26" spans="2:12" x14ac:dyDescent="0.35">
      <c r="B26" s="1">
        <v>79</v>
      </c>
      <c r="C26" s="2"/>
      <c r="D26" s="2"/>
      <c r="E26" s="2">
        <v>216</v>
      </c>
      <c r="F26" s="2">
        <v>496</v>
      </c>
      <c r="G26" s="2">
        <v>5810</v>
      </c>
      <c r="H26" s="2">
        <v>6522</v>
      </c>
      <c r="I26" s="2">
        <v>24407.663446795461</v>
      </c>
      <c r="J26" s="3" t="s">
        <v>13</v>
      </c>
      <c r="K26" s="4">
        <v>1270438.3999999999</v>
      </c>
      <c r="L26" s="5">
        <v>0</v>
      </c>
    </row>
    <row r="27" spans="2:12" x14ac:dyDescent="0.35">
      <c r="B27" s="1">
        <v>81</v>
      </c>
      <c r="C27" s="2"/>
      <c r="D27" s="2"/>
      <c r="E27" s="2">
        <v>62</v>
      </c>
      <c r="F27" s="2"/>
      <c r="G27" s="2"/>
      <c r="H27" s="2">
        <v>62</v>
      </c>
      <c r="I27" s="2">
        <v>27626.258064516129</v>
      </c>
      <c r="J27" s="3" t="s">
        <v>13</v>
      </c>
      <c r="K27" s="4">
        <v>85641.400000000009</v>
      </c>
      <c r="L27" s="5">
        <v>0</v>
      </c>
    </row>
    <row r="28" spans="2:12" x14ac:dyDescent="0.35">
      <c r="B28" s="1">
        <v>82</v>
      </c>
      <c r="C28" s="2"/>
      <c r="D28" s="2"/>
      <c r="E28" s="2">
        <v>6663</v>
      </c>
      <c r="F28" s="2"/>
      <c r="G28" s="2">
        <v>24986</v>
      </c>
      <c r="H28" s="2">
        <v>31649</v>
      </c>
      <c r="I28" s="2">
        <v>21959.424247211602</v>
      </c>
      <c r="J28" s="3" t="s">
        <v>13</v>
      </c>
      <c r="K28" s="4">
        <v>7312623.9000000004</v>
      </c>
      <c r="L28" s="5">
        <v>0</v>
      </c>
    </row>
    <row r="29" spans="2:12" x14ac:dyDescent="0.35">
      <c r="B29" s="1">
        <v>83</v>
      </c>
      <c r="C29" s="2"/>
      <c r="D29" s="2"/>
      <c r="E29" s="2">
        <v>581</v>
      </c>
      <c r="F29" s="2"/>
      <c r="G29" s="2">
        <v>106</v>
      </c>
      <c r="H29" s="2">
        <v>687</v>
      </c>
      <c r="I29" s="2">
        <v>26494.730713245997</v>
      </c>
      <c r="J29" s="3" t="s">
        <v>13</v>
      </c>
      <c r="K29" s="4">
        <v>805806.55000000016</v>
      </c>
      <c r="L29" s="5">
        <v>0</v>
      </c>
    </row>
    <row r="30" spans="2:12" x14ac:dyDescent="0.35">
      <c r="B30" s="1">
        <v>84</v>
      </c>
      <c r="C30" s="2"/>
      <c r="D30" s="2"/>
      <c r="E30" s="2">
        <v>318</v>
      </c>
      <c r="F30" s="2">
        <v>37</v>
      </c>
      <c r="G30" s="2">
        <v>4603</v>
      </c>
      <c r="H30" s="2">
        <v>4958</v>
      </c>
      <c r="I30" s="2">
        <v>25726.357402178299</v>
      </c>
      <c r="J30" s="3" t="s">
        <v>13</v>
      </c>
      <c r="K30" s="4">
        <v>490401.7</v>
      </c>
      <c r="L30" s="5">
        <v>0</v>
      </c>
    </row>
    <row r="31" spans="2:12" x14ac:dyDescent="0.35">
      <c r="B31" s="1">
        <v>85</v>
      </c>
      <c r="C31" s="2"/>
      <c r="D31" s="2"/>
      <c r="E31" s="2">
        <v>457</v>
      </c>
      <c r="F31" s="2"/>
      <c r="G31" s="2">
        <v>29187</v>
      </c>
      <c r="H31" s="2">
        <v>29644</v>
      </c>
      <c r="I31" s="2">
        <v>21490.323640534341</v>
      </c>
      <c r="J31" s="3" t="s">
        <v>13</v>
      </c>
      <c r="K31" s="4">
        <v>707443.25</v>
      </c>
      <c r="L31" s="5">
        <v>0</v>
      </c>
    </row>
    <row r="32" spans="2:12" x14ac:dyDescent="0.35">
      <c r="B32" s="1">
        <v>86</v>
      </c>
      <c r="C32" s="2"/>
      <c r="D32" s="2"/>
      <c r="E32" s="2">
        <v>18</v>
      </c>
      <c r="F32" s="2"/>
      <c r="G32" s="2">
        <v>1710</v>
      </c>
      <c r="H32" s="2">
        <v>1728</v>
      </c>
      <c r="I32" s="2">
        <v>24111.810185185186</v>
      </c>
      <c r="J32" s="3" t="s">
        <v>13</v>
      </c>
      <c r="K32" s="4">
        <v>23568.7</v>
      </c>
      <c r="L32" s="5">
        <v>0</v>
      </c>
    </row>
    <row r="33" spans="2:13" x14ac:dyDescent="0.35">
      <c r="B33" s="1">
        <v>87</v>
      </c>
      <c r="C33" s="2"/>
      <c r="D33" s="2"/>
      <c r="E33" s="2">
        <v>9</v>
      </c>
      <c r="F33" s="2"/>
      <c r="G33" s="2">
        <v>11509</v>
      </c>
      <c r="H33" s="2">
        <v>11518</v>
      </c>
      <c r="I33" s="2">
        <v>20862.584736933495</v>
      </c>
      <c r="J33" s="3" t="s">
        <v>13</v>
      </c>
      <c r="K33" s="4">
        <v>12280.5</v>
      </c>
      <c r="L33" s="5">
        <v>0</v>
      </c>
    </row>
    <row r="34" spans="2:13" x14ac:dyDescent="0.35">
      <c r="B34" s="1">
        <v>88</v>
      </c>
      <c r="C34" s="2"/>
      <c r="D34" s="2"/>
      <c r="E34" s="2">
        <v>472</v>
      </c>
      <c r="F34" s="2"/>
      <c r="G34" s="2">
        <v>19279</v>
      </c>
      <c r="H34" s="2">
        <v>19751</v>
      </c>
      <c r="I34" s="2">
        <v>19738.331375626549</v>
      </c>
      <c r="J34" s="3" t="s">
        <v>13</v>
      </c>
      <c r="K34" s="4">
        <v>761433.1</v>
      </c>
      <c r="L34" s="5">
        <v>0</v>
      </c>
    </row>
    <row r="35" spans="2:13" x14ac:dyDescent="0.35">
      <c r="B35" s="1">
        <v>89</v>
      </c>
      <c r="C35" s="2"/>
      <c r="D35" s="2"/>
      <c r="E35" s="2">
        <v>3380</v>
      </c>
      <c r="F35" s="2"/>
      <c r="G35" s="2">
        <v>5369</v>
      </c>
      <c r="H35" s="2">
        <v>8749</v>
      </c>
      <c r="I35" s="2">
        <v>24430.247456852212</v>
      </c>
      <c r="J35" s="3" t="s">
        <v>13</v>
      </c>
      <c r="K35" s="4">
        <v>4544673.7000000011</v>
      </c>
      <c r="L35" s="5">
        <v>0</v>
      </c>
    </row>
    <row r="36" spans="2:13" x14ac:dyDescent="0.35">
      <c r="B36" s="1">
        <v>90</v>
      </c>
      <c r="C36" s="2"/>
      <c r="D36" s="2"/>
      <c r="E36" s="2">
        <v>1145</v>
      </c>
      <c r="F36" s="2"/>
      <c r="G36" s="2">
        <v>60622</v>
      </c>
      <c r="H36" s="2">
        <v>61767</v>
      </c>
      <c r="I36" s="2">
        <v>20515.653682387034</v>
      </c>
      <c r="J36" s="3" t="s">
        <v>13</v>
      </c>
      <c r="K36" s="4">
        <v>2165201.0499999998</v>
      </c>
      <c r="L36" s="5">
        <v>0</v>
      </c>
    </row>
    <row r="37" spans="2:13" x14ac:dyDescent="0.35">
      <c r="B37" s="1">
        <v>91</v>
      </c>
      <c r="C37" s="2"/>
      <c r="D37" s="2"/>
      <c r="E37" s="2">
        <v>4139</v>
      </c>
      <c r="F37" s="2"/>
      <c r="G37" s="2">
        <v>3005</v>
      </c>
      <c r="H37" s="2">
        <v>7144</v>
      </c>
      <c r="I37" s="2">
        <v>24359.990901455767</v>
      </c>
      <c r="J37" s="3" t="s">
        <v>13</v>
      </c>
      <c r="K37" s="4">
        <v>5455237.5000000009</v>
      </c>
      <c r="L37" s="5">
        <v>0</v>
      </c>
    </row>
    <row r="38" spans="2:13" x14ac:dyDescent="0.35">
      <c r="B38" s="1">
        <v>92</v>
      </c>
      <c r="C38" s="2"/>
      <c r="D38" s="2"/>
      <c r="E38" s="2">
        <v>2023</v>
      </c>
      <c r="F38" s="2"/>
      <c r="G38" s="2">
        <v>9914</v>
      </c>
      <c r="H38" s="2">
        <v>11937</v>
      </c>
      <c r="I38" s="2">
        <v>23734.348831364663</v>
      </c>
      <c r="J38" s="3" t="s">
        <v>13</v>
      </c>
      <c r="K38" s="4">
        <v>2868272.8499999996</v>
      </c>
      <c r="L38" s="5">
        <v>0</v>
      </c>
    </row>
    <row r="39" spans="2:13" x14ac:dyDescent="0.35">
      <c r="B39" s="1">
        <v>93</v>
      </c>
      <c r="C39" s="2"/>
      <c r="D39" s="2"/>
      <c r="E39" s="2">
        <v>593</v>
      </c>
      <c r="F39" s="2"/>
      <c r="G39" s="2">
        <v>10822</v>
      </c>
      <c r="H39" s="2">
        <v>11415</v>
      </c>
      <c r="I39" s="2">
        <v>23271.521857205433</v>
      </c>
      <c r="J39" s="3" t="s">
        <v>13</v>
      </c>
      <c r="K39" s="4">
        <v>1058179.3</v>
      </c>
      <c r="L39" s="5">
        <v>0</v>
      </c>
    </row>
    <row r="40" spans="2:13" x14ac:dyDescent="0.35">
      <c r="B40" s="1">
        <v>94</v>
      </c>
      <c r="C40" s="2"/>
      <c r="D40" s="2"/>
      <c r="E40" s="2">
        <v>548</v>
      </c>
      <c r="F40" s="2"/>
      <c r="G40" s="2">
        <v>22676</v>
      </c>
      <c r="H40" s="2">
        <v>23224</v>
      </c>
      <c r="I40" s="2">
        <v>23202.815923182916</v>
      </c>
      <c r="J40" s="3" t="s">
        <v>13</v>
      </c>
      <c r="K40" s="4">
        <v>924107.5</v>
      </c>
      <c r="L40" s="5">
        <v>0</v>
      </c>
    </row>
    <row r="41" spans="2:13" x14ac:dyDescent="0.35">
      <c r="B41" s="1">
        <v>95</v>
      </c>
      <c r="C41" s="2"/>
      <c r="D41" s="2"/>
      <c r="E41" s="2">
        <v>243</v>
      </c>
      <c r="F41" s="2"/>
      <c r="G41" s="2">
        <v>91988</v>
      </c>
      <c r="H41" s="2">
        <v>92231</v>
      </c>
      <c r="I41" s="2">
        <v>19131.723216705879</v>
      </c>
      <c r="J41" s="3" t="s">
        <v>13</v>
      </c>
      <c r="K41" s="4">
        <v>404726.69999999995</v>
      </c>
      <c r="L41" s="5">
        <v>0</v>
      </c>
    </row>
    <row r="42" spans="2:13" x14ac:dyDescent="0.35">
      <c r="B42" s="1">
        <v>96</v>
      </c>
      <c r="C42" s="2"/>
      <c r="D42" s="2"/>
      <c r="E42" s="2">
        <v>787</v>
      </c>
      <c r="F42" s="2"/>
      <c r="G42" s="2">
        <v>11389</v>
      </c>
      <c r="H42" s="2">
        <v>12176</v>
      </c>
      <c r="I42" s="2">
        <v>25285.855124835743</v>
      </c>
      <c r="J42" s="3" t="s">
        <v>13</v>
      </c>
      <c r="K42" s="4">
        <v>1376277.3000000003</v>
      </c>
      <c r="L42" s="5">
        <v>0</v>
      </c>
    </row>
    <row r="43" spans="2:13" x14ac:dyDescent="0.35">
      <c r="B43" s="1">
        <v>97</v>
      </c>
      <c r="C43" s="2"/>
      <c r="D43" s="2"/>
      <c r="E43" s="2">
        <v>1741</v>
      </c>
      <c r="F43" s="2"/>
      <c r="G43" s="2">
        <v>18098</v>
      </c>
      <c r="H43" s="2">
        <v>19839</v>
      </c>
      <c r="I43" s="2">
        <v>21218.84006250315</v>
      </c>
      <c r="J43" s="3" t="s">
        <v>13</v>
      </c>
      <c r="K43" s="4">
        <v>3074332.4000000004</v>
      </c>
      <c r="L43" s="5">
        <v>0</v>
      </c>
    </row>
    <row r="44" spans="2:13" x14ac:dyDescent="0.35">
      <c r="B44" s="1">
        <v>98</v>
      </c>
      <c r="C44" s="2"/>
      <c r="D44" s="2"/>
      <c r="E44" s="2">
        <v>1769</v>
      </c>
      <c r="F44" s="2"/>
      <c r="G44" s="2">
        <v>37991</v>
      </c>
      <c r="H44" s="2">
        <v>39760</v>
      </c>
      <c r="I44" s="2">
        <v>23048.862424547282</v>
      </c>
      <c r="J44" s="3" t="s">
        <v>13</v>
      </c>
      <c r="K44" s="4">
        <v>3427942.5</v>
      </c>
      <c r="L44" s="5">
        <v>0</v>
      </c>
    </row>
    <row r="45" spans="2:13" x14ac:dyDescent="0.35">
      <c r="B45" s="1">
        <v>99</v>
      </c>
      <c r="C45" s="2"/>
      <c r="D45" s="2"/>
      <c r="E45" s="2">
        <v>1172</v>
      </c>
      <c r="F45" s="2"/>
      <c r="G45" s="2">
        <v>113966</v>
      </c>
      <c r="H45" s="2">
        <v>115138</v>
      </c>
      <c r="I45" s="2">
        <v>19844.899859299276</v>
      </c>
      <c r="J45" s="3" t="s">
        <v>13</v>
      </c>
      <c r="K45" s="4">
        <v>2183780</v>
      </c>
      <c r="L45" s="5">
        <v>0</v>
      </c>
    </row>
    <row r="46" spans="2:13" x14ac:dyDescent="0.35">
      <c r="B46" s="1">
        <v>100</v>
      </c>
      <c r="C46" s="2"/>
      <c r="D46" s="2"/>
      <c r="E46" s="2">
        <v>90</v>
      </c>
      <c r="F46" s="2"/>
      <c r="G46" s="2">
        <v>16296</v>
      </c>
      <c r="H46" s="2">
        <v>16386</v>
      </c>
      <c r="I46" s="2">
        <v>26534.764921274258</v>
      </c>
      <c r="J46" s="3" t="s">
        <v>13</v>
      </c>
      <c r="K46" s="4">
        <v>178000</v>
      </c>
      <c r="L46" s="5">
        <v>0</v>
      </c>
    </row>
    <row r="47" spans="2:13" x14ac:dyDescent="0.35">
      <c r="B47" s="1">
        <v>101</v>
      </c>
      <c r="C47" s="2"/>
      <c r="D47" s="2"/>
      <c r="E47" s="2">
        <v>1715</v>
      </c>
      <c r="F47" s="2"/>
      <c r="G47" s="2">
        <v>12755</v>
      </c>
      <c r="H47" s="2">
        <v>14470</v>
      </c>
      <c r="I47" s="2">
        <v>27577.063096060814</v>
      </c>
      <c r="J47" s="3" t="s">
        <v>19</v>
      </c>
      <c r="K47" s="4">
        <v>3019893.5</v>
      </c>
      <c r="L47" s="5">
        <v>0</v>
      </c>
      <c r="M47" s="23">
        <f>SUM(K47:K66)/SUMPRODUCT(H47:H66,I47:I66)</f>
        <v>6.2229127783074265E-4</v>
      </c>
    </row>
    <row r="48" spans="2:13" x14ac:dyDescent="0.35">
      <c r="B48" s="1">
        <v>102</v>
      </c>
      <c r="C48" s="2"/>
      <c r="D48" s="2"/>
      <c r="E48" s="2">
        <v>500</v>
      </c>
      <c r="F48" s="2"/>
      <c r="G48" s="2">
        <v>26905</v>
      </c>
      <c r="H48" s="2">
        <v>27405</v>
      </c>
      <c r="I48" s="2">
        <v>23665.406020799124</v>
      </c>
      <c r="J48" s="3" t="s">
        <v>19</v>
      </c>
      <c r="K48" s="4">
        <v>950669.55</v>
      </c>
      <c r="L48" s="5">
        <v>0</v>
      </c>
    </row>
    <row r="49" spans="2:12" x14ac:dyDescent="0.35">
      <c r="B49" s="1">
        <v>103</v>
      </c>
      <c r="C49" s="2"/>
      <c r="D49" s="2"/>
      <c r="E49" s="2">
        <v>276</v>
      </c>
      <c r="F49" s="2"/>
      <c r="G49" s="2">
        <v>43333</v>
      </c>
      <c r="H49" s="2">
        <v>43609</v>
      </c>
      <c r="I49" s="2">
        <v>25964.394299341879</v>
      </c>
      <c r="J49" s="3" t="s">
        <v>19</v>
      </c>
      <c r="K49" s="4">
        <v>540000</v>
      </c>
      <c r="L49" s="5">
        <v>0</v>
      </c>
    </row>
    <row r="50" spans="2:12" x14ac:dyDescent="0.35">
      <c r="B50" s="1">
        <v>104</v>
      </c>
      <c r="C50" s="2"/>
      <c r="D50" s="2"/>
      <c r="E50" s="2">
        <v>1607</v>
      </c>
      <c r="F50" s="2"/>
      <c r="G50" s="2">
        <v>77237</v>
      </c>
      <c r="H50" s="2">
        <v>78844</v>
      </c>
      <c r="I50" s="2">
        <v>22083.200573283953</v>
      </c>
      <c r="J50" s="3" t="s">
        <v>19</v>
      </c>
      <c r="K50" s="4">
        <v>2366252.5</v>
      </c>
      <c r="L50" s="5">
        <v>0</v>
      </c>
    </row>
    <row r="51" spans="2:12" x14ac:dyDescent="0.35">
      <c r="B51" s="1">
        <v>105</v>
      </c>
      <c r="C51" s="2"/>
      <c r="D51" s="2"/>
      <c r="E51" s="2"/>
      <c r="F51" s="2"/>
      <c r="G51" s="2">
        <v>106786</v>
      </c>
      <c r="H51" s="2">
        <v>106786</v>
      </c>
      <c r="I51" s="2">
        <v>20547.775654111963</v>
      </c>
      <c r="J51" s="3" t="s">
        <v>19</v>
      </c>
      <c r="K51" s="4">
        <v>0</v>
      </c>
      <c r="L51" s="5">
        <v>0</v>
      </c>
    </row>
    <row r="52" spans="2:12" x14ac:dyDescent="0.35">
      <c r="B52" s="1">
        <v>106</v>
      </c>
      <c r="C52" s="2"/>
      <c r="D52" s="2"/>
      <c r="E52" s="2">
        <v>1179</v>
      </c>
      <c r="F52" s="2"/>
      <c r="G52" s="2">
        <v>18049</v>
      </c>
      <c r="H52" s="2">
        <v>19228</v>
      </c>
      <c r="I52" s="2">
        <v>27877.353182858333</v>
      </c>
      <c r="J52" s="3" t="s">
        <v>19</v>
      </c>
      <c r="K52" s="4">
        <v>1999622.1</v>
      </c>
      <c r="L52" s="5">
        <v>0</v>
      </c>
    </row>
    <row r="53" spans="2:12" x14ac:dyDescent="0.35">
      <c r="B53" s="1">
        <v>107</v>
      </c>
      <c r="C53" s="2"/>
      <c r="D53" s="2"/>
      <c r="E53" s="2">
        <v>158</v>
      </c>
      <c r="F53" s="2"/>
      <c r="G53" s="2">
        <v>67225</v>
      </c>
      <c r="H53" s="2">
        <v>67383</v>
      </c>
      <c r="I53" s="2">
        <v>20641.588531231911</v>
      </c>
      <c r="J53" s="3" t="s">
        <v>19</v>
      </c>
      <c r="K53" s="4">
        <v>314000</v>
      </c>
      <c r="L53" s="5">
        <v>0</v>
      </c>
    </row>
    <row r="54" spans="2:12" x14ac:dyDescent="0.35">
      <c r="B54" s="1">
        <v>108</v>
      </c>
      <c r="C54" s="2"/>
      <c r="D54" s="2"/>
      <c r="E54" s="2">
        <v>1213</v>
      </c>
      <c r="F54" s="2"/>
      <c r="G54" s="2">
        <v>38245</v>
      </c>
      <c r="H54" s="2">
        <v>39458</v>
      </c>
      <c r="I54" s="2">
        <v>25653.629859597546</v>
      </c>
      <c r="J54" s="3" t="s">
        <v>19</v>
      </c>
      <c r="K54" s="4">
        <v>2177797.5</v>
      </c>
      <c r="L54" s="5">
        <v>0</v>
      </c>
    </row>
    <row r="55" spans="2:12" x14ac:dyDescent="0.35">
      <c r="B55" s="1">
        <v>109</v>
      </c>
      <c r="C55" s="2"/>
      <c r="D55" s="2"/>
      <c r="E55" s="2">
        <v>861</v>
      </c>
      <c r="F55" s="2"/>
      <c r="G55" s="2">
        <v>53536</v>
      </c>
      <c r="H55" s="2">
        <v>54397</v>
      </c>
      <c r="I55" s="2">
        <v>27235.496185451404</v>
      </c>
      <c r="J55" s="3" t="s">
        <v>19</v>
      </c>
      <c r="K55" s="4">
        <v>1672753.6</v>
      </c>
      <c r="L55" s="5">
        <v>0</v>
      </c>
    </row>
    <row r="56" spans="2:12" x14ac:dyDescent="0.35">
      <c r="B56" s="1">
        <v>110</v>
      </c>
      <c r="C56" s="2"/>
      <c r="D56" s="2"/>
      <c r="E56" s="2">
        <v>75</v>
      </c>
      <c r="F56" s="2"/>
      <c r="G56" s="2">
        <v>25345</v>
      </c>
      <c r="H56" s="2">
        <v>25420</v>
      </c>
      <c r="I56" s="2">
        <v>28323.917269866248</v>
      </c>
      <c r="J56" s="3" t="s">
        <v>19</v>
      </c>
      <c r="K56" s="4">
        <v>0</v>
      </c>
      <c r="L56" s="5">
        <v>0</v>
      </c>
    </row>
    <row r="57" spans="2:12" x14ac:dyDescent="0.35">
      <c r="B57" s="1">
        <v>111</v>
      </c>
      <c r="C57" s="2"/>
      <c r="D57" s="2"/>
      <c r="E57" s="2"/>
      <c r="F57" s="2"/>
      <c r="G57" s="2">
        <v>14201</v>
      </c>
      <c r="H57" s="2">
        <v>14201</v>
      </c>
      <c r="I57" s="2">
        <v>29571.426519259207</v>
      </c>
      <c r="J57" s="3" t="s">
        <v>19</v>
      </c>
      <c r="K57" s="4">
        <v>0</v>
      </c>
      <c r="L57" s="5">
        <v>0</v>
      </c>
    </row>
    <row r="58" spans="2:12" x14ac:dyDescent="0.35">
      <c r="B58" s="1">
        <v>112</v>
      </c>
      <c r="C58" s="2"/>
      <c r="D58" s="2"/>
      <c r="E58" s="2">
        <v>17</v>
      </c>
      <c r="F58" s="2"/>
      <c r="G58" s="2">
        <v>24061</v>
      </c>
      <c r="H58" s="2">
        <v>24078</v>
      </c>
      <c r="I58" s="2">
        <v>27901.089500789101</v>
      </c>
      <c r="J58" s="3" t="s">
        <v>19</v>
      </c>
      <c r="K58" s="4">
        <v>0</v>
      </c>
      <c r="L58" s="5">
        <v>0</v>
      </c>
    </row>
    <row r="59" spans="2:12" x14ac:dyDescent="0.35">
      <c r="B59" s="1">
        <v>113</v>
      </c>
      <c r="C59" s="2"/>
      <c r="D59" s="2"/>
      <c r="E59" s="2">
        <v>5</v>
      </c>
      <c r="F59" s="2"/>
      <c r="G59" s="2">
        <v>33187</v>
      </c>
      <c r="H59" s="2">
        <v>33192</v>
      </c>
      <c r="I59" s="2">
        <v>23037.489395034947</v>
      </c>
      <c r="J59" s="3" t="s">
        <v>19</v>
      </c>
      <c r="K59" s="4">
        <v>0</v>
      </c>
      <c r="L59" s="5">
        <v>0</v>
      </c>
    </row>
    <row r="60" spans="2:12" x14ac:dyDescent="0.35">
      <c r="B60" s="1">
        <v>114</v>
      </c>
      <c r="C60" s="2"/>
      <c r="D60" s="2"/>
      <c r="E60" s="2">
        <v>4</v>
      </c>
      <c r="F60" s="2"/>
      <c r="G60" s="2">
        <v>87130</v>
      </c>
      <c r="H60" s="2">
        <v>87134</v>
      </c>
      <c r="I60" s="2">
        <v>24210.605136915554</v>
      </c>
      <c r="J60" s="3" t="s">
        <v>19</v>
      </c>
      <c r="K60" s="4">
        <v>0</v>
      </c>
      <c r="L60" s="5">
        <v>0</v>
      </c>
    </row>
    <row r="61" spans="2:12" x14ac:dyDescent="0.35">
      <c r="B61" s="1">
        <v>115</v>
      </c>
      <c r="C61" s="2"/>
      <c r="D61" s="2"/>
      <c r="E61" s="2">
        <v>8</v>
      </c>
      <c r="F61" s="2"/>
      <c r="G61" s="2">
        <v>59740</v>
      </c>
      <c r="H61" s="2">
        <v>59748</v>
      </c>
      <c r="I61" s="2">
        <v>20136.641393854188</v>
      </c>
      <c r="J61" s="3" t="s">
        <v>19</v>
      </c>
      <c r="K61" s="4">
        <v>0</v>
      </c>
      <c r="L61" s="5">
        <v>0</v>
      </c>
    </row>
    <row r="62" spans="2:12" x14ac:dyDescent="0.35">
      <c r="B62" s="1">
        <v>116</v>
      </c>
      <c r="C62" s="2"/>
      <c r="D62" s="2"/>
      <c r="E62" s="2">
        <v>142</v>
      </c>
      <c r="F62" s="2"/>
      <c r="G62" s="2">
        <v>29271</v>
      </c>
      <c r="H62" s="2">
        <v>29413</v>
      </c>
      <c r="I62" s="2">
        <v>21549.282460136674</v>
      </c>
      <c r="J62" s="3" t="s">
        <v>19</v>
      </c>
      <c r="K62" s="4">
        <v>0</v>
      </c>
      <c r="L62" s="5">
        <v>0</v>
      </c>
    </row>
    <row r="63" spans="2:12" x14ac:dyDescent="0.35">
      <c r="B63" s="1">
        <v>117</v>
      </c>
      <c r="C63" s="2"/>
      <c r="D63" s="2"/>
      <c r="E63" s="2">
        <v>139</v>
      </c>
      <c r="F63" s="2"/>
      <c r="G63" s="2">
        <v>33636</v>
      </c>
      <c r="H63" s="2">
        <v>33775</v>
      </c>
      <c r="I63" s="2">
        <v>24545.895573649148</v>
      </c>
      <c r="J63" s="3" t="s">
        <v>19</v>
      </c>
      <c r="K63" s="4">
        <v>0</v>
      </c>
      <c r="L63" s="5">
        <v>0</v>
      </c>
    </row>
    <row r="64" spans="2:12" x14ac:dyDescent="0.35">
      <c r="B64" s="1">
        <v>118</v>
      </c>
      <c r="C64" s="2"/>
      <c r="D64" s="2"/>
      <c r="E64" s="2">
        <v>2</v>
      </c>
      <c r="F64" s="2"/>
      <c r="G64" s="2">
        <v>14601</v>
      </c>
      <c r="H64" s="2">
        <v>14603</v>
      </c>
      <c r="I64" s="2">
        <v>29493.739711018283</v>
      </c>
      <c r="J64" s="3" t="s">
        <v>19</v>
      </c>
      <c r="K64" s="4">
        <v>0</v>
      </c>
      <c r="L64" s="5">
        <v>0</v>
      </c>
    </row>
    <row r="65" spans="2:13" x14ac:dyDescent="0.35">
      <c r="B65" s="1">
        <v>119</v>
      </c>
      <c r="C65" s="2"/>
      <c r="D65" s="2"/>
      <c r="E65" s="2">
        <v>149</v>
      </c>
      <c r="F65" s="2"/>
      <c r="G65" s="2">
        <v>60798</v>
      </c>
      <c r="H65" s="2">
        <v>60947</v>
      </c>
      <c r="I65" s="2">
        <v>27534.5777971024</v>
      </c>
      <c r="J65" s="3" t="s">
        <v>19</v>
      </c>
      <c r="K65" s="4">
        <v>0</v>
      </c>
      <c r="L65" s="5">
        <v>0</v>
      </c>
    </row>
    <row r="66" spans="2:13" x14ac:dyDescent="0.35">
      <c r="B66" s="1">
        <v>120</v>
      </c>
      <c r="C66" s="2"/>
      <c r="D66" s="2"/>
      <c r="E66" s="2">
        <v>7</v>
      </c>
      <c r="F66" s="2"/>
      <c r="G66" s="2">
        <v>34962</v>
      </c>
      <c r="H66" s="2">
        <v>34969</v>
      </c>
      <c r="I66" s="2">
        <v>27444.261545940692</v>
      </c>
      <c r="J66" s="3" t="s">
        <v>19</v>
      </c>
      <c r="K66" s="4">
        <v>0</v>
      </c>
      <c r="L66" s="5">
        <v>0</v>
      </c>
    </row>
    <row r="67" spans="2:13" x14ac:dyDescent="0.35">
      <c r="B67" s="1">
        <v>121</v>
      </c>
      <c r="C67" s="2"/>
      <c r="D67" s="2"/>
      <c r="E67" s="2">
        <v>1317</v>
      </c>
      <c r="F67" s="2"/>
      <c r="G67" s="2">
        <v>6979</v>
      </c>
      <c r="H67" s="2">
        <v>8296</v>
      </c>
      <c r="I67" s="2">
        <v>30717.795202507234</v>
      </c>
      <c r="J67" s="3" t="s">
        <v>18</v>
      </c>
      <c r="K67" s="4">
        <v>0</v>
      </c>
      <c r="L67" s="5">
        <v>0</v>
      </c>
      <c r="M67" s="23">
        <f>-SUM(L67:L86)/SUMPRODUCT(H67:H86,I67:I86)</f>
        <v>-2.6839924326355837E-3</v>
      </c>
    </row>
    <row r="68" spans="2:13" x14ac:dyDescent="0.35">
      <c r="B68" s="1">
        <v>122</v>
      </c>
      <c r="C68" s="2"/>
      <c r="D68" s="2"/>
      <c r="E68" s="2">
        <v>2</v>
      </c>
      <c r="F68" s="2"/>
      <c r="G68" s="2">
        <v>22781</v>
      </c>
      <c r="H68" s="2">
        <v>22783</v>
      </c>
      <c r="I68" s="2">
        <v>22841.973708466838</v>
      </c>
      <c r="J68" s="3" t="s">
        <v>18</v>
      </c>
      <c r="K68" s="4">
        <v>0</v>
      </c>
      <c r="L68" s="5">
        <v>0</v>
      </c>
    </row>
    <row r="69" spans="2:13" x14ac:dyDescent="0.35">
      <c r="B69" s="1">
        <v>123</v>
      </c>
      <c r="C69" s="2"/>
      <c r="D69" s="2"/>
      <c r="E69" s="2">
        <v>435</v>
      </c>
      <c r="F69" s="2"/>
      <c r="G69" s="2">
        <v>15386</v>
      </c>
      <c r="H69" s="2">
        <v>15821</v>
      </c>
      <c r="I69" s="2">
        <v>25654.898489349598</v>
      </c>
      <c r="J69" s="3" t="s">
        <v>18</v>
      </c>
      <c r="K69" s="4">
        <v>0</v>
      </c>
      <c r="L69" s="5">
        <v>0</v>
      </c>
    </row>
    <row r="70" spans="2:13" x14ac:dyDescent="0.35">
      <c r="B70" s="1">
        <v>124</v>
      </c>
      <c r="C70" s="2"/>
      <c r="D70" s="2"/>
      <c r="E70" s="2"/>
      <c r="F70" s="2"/>
      <c r="G70" s="2">
        <v>35804</v>
      </c>
      <c r="H70" s="2">
        <v>35804</v>
      </c>
      <c r="I70" s="2">
        <v>24479.039660373142</v>
      </c>
      <c r="J70" s="3" t="s">
        <v>18</v>
      </c>
      <c r="K70" s="4">
        <v>0</v>
      </c>
      <c r="L70" s="5">
        <v>0</v>
      </c>
    </row>
    <row r="71" spans="2:13" x14ac:dyDescent="0.35">
      <c r="B71" s="1">
        <v>125</v>
      </c>
      <c r="C71" s="2"/>
      <c r="D71" s="2"/>
      <c r="E71" s="2"/>
      <c r="F71" s="2"/>
      <c r="G71" s="2">
        <v>29020</v>
      </c>
      <c r="H71" s="2">
        <v>29020</v>
      </c>
      <c r="I71" s="2">
        <v>24238.579669193659</v>
      </c>
      <c r="J71" s="3" t="s">
        <v>18</v>
      </c>
      <c r="K71" s="4">
        <v>0</v>
      </c>
      <c r="L71" s="5">
        <v>0</v>
      </c>
    </row>
    <row r="72" spans="2:13" x14ac:dyDescent="0.35">
      <c r="B72" s="1">
        <v>126</v>
      </c>
      <c r="C72" s="2"/>
      <c r="D72" s="2"/>
      <c r="E72" s="2">
        <v>2</v>
      </c>
      <c r="F72" s="2"/>
      <c r="G72" s="2">
        <v>7894</v>
      </c>
      <c r="H72" s="2">
        <v>7896</v>
      </c>
      <c r="I72" s="2">
        <v>26547.261144883487</v>
      </c>
      <c r="J72" s="3" t="s">
        <v>18</v>
      </c>
      <c r="K72" s="4">
        <v>0</v>
      </c>
      <c r="L72" s="5">
        <v>0</v>
      </c>
    </row>
    <row r="73" spans="2:13" x14ac:dyDescent="0.35">
      <c r="B73" s="1">
        <v>127</v>
      </c>
      <c r="C73" s="2"/>
      <c r="D73" s="2"/>
      <c r="E73" s="2">
        <v>38</v>
      </c>
      <c r="F73" s="2"/>
      <c r="G73" s="2">
        <v>40968</v>
      </c>
      <c r="H73" s="2">
        <v>41006</v>
      </c>
      <c r="I73" s="2">
        <v>20434.202872750328</v>
      </c>
      <c r="J73" s="3" t="s">
        <v>18</v>
      </c>
      <c r="K73" s="4">
        <v>0</v>
      </c>
      <c r="L73" s="5">
        <v>0</v>
      </c>
    </row>
    <row r="74" spans="2:13" x14ac:dyDescent="0.35">
      <c r="B74" s="1">
        <v>128</v>
      </c>
      <c r="C74" s="2"/>
      <c r="D74" s="2"/>
      <c r="E74" s="2"/>
      <c r="F74" s="2"/>
      <c r="G74" s="2">
        <v>15341</v>
      </c>
      <c r="H74" s="2">
        <v>15341</v>
      </c>
      <c r="I74" s="2">
        <v>28764.402450948437</v>
      </c>
      <c r="J74" s="3" t="s">
        <v>18</v>
      </c>
      <c r="K74" s="4">
        <v>0</v>
      </c>
      <c r="L74" s="5">
        <v>0</v>
      </c>
    </row>
    <row r="75" spans="2:13" x14ac:dyDescent="0.35">
      <c r="B75" s="1">
        <v>129</v>
      </c>
      <c r="C75" s="2"/>
      <c r="D75" s="2"/>
      <c r="E75" s="2"/>
      <c r="F75" s="2"/>
      <c r="G75" s="2">
        <v>29472</v>
      </c>
      <c r="H75" s="2">
        <v>29472</v>
      </c>
      <c r="I75" s="2">
        <v>30444.268118892509</v>
      </c>
      <c r="J75" s="3" t="s">
        <v>18</v>
      </c>
      <c r="K75" s="4">
        <v>0</v>
      </c>
      <c r="L75" s="5">
        <v>0</v>
      </c>
    </row>
    <row r="76" spans="2:13" x14ac:dyDescent="0.35">
      <c r="B76" s="1">
        <v>130</v>
      </c>
      <c r="C76" s="2"/>
      <c r="D76" s="2"/>
      <c r="E76" s="2"/>
      <c r="F76" s="2"/>
      <c r="G76" s="2">
        <v>24853</v>
      </c>
      <c r="H76" s="2">
        <v>24853</v>
      </c>
      <c r="I76" s="2">
        <v>26501.481672232727</v>
      </c>
      <c r="J76" s="3" t="s">
        <v>18</v>
      </c>
      <c r="K76" s="4">
        <v>0</v>
      </c>
      <c r="L76" s="5">
        <v>0</v>
      </c>
    </row>
    <row r="77" spans="2:13" x14ac:dyDescent="0.35">
      <c r="B77" s="1">
        <v>131</v>
      </c>
      <c r="C77" s="2"/>
      <c r="D77" s="2"/>
      <c r="E77" s="2"/>
      <c r="F77" s="2"/>
      <c r="G77" s="2">
        <v>3693</v>
      </c>
      <c r="H77" s="2">
        <v>3693</v>
      </c>
      <c r="I77" s="2">
        <v>34798.177633360414</v>
      </c>
      <c r="J77" s="3" t="s">
        <v>18</v>
      </c>
      <c r="K77" s="4">
        <v>0</v>
      </c>
      <c r="L77" s="5">
        <v>553950</v>
      </c>
    </row>
    <row r="78" spans="2:13" x14ac:dyDescent="0.35">
      <c r="B78" s="1">
        <v>132</v>
      </c>
      <c r="C78" s="2"/>
      <c r="D78" s="2"/>
      <c r="E78" s="2"/>
      <c r="F78" s="2"/>
      <c r="G78" s="2">
        <v>7339</v>
      </c>
      <c r="H78" s="2">
        <v>7339</v>
      </c>
      <c r="I78" s="2">
        <v>32875.092655675158</v>
      </c>
      <c r="J78" s="3" t="s">
        <v>18</v>
      </c>
      <c r="K78" s="4">
        <v>0</v>
      </c>
      <c r="L78" s="5">
        <v>1100850</v>
      </c>
    </row>
    <row r="79" spans="2:13" x14ac:dyDescent="0.35">
      <c r="B79" s="1">
        <v>133</v>
      </c>
      <c r="C79" s="2"/>
      <c r="D79" s="2"/>
      <c r="E79" s="2"/>
      <c r="F79" s="2"/>
      <c r="G79" s="2">
        <v>9984</v>
      </c>
      <c r="H79" s="2">
        <v>9984</v>
      </c>
      <c r="I79" s="2">
        <v>32184.033253205129</v>
      </c>
      <c r="J79" s="3" t="s">
        <v>18</v>
      </c>
      <c r="K79" s="4">
        <v>0</v>
      </c>
      <c r="L79" s="5">
        <v>1497600</v>
      </c>
    </row>
    <row r="80" spans="2:13" x14ac:dyDescent="0.35">
      <c r="B80" s="1">
        <v>134</v>
      </c>
      <c r="C80" s="2"/>
      <c r="D80" s="2"/>
      <c r="E80" s="2"/>
      <c r="F80" s="2"/>
      <c r="G80" s="2">
        <v>13304</v>
      </c>
      <c r="H80" s="2">
        <v>13304</v>
      </c>
      <c r="I80" s="2">
        <v>31889.234064942873</v>
      </c>
      <c r="J80" s="3" t="s">
        <v>18</v>
      </c>
      <c r="K80" s="4">
        <v>0</v>
      </c>
      <c r="L80" s="5">
        <v>1995600</v>
      </c>
    </row>
    <row r="81" spans="2:13" x14ac:dyDescent="0.35">
      <c r="B81" s="1">
        <v>135</v>
      </c>
      <c r="C81" s="2"/>
      <c r="D81" s="2"/>
      <c r="E81" s="2"/>
      <c r="F81" s="2"/>
      <c r="G81" s="2">
        <v>38982</v>
      </c>
      <c r="H81" s="2">
        <v>38982</v>
      </c>
      <c r="I81" s="2">
        <v>22295.057924170131</v>
      </c>
      <c r="J81" s="3" t="s">
        <v>18</v>
      </c>
      <c r="K81" s="4">
        <v>0</v>
      </c>
      <c r="L81" s="5">
        <v>5847300</v>
      </c>
    </row>
    <row r="82" spans="2:13" x14ac:dyDescent="0.35">
      <c r="B82" s="1">
        <v>136</v>
      </c>
      <c r="C82" s="2"/>
      <c r="D82" s="2"/>
      <c r="E82" s="2"/>
      <c r="F82" s="2"/>
      <c r="G82" s="2">
        <v>5125</v>
      </c>
      <c r="H82" s="2">
        <v>5125</v>
      </c>
      <c r="I82" s="2">
        <v>42093.82731707317</v>
      </c>
      <c r="J82" s="3" t="s">
        <v>18</v>
      </c>
      <c r="K82" s="4">
        <v>0</v>
      </c>
      <c r="L82" s="5">
        <v>1281250</v>
      </c>
    </row>
    <row r="83" spans="2:13" x14ac:dyDescent="0.35">
      <c r="B83" s="1">
        <v>137</v>
      </c>
      <c r="C83" s="2"/>
      <c r="D83" s="2"/>
      <c r="E83" s="2">
        <v>1</v>
      </c>
      <c r="F83" s="2"/>
      <c r="G83" s="2">
        <v>7228</v>
      </c>
      <c r="H83" s="2">
        <v>7229</v>
      </c>
      <c r="I83" s="2">
        <v>35912.509337391064</v>
      </c>
      <c r="J83" s="3" t="s">
        <v>18</v>
      </c>
      <c r="K83" s="4">
        <v>0</v>
      </c>
      <c r="L83" s="5">
        <v>1807250</v>
      </c>
    </row>
    <row r="84" spans="2:13" x14ac:dyDescent="0.35">
      <c r="B84" s="1">
        <v>138</v>
      </c>
      <c r="C84" s="2"/>
      <c r="D84" s="2"/>
      <c r="E84" s="2"/>
      <c r="F84" s="2"/>
      <c r="G84" s="2">
        <v>13393</v>
      </c>
      <c r="H84" s="2">
        <v>13393</v>
      </c>
      <c r="I84" s="2">
        <v>32929.694765922497</v>
      </c>
      <c r="J84" s="3" t="s">
        <v>18</v>
      </c>
      <c r="K84" s="4">
        <v>0</v>
      </c>
      <c r="L84" s="5">
        <v>3348250</v>
      </c>
    </row>
    <row r="85" spans="2:13" x14ac:dyDescent="0.35">
      <c r="B85" s="1">
        <v>139</v>
      </c>
      <c r="C85" s="2"/>
      <c r="D85" s="2"/>
      <c r="E85" s="2">
        <v>10</v>
      </c>
      <c r="F85" s="2"/>
      <c r="G85" s="2">
        <v>22276</v>
      </c>
      <c r="H85" s="2">
        <v>22286</v>
      </c>
      <c r="I85" s="2">
        <v>29417.536076460558</v>
      </c>
      <c r="J85" s="3" t="s">
        <v>18</v>
      </c>
      <c r="K85" s="4">
        <v>0</v>
      </c>
      <c r="L85" s="5">
        <v>5571500</v>
      </c>
    </row>
    <row r="86" spans="2:13" x14ac:dyDescent="0.35">
      <c r="B86" s="1">
        <v>140</v>
      </c>
      <c r="C86" s="2"/>
      <c r="D86" s="2"/>
      <c r="E86" s="2">
        <v>4</v>
      </c>
      <c r="F86" s="2"/>
      <c r="G86" s="2">
        <v>12565</v>
      </c>
      <c r="H86" s="2">
        <v>12569</v>
      </c>
      <c r="I86" s="2">
        <v>30173.966982257934</v>
      </c>
      <c r="J86" s="3" t="s">
        <v>18</v>
      </c>
      <c r="K86" s="4">
        <v>0</v>
      </c>
      <c r="L86" s="5">
        <v>3142250</v>
      </c>
    </row>
    <row r="87" spans="2:13" x14ac:dyDescent="0.35">
      <c r="B87" s="1">
        <v>141</v>
      </c>
      <c r="C87" s="2"/>
      <c r="D87" s="2"/>
      <c r="E87" s="2">
        <v>17</v>
      </c>
      <c r="F87" s="2"/>
      <c r="G87" s="2">
        <v>1413</v>
      </c>
      <c r="H87" s="2">
        <v>1430</v>
      </c>
      <c r="I87" s="2">
        <v>41379.568531468532</v>
      </c>
      <c r="J87" s="3" t="s">
        <v>17</v>
      </c>
      <c r="K87" s="4">
        <v>0</v>
      </c>
      <c r="L87" s="5">
        <v>715000</v>
      </c>
      <c r="M87" s="23">
        <f>-SUM(L87:L106)/SUMPRODUCT(H87:H106,I87:I106)</f>
        <v>-2.784692503307324E-2</v>
      </c>
    </row>
    <row r="88" spans="2:13" x14ac:dyDescent="0.35">
      <c r="B88" s="1">
        <v>142</v>
      </c>
      <c r="C88" s="2"/>
      <c r="D88" s="2"/>
      <c r="E88" s="2"/>
      <c r="F88" s="2"/>
      <c r="G88" s="2">
        <v>1456</v>
      </c>
      <c r="H88" s="2">
        <v>1456</v>
      </c>
      <c r="I88" s="2">
        <v>36745.492445054944</v>
      </c>
      <c r="J88" s="3" t="s">
        <v>17</v>
      </c>
      <c r="K88" s="4">
        <v>0</v>
      </c>
      <c r="L88" s="5">
        <v>728000</v>
      </c>
    </row>
    <row r="89" spans="2:13" x14ac:dyDescent="0.35">
      <c r="B89" s="1">
        <v>143</v>
      </c>
      <c r="C89" s="2"/>
      <c r="D89" s="2"/>
      <c r="E89" s="2"/>
      <c r="F89" s="2"/>
      <c r="G89" s="2">
        <v>4132</v>
      </c>
      <c r="H89" s="2">
        <v>4132</v>
      </c>
      <c r="I89" s="2">
        <v>33879.241287512101</v>
      </c>
      <c r="J89" s="3" t="s">
        <v>17</v>
      </c>
      <c r="K89" s="4">
        <v>0</v>
      </c>
      <c r="L89" s="5">
        <v>2066000</v>
      </c>
    </row>
    <row r="90" spans="2:13" x14ac:dyDescent="0.35">
      <c r="B90" s="1">
        <v>144</v>
      </c>
      <c r="C90" s="2"/>
      <c r="D90" s="2"/>
      <c r="E90" s="2">
        <v>14</v>
      </c>
      <c r="F90" s="2"/>
      <c r="G90" s="2">
        <v>6193</v>
      </c>
      <c r="H90" s="2">
        <v>6207</v>
      </c>
      <c r="I90" s="2">
        <v>33066.97647816981</v>
      </c>
      <c r="J90" s="3" t="s">
        <v>17</v>
      </c>
      <c r="K90" s="4">
        <v>0</v>
      </c>
      <c r="L90" s="5">
        <v>3103500</v>
      </c>
    </row>
    <row r="91" spans="2:13" x14ac:dyDescent="0.35">
      <c r="B91" s="1">
        <v>145</v>
      </c>
      <c r="C91" s="2"/>
      <c r="D91" s="2"/>
      <c r="E91" s="2">
        <v>416</v>
      </c>
      <c r="F91" s="2"/>
      <c r="G91" s="2">
        <v>12865</v>
      </c>
      <c r="H91" s="2">
        <v>13281</v>
      </c>
      <c r="I91" s="2">
        <v>26564.825540245463</v>
      </c>
      <c r="J91" s="3" t="s">
        <v>17</v>
      </c>
      <c r="K91" s="4">
        <v>0</v>
      </c>
      <c r="L91" s="5">
        <v>6640500</v>
      </c>
    </row>
    <row r="92" spans="2:13" x14ac:dyDescent="0.35">
      <c r="B92" s="1">
        <v>146</v>
      </c>
      <c r="C92" s="2"/>
      <c r="D92" s="2"/>
      <c r="E92" s="2">
        <v>1</v>
      </c>
      <c r="F92" s="2"/>
      <c r="G92" s="2">
        <v>2241</v>
      </c>
      <c r="H92" s="2">
        <v>2242</v>
      </c>
      <c r="I92" s="2">
        <v>41068.474130240858</v>
      </c>
      <c r="J92" s="3" t="s">
        <v>17</v>
      </c>
      <c r="K92" s="4">
        <v>0</v>
      </c>
      <c r="L92" s="5">
        <v>2017800</v>
      </c>
    </row>
    <row r="93" spans="2:13" x14ac:dyDescent="0.35">
      <c r="B93" s="1">
        <v>147</v>
      </c>
      <c r="C93" s="2"/>
      <c r="D93" s="2"/>
      <c r="E93" s="2">
        <v>2</v>
      </c>
      <c r="F93" s="2"/>
      <c r="G93" s="2">
        <v>3441</v>
      </c>
      <c r="H93" s="2">
        <v>3443</v>
      </c>
      <c r="I93" s="2">
        <v>32601.740633168749</v>
      </c>
      <c r="J93" s="3" t="s">
        <v>17</v>
      </c>
      <c r="K93" s="4">
        <v>0</v>
      </c>
      <c r="L93" s="5">
        <v>3098700</v>
      </c>
    </row>
    <row r="94" spans="2:13" x14ac:dyDescent="0.35">
      <c r="B94" s="1">
        <v>148</v>
      </c>
      <c r="C94" s="2"/>
      <c r="D94" s="2"/>
      <c r="E94" s="2">
        <v>1</v>
      </c>
      <c r="F94" s="2"/>
      <c r="G94" s="2">
        <v>1655</v>
      </c>
      <c r="H94" s="2">
        <v>1656</v>
      </c>
      <c r="I94" s="2">
        <v>34660.905797101448</v>
      </c>
      <c r="J94" s="3" t="s">
        <v>17</v>
      </c>
      <c r="K94" s="4">
        <v>0</v>
      </c>
      <c r="L94" s="5">
        <v>1490400</v>
      </c>
    </row>
    <row r="95" spans="2:13" x14ac:dyDescent="0.35">
      <c r="B95" s="1">
        <v>149</v>
      </c>
      <c r="C95" s="2"/>
      <c r="D95" s="2"/>
      <c r="E95" s="2">
        <v>1</v>
      </c>
      <c r="F95" s="2"/>
      <c r="G95" s="2">
        <v>19719</v>
      </c>
      <c r="H95" s="2">
        <v>19720</v>
      </c>
      <c r="I95" s="2">
        <v>37913.784330628805</v>
      </c>
      <c r="J95" s="3" t="s">
        <v>17</v>
      </c>
      <c r="K95" s="4">
        <v>0</v>
      </c>
      <c r="L95" s="5">
        <v>17748000</v>
      </c>
    </row>
    <row r="96" spans="2:13" x14ac:dyDescent="0.35">
      <c r="B96" s="1">
        <v>150</v>
      </c>
      <c r="C96" s="2"/>
      <c r="D96" s="2"/>
      <c r="E96" s="2"/>
      <c r="F96" s="2"/>
      <c r="G96" s="2">
        <v>5135</v>
      </c>
      <c r="H96" s="2">
        <v>5135</v>
      </c>
      <c r="I96" s="2">
        <v>35104.091528724442</v>
      </c>
      <c r="J96" s="3" t="s">
        <v>17</v>
      </c>
      <c r="K96" s="4">
        <v>0</v>
      </c>
      <c r="L96" s="5">
        <v>4621500</v>
      </c>
    </row>
    <row r="97" spans="2:13" x14ac:dyDescent="0.35">
      <c r="B97" s="1">
        <v>151</v>
      </c>
      <c r="C97" s="2"/>
      <c r="D97" s="2"/>
      <c r="E97" s="2"/>
      <c r="F97" s="2"/>
      <c r="G97" s="2">
        <v>902</v>
      </c>
      <c r="H97" s="2">
        <v>902</v>
      </c>
      <c r="I97" s="2">
        <v>39622.436807095342</v>
      </c>
      <c r="J97" s="3" t="s">
        <v>17</v>
      </c>
      <c r="K97" s="4">
        <v>0</v>
      </c>
      <c r="L97" s="5">
        <v>1443200</v>
      </c>
    </row>
    <row r="98" spans="2:13" x14ac:dyDescent="0.35">
      <c r="B98" s="1">
        <v>152</v>
      </c>
      <c r="C98" s="2"/>
      <c r="D98" s="2"/>
      <c r="E98" s="2"/>
      <c r="F98" s="2"/>
      <c r="G98" s="2">
        <v>2123</v>
      </c>
      <c r="H98" s="2">
        <v>2123</v>
      </c>
      <c r="I98" s="2">
        <v>51966.911446066886</v>
      </c>
      <c r="J98" s="3" t="s">
        <v>17</v>
      </c>
      <c r="K98" s="4">
        <v>0</v>
      </c>
      <c r="L98" s="5">
        <v>3396800</v>
      </c>
    </row>
    <row r="99" spans="2:13" x14ac:dyDescent="0.35">
      <c r="B99" s="1">
        <v>153</v>
      </c>
      <c r="C99" s="2"/>
      <c r="D99" s="2"/>
      <c r="E99" s="2">
        <v>8</v>
      </c>
      <c r="F99" s="2"/>
      <c r="G99" s="2">
        <v>3547</v>
      </c>
      <c r="H99" s="2">
        <v>3555</v>
      </c>
      <c r="I99" s="2">
        <v>45126.326863572431</v>
      </c>
      <c r="J99" s="3" t="s">
        <v>17</v>
      </c>
      <c r="K99" s="4">
        <v>0</v>
      </c>
      <c r="L99" s="5">
        <v>5688000</v>
      </c>
    </row>
    <row r="100" spans="2:13" x14ac:dyDescent="0.35">
      <c r="B100" s="1">
        <v>154</v>
      </c>
      <c r="C100" s="2"/>
      <c r="D100" s="2"/>
      <c r="E100" s="2"/>
      <c r="F100" s="2"/>
      <c r="G100" s="2">
        <v>4283</v>
      </c>
      <c r="H100" s="2">
        <v>4283</v>
      </c>
      <c r="I100" s="2">
        <v>43463.645108568759</v>
      </c>
      <c r="J100" s="3" t="s">
        <v>17</v>
      </c>
      <c r="K100" s="4">
        <v>0</v>
      </c>
      <c r="L100" s="5">
        <v>6852800</v>
      </c>
    </row>
    <row r="101" spans="2:13" x14ac:dyDescent="0.35">
      <c r="B101" s="1">
        <v>155</v>
      </c>
      <c r="C101" s="2"/>
      <c r="D101" s="2"/>
      <c r="E101" s="2"/>
      <c r="F101" s="2"/>
      <c r="G101" s="2">
        <v>1552</v>
      </c>
      <c r="H101" s="2">
        <v>1552</v>
      </c>
      <c r="I101" s="2">
        <v>42903.096649484534</v>
      </c>
      <c r="J101" s="3" t="s">
        <v>17</v>
      </c>
      <c r="K101" s="4">
        <v>0</v>
      </c>
      <c r="L101" s="5">
        <v>2483200</v>
      </c>
    </row>
    <row r="102" spans="2:13" x14ac:dyDescent="0.35">
      <c r="B102" s="1">
        <v>156</v>
      </c>
      <c r="C102" s="2"/>
      <c r="D102" s="2"/>
      <c r="E102" s="2"/>
      <c r="F102" s="2"/>
      <c r="G102" s="2">
        <v>2653</v>
      </c>
      <c r="H102" s="2">
        <v>2653</v>
      </c>
      <c r="I102" s="2">
        <v>59026.496042216357</v>
      </c>
      <c r="J102" s="3" t="s">
        <v>17</v>
      </c>
      <c r="K102" s="4">
        <v>0</v>
      </c>
      <c r="L102" s="5">
        <v>5836600</v>
      </c>
    </row>
    <row r="103" spans="2:13" x14ac:dyDescent="0.35">
      <c r="B103" s="1">
        <v>157</v>
      </c>
      <c r="C103" s="2"/>
      <c r="D103" s="2"/>
      <c r="E103" s="2"/>
      <c r="F103" s="2"/>
      <c r="G103" s="2">
        <v>2148</v>
      </c>
      <c r="H103" s="2">
        <v>2148</v>
      </c>
      <c r="I103" s="2">
        <v>53922.515828677839</v>
      </c>
      <c r="J103" s="3" t="s">
        <v>17</v>
      </c>
      <c r="K103" s="4">
        <v>0</v>
      </c>
      <c r="L103" s="5">
        <v>4725600</v>
      </c>
    </row>
    <row r="104" spans="2:13" x14ac:dyDescent="0.35">
      <c r="B104" s="1">
        <v>158</v>
      </c>
      <c r="C104" s="2"/>
      <c r="D104" s="2"/>
      <c r="E104" s="2">
        <v>2</v>
      </c>
      <c r="F104" s="2"/>
      <c r="G104" s="2">
        <v>1628</v>
      </c>
      <c r="H104" s="2">
        <v>1630</v>
      </c>
      <c r="I104" s="2">
        <v>63051.106134969326</v>
      </c>
      <c r="J104" s="3" t="s">
        <v>17</v>
      </c>
      <c r="K104" s="4">
        <v>0</v>
      </c>
      <c r="L104" s="5">
        <v>3586000</v>
      </c>
    </row>
    <row r="105" spans="2:13" x14ac:dyDescent="0.35">
      <c r="B105" s="1">
        <v>159</v>
      </c>
      <c r="C105" s="2"/>
      <c r="D105" s="2"/>
      <c r="E105" s="2">
        <v>93</v>
      </c>
      <c r="F105" s="2"/>
      <c r="G105" s="2">
        <v>6898</v>
      </c>
      <c r="H105" s="2">
        <v>6991</v>
      </c>
      <c r="I105" s="2">
        <v>52971.809040194537</v>
      </c>
      <c r="J105" s="3" t="s">
        <v>17</v>
      </c>
      <c r="K105" s="4">
        <v>0</v>
      </c>
      <c r="L105" s="5">
        <v>15380200</v>
      </c>
    </row>
    <row r="106" spans="2:13" x14ac:dyDescent="0.35">
      <c r="B106" s="1">
        <v>160</v>
      </c>
      <c r="C106" s="2"/>
      <c r="D106" s="2"/>
      <c r="E106" s="2"/>
      <c r="F106" s="2"/>
      <c r="G106" s="2">
        <v>315</v>
      </c>
      <c r="H106" s="2">
        <v>315</v>
      </c>
      <c r="I106" s="2">
        <v>31651.68888888889</v>
      </c>
      <c r="J106" s="3" t="s">
        <v>17</v>
      </c>
      <c r="K106" s="4">
        <v>0</v>
      </c>
      <c r="L106" s="5">
        <v>693000</v>
      </c>
    </row>
    <row r="107" spans="2:13" x14ac:dyDescent="0.35">
      <c r="B107" s="1">
        <v>161</v>
      </c>
      <c r="C107" s="2"/>
      <c r="D107" s="2"/>
      <c r="E107" s="2">
        <v>11</v>
      </c>
      <c r="F107" s="2"/>
      <c r="G107" s="2">
        <v>1657</v>
      </c>
      <c r="H107" s="2">
        <v>1668</v>
      </c>
      <c r="I107" s="2">
        <v>51146.106115107912</v>
      </c>
      <c r="J107" s="3" t="s">
        <v>16</v>
      </c>
      <c r="K107" s="4">
        <v>0</v>
      </c>
      <c r="L107" s="5">
        <v>3669600</v>
      </c>
      <c r="M107" s="23">
        <f>-SUM(L107:L146)/SUMPRODUCT(H107:H146,I107:I146)</f>
        <v>-5.4299009379766408E-2</v>
      </c>
    </row>
    <row r="108" spans="2:13" x14ac:dyDescent="0.35">
      <c r="B108" s="1">
        <v>162</v>
      </c>
      <c r="C108" s="2"/>
      <c r="D108" s="2"/>
      <c r="E108" s="2"/>
      <c r="F108" s="2"/>
      <c r="G108" s="2">
        <v>2182</v>
      </c>
      <c r="H108" s="2">
        <v>2182</v>
      </c>
      <c r="I108" s="2">
        <v>38434.511915673691</v>
      </c>
      <c r="J108" s="3" t="s">
        <v>16</v>
      </c>
      <c r="K108" s="4">
        <v>0</v>
      </c>
      <c r="L108" s="5">
        <v>4800400</v>
      </c>
    </row>
    <row r="109" spans="2:13" x14ac:dyDescent="0.35">
      <c r="B109" s="1">
        <v>163</v>
      </c>
      <c r="C109" s="2"/>
      <c r="D109" s="2"/>
      <c r="E109" s="2"/>
      <c r="F109" s="2"/>
      <c r="G109" s="2">
        <v>1265</v>
      </c>
      <c r="H109" s="2">
        <v>1265</v>
      </c>
      <c r="I109" s="2">
        <v>54902.274308300395</v>
      </c>
      <c r="J109" s="3" t="s">
        <v>16</v>
      </c>
      <c r="K109" s="4">
        <v>0</v>
      </c>
      <c r="L109" s="5">
        <v>2783000</v>
      </c>
    </row>
    <row r="110" spans="2:13" x14ac:dyDescent="0.35">
      <c r="B110" s="1">
        <v>164</v>
      </c>
      <c r="C110" s="2"/>
      <c r="D110" s="2"/>
      <c r="E110" s="2">
        <v>119</v>
      </c>
      <c r="F110" s="2"/>
      <c r="G110" s="2">
        <v>1497</v>
      </c>
      <c r="H110" s="2">
        <v>1616</v>
      </c>
      <c r="I110" s="2">
        <v>48158.131188118808</v>
      </c>
      <c r="J110" s="3" t="s">
        <v>16</v>
      </c>
      <c r="K110" s="4">
        <v>0</v>
      </c>
      <c r="L110" s="5">
        <v>3555200</v>
      </c>
    </row>
    <row r="111" spans="2:13" x14ac:dyDescent="0.35">
      <c r="B111" s="1">
        <v>165</v>
      </c>
      <c r="C111" s="2"/>
      <c r="D111" s="2"/>
      <c r="E111" s="2"/>
      <c r="F111" s="2"/>
      <c r="G111" s="2">
        <v>1081</v>
      </c>
      <c r="H111" s="2">
        <v>1081</v>
      </c>
      <c r="I111" s="2">
        <v>60427.899167437557</v>
      </c>
      <c r="J111" s="3" t="s">
        <v>16</v>
      </c>
      <c r="K111" s="4">
        <v>0</v>
      </c>
      <c r="L111" s="5">
        <v>2378200</v>
      </c>
    </row>
    <row r="112" spans="2:13" x14ac:dyDescent="0.35">
      <c r="B112" s="1">
        <v>166</v>
      </c>
      <c r="C112" s="2"/>
      <c r="D112" s="2"/>
      <c r="E112" s="2"/>
      <c r="F112" s="2"/>
      <c r="G112" s="2">
        <v>1729</v>
      </c>
      <c r="H112" s="2">
        <v>1729</v>
      </c>
      <c r="I112" s="2">
        <v>39788.499132446501</v>
      </c>
      <c r="J112" s="3" t="s">
        <v>16</v>
      </c>
      <c r="K112" s="4">
        <v>0</v>
      </c>
      <c r="L112" s="5">
        <v>3803800</v>
      </c>
    </row>
    <row r="113" spans="2:12" x14ac:dyDescent="0.35">
      <c r="B113" s="1">
        <v>167</v>
      </c>
      <c r="C113" s="2"/>
      <c r="D113" s="2"/>
      <c r="E113" s="2"/>
      <c r="F113" s="2"/>
      <c r="G113" s="2">
        <v>372</v>
      </c>
      <c r="H113" s="2">
        <v>372</v>
      </c>
      <c r="I113" s="2">
        <v>40362.997311827959</v>
      </c>
      <c r="J113" s="3" t="s">
        <v>16</v>
      </c>
      <c r="K113" s="4">
        <v>0</v>
      </c>
      <c r="L113" s="5">
        <v>818400</v>
      </c>
    </row>
    <row r="114" spans="2:12" x14ac:dyDescent="0.35">
      <c r="B114" s="1">
        <v>168</v>
      </c>
      <c r="C114" s="2"/>
      <c r="D114" s="2"/>
      <c r="E114" s="2"/>
      <c r="F114" s="2"/>
      <c r="G114" s="2">
        <v>1006</v>
      </c>
      <c r="H114" s="2">
        <v>1006</v>
      </c>
      <c r="I114" s="2">
        <v>37989.568588469185</v>
      </c>
      <c r="J114" s="3" t="s">
        <v>16</v>
      </c>
      <c r="K114" s="4">
        <v>0</v>
      </c>
      <c r="L114" s="5">
        <v>2213200</v>
      </c>
    </row>
    <row r="115" spans="2:12" x14ac:dyDescent="0.35">
      <c r="B115" s="1">
        <v>169</v>
      </c>
      <c r="C115" s="2"/>
      <c r="D115" s="2"/>
      <c r="E115" s="2">
        <v>249</v>
      </c>
      <c r="F115" s="2"/>
      <c r="G115" s="2">
        <v>2615</v>
      </c>
      <c r="H115" s="2">
        <v>2864</v>
      </c>
      <c r="I115" s="2">
        <v>50088.960544692738</v>
      </c>
      <c r="J115" s="3" t="s">
        <v>16</v>
      </c>
      <c r="K115" s="4">
        <v>0</v>
      </c>
      <c r="L115" s="5">
        <v>6300800</v>
      </c>
    </row>
    <row r="116" spans="2:12" x14ac:dyDescent="0.35">
      <c r="B116" s="1">
        <v>170</v>
      </c>
      <c r="C116" s="2"/>
      <c r="D116" s="2"/>
      <c r="E116" s="2"/>
      <c r="F116" s="2"/>
      <c r="G116" s="2">
        <v>462</v>
      </c>
      <c r="H116" s="2">
        <v>462</v>
      </c>
      <c r="I116" s="2">
        <v>37543.041125541124</v>
      </c>
      <c r="J116" s="3" t="s">
        <v>16</v>
      </c>
      <c r="K116" s="4">
        <v>0</v>
      </c>
      <c r="L116" s="5">
        <v>1016400</v>
      </c>
    </row>
    <row r="117" spans="2:12" x14ac:dyDescent="0.35">
      <c r="B117" s="1">
        <v>171</v>
      </c>
      <c r="C117" s="2"/>
      <c r="D117" s="2"/>
      <c r="E117" s="2"/>
      <c r="F117" s="2"/>
      <c r="G117" s="2">
        <v>230</v>
      </c>
      <c r="H117" s="2">
        <v>230</v>
      </c>
      <c r="I117" s="2">
        <v>40597.534782608695</v>
      </c>
      <c r="J117" s="3" t="s">
        <v>16</v>
      </c>
      <c r="K117" s="4">
        <v>0</v>
      </c>
      <c r="L117" s="5">
        <v>506000</v>
      </c>
    </row>
    <row r="118" spans="2:12" x14ac:dyDescent="0.35">
      <c r="B118" s="1">
        <v>172</v>
      </c>
      <c r="C118" s="2"/>
      <c r="D118" s="2"/>
      <c r="E118" s="2"/>
      <c r="F118" s="2"/>
      <c r="G118" s="2">
        <v>3236</v>
      </c>
      <c r="H118" s="2">
        <v>3236</v>
      </c>
      <c r="I118" s="2">
        <v>39647.855067985169</v>
      </c>
      <c r="J118" s="3" t="s">
        <v>16</v>
      </c>
      <c r="K118" s="4">
        <v>0</v>
      </c>
      <c r="L118" s="5">
        <v>7119200</v>
      </c>
    </row>
    <row r="119" spans="2:12" x14ac:dyDescent="0.35">
      <c r="B119" s="1">
        <v>173</v>
      </c>
      <c r="C119" s="2"/>
      <c r="D119" s="2"/>
      <c r="E119" s="2"/>
      <c r="F119" s="2"/>
      <c r="G119" s="2">
        <v>1050</v>
      </c>
      <c r="H119" s="2">
        <v>1050</v>
      </c>
      <c r="I119" s="2">
        <v>65641.666666666672</v>
      </c>
      <c r="J119" s="3" t="s">
        <v>16</v>
      </c>
      <c r="K119" s="4">
        <v>0</v>
      </c>
      <c r="L119" s="5">
        <v>2310000</v>
      </c>
    </row>
    <row r="120" spans="2:12" x14ac:dyDescent="0.35">
      <c r="B120" s="1">
        <v>174</v>
      </c>
      <c r="C120" s="2"/>
      <c r="D120" s="2"/>
      <c r="E120" s="2"/>
      <c r="F120" s="2"/>
      <c r="G120" s="2">
        <v>4195</v>
      </c>
      <c r="H120" s="2">
        <v>4195</v>
      </c>
      <c r="I120" s="2">
        <v>52241.537544696068</v>
      </c>
      <c r="J120" s="3" t="s">
        <v>16</v>
      </c>
      <c r="K120" s="4">
        <v>0</v>
      </c>
      <c r="L120" s="5">
        <v>9229000</v>
      </c>
    </row>
    <row r="121" spans="2:12" x14ac:dyDescent="0.35">
      <c r="B121" s="1">
        <v>175</v>
      </c>
      <c r="C121" s="2"/>
      <c r="D121" s="2"/>
      <c r="E121" s="2"/>
      <c r="F121" s="2"/>
      <c r="G121" s="2">
        <v>1572</v>
      </c>
      <c r="H121" s="2">
        <v>1572</v>
      </c>
      <c r="I121" s="2">
        <v>39754.720101781168</v>
      </c>
      <c r="J121" s="3" t="s">
        <v>16</v>
      </c>
      <c r="K121" s="4">
        <v>0</v>
      </c>
      <c r="L121" s="5">
        <v>3458400</v>
      </c>
    </row>
    <row r="122" spans="2:12" x14ac:dyDescent="0.35">
      <c r="B122" s="1">
        <v>176</v>
      </c>
      <c r="C122" s="2"/>
      <c r="D122" s="2"/>
      <c r="E122" s="2"/>
      <c r="F122" s="2"/>
      <c r="G122" s="2">
        <v>514</v>
      </c>
      <c r="H122" s="2">
        <v>514</v>
      </c>
      <c r="I122" s="2">
        <v>39036.964980544748</v>
      </c>
      <c r="J122" s="3" t="s">
        <v>16</v>
      </c>
      <c r="K122" s="4">
        <v>0</v>
      </c>
      <c r="L122" s="5">
        <v>1542000</v>
      </c>
    </row>
    <row r="123" spans="2:12" x14ac:dyDescent="0.35">
      <c r="B123" s="1">
        <v>177</v>
      </c>
      <c r="C123" s="2"/>
      <c r="D123" s="2"/>
      <c r="E123" s="2"/>
      <c r="F123" s="2"/>
      <c r="G123" s="2">
        <v>778</v>
      </c>
      <c r="H123" s="2">
        <v>778</v>
      </c>
      <c r="I123" s="2">
        <v>49334.433161953726</v>
      </c>
      <c r="J123" s="3" t="s">
        <v>16</v>
      </c>
      <c r="K123" s="4">
        <v>0</v>
      </c>
      <c r="L123" s="5">
        <v>2334000</v>
      </c>
    </row>
    <row r="124" spans="2:12" x14ac:dyDescent="0.35">
      <c r="B124" s="1">
        <v>178</v>
      </c>
      <c r="C124" s="2"/>
      <c r="D124" s="2"/>
      <c r="E124" s="2"/>
      <c r="F124" s="2"/>
      <c r="G124" s="2">
        <v>487</v>
      </c>
      <c r="H124" s="2">
        <v>487</v>
      </c>
      <c r="I124" s="2">
        <v>50256.995893223822</v>
      </c>
      <c r="J124" s="3" t="s">
        <v>16</v>
      </c>
      <c r="K124" s="4">
        <v>0</v>
      </c>
      <c r="L124" s="5">
        <v>1461000</v>
      </c>
    </row>
    <row r="125" spans="2:12" x14ac:dyDescent="0.35">
      <c r="B125" s="1">
        <v>179</v>
      </c>
      <c r="C125" s="2"/>
      <c r="D125" s="2"/>
      <c r="E125" s="2"/>
      <c r="F125" s="2"/>
      <c r="G125" s="2">
        <v>1929</v>
      </c>
      <c r="H125" s="2">
        <v>1929</v>
      </c>
      <c r="I125" s="2">
        <v>56147.77138413686</v>
      </c>
      <c r="J125" s="3" t="s">
        <v>16</v>
      </c>
      <c r="K125" s="4">
        <v>0</v>
      </c>
      <c r="L125" s="5">
        <v>5787000</v>
      </c>
    </row>
    <row r="126" spans="2:12" x14ac:dyDescent="0.35">
      <c r="B126" s="1">
        <v>180</v>
      </c>
      <c r="C126" s="2"/>
      <c r="D126" s="2"/>
      <c r="E126" s="2"/>
      <c r="F126" s="2"/>
      <c r="G126" s="2">
        <v>237</v>
      </c>
      <c r="H126" s="2">
        <v>237</v>
      </c>
      <c r="I126" s="2">
        <v>47837.578059071733</v>
      </c>
      <c r="J126" s="3" t="s">
        <v>16</v>
      </c>
      <c r="K126" s="4">
        <v>0</v>
      </c>
      <c r="L126" s="5">
        <v>711000</v>
      </c>
    </row>
    <row r="127" spans="2:12" x14ac:dyDescent="0.35">
      <c r="B127" s="1">
        <v>181</v>
      </c>
      <c r="C127" s="2"/>
      <c r="D127" s="2"/>
      <c r="E127" s="2"/>
      <c r="F127" s="2"/>
      <c r="G127" s="2">
        <v>186</v>
      </c>
      <c r="H127" s="2">
        <v>186</v>
      </c>
      <c r="I127" s="2">
        <v>48864.913978494624</v>
      </c>
      <c r="J127" s="3" t="s">
        <v>16</v>
      </c>
      <c r="K127" s="4">
        <v>0</v>
      </c>
      <c r="L127" s="5">
        <v>669600</v>
      </c>
    </row>
    <row r="128" spans="2:12" x14ac:dyDescent="0.35">
      <c r="B128" s="1">
        <v>182</v>
      </c>
      <c r="C128" s="2"/>
      <c r="D128" s="2"/>
      <c r="E128" s="2"/>
      <c r="F128" s="2"/>
      <c r="G128" s="2">
        <v>767</v>
      </c>
      <c r="H128" s="2">
        <v>767</v>
      </c>
      <c r="I128" s="2">
        <v>58788.221642764016</v>
      </c>
      <c r="J128" s="3" t="s">
        <v>16</v>
      </c>
      <c r="K128" s="4">
        <v>0</v>
      </c>
      <c r="L128" s="5">
        <v>2761200</v>
      </c>
    </row>
    <row r="129" spans="2:12" x14ac:dyDescent="0.35">
      <c r="B129" s="1">
        <v>183</v>
      </c>
      <c r="C129" s="2"/>
      <c r="D129" s="2"/>
      <c r="E129" s="2"/>
      <c r="F129" s="2"/>
      <c r="G129" s="2">
        <v>507</v>
      </c>
      <c r="H129" s="2">
        <v>507</v>
      </c>
      <c r="I129" s="2">
        <v>46553.619329388559</v>
      </c>
      <c r="J129" s="3" t="s">
        <v>16</v>
      </c>
      <c r="K129" s="4">
        <v>0</v>
      </c>
      <c r="L129" s="5">
        <v>1825200</v>
      </c>
    </row>
    <row r="130" spans="2:12" x14ac:dyDescent="0.35">
      <c r="B130" s="1">
        <v>184</v>
      </c>
      <c r="C130" s="2"/>
      <c r="D130" s="2"/>
      <c r="E130" s="2"/>
      <c r="F130" s="2"/>
      <c r="G130" s="2">
        <v>535</v>
      </c>
      <c r="H130" s="2">
        <v>535</v>
      </c>
      <c r="I130" s="2">
        <v>51689.942056074768</v>
      </c>
      <c r="J130" s="3" t="s">
        <v>16</v>
      </c>
      <c r="K130" s="4">
        <v>0</v>
      </c>
      <c r="L130" s="5">
        <v>1926000</v>
      </c>
    </row>
    <row r="131" spans="2:12" x14ac:dyDescent="0.35">
      <c r="B131" s="1">
        <v>185</v>
      </c>
      <c r="C131" s="2"/>
      <c r="D131" s="2"/>
      <c r="E131" s="2"/>
      <c r="F131" s="2"/>
      <c r="G131" s="2">
        <v>433</v>
      </c>
      <c r="H131" s="2">
        <v>433</v>
      </c>
      <c r="I131" s="2">
        <v>75166.568129330248</v>
      </c>
      <c r="J131" s="3" t="s">
        <v>16</v>
      </c>
      <c r="K131" s="4">
        <v>0</v>
      </c>
      <c r="L131" s="5">
        <v>1558800</v>
      </c>
    </row>
    <row r="132" spans="2:12" x14ac:dyDescent="0.35">
      <c r="B132" s="1">
        <v>186</v>
      </c>
      <c r="C132" s="2"/>
      <c r="D132" s="2"/>
      <c r="E132" s="2"/>
      <c r="F132" s="2"/>
      <c r="G132" s="2">
        <v>36</v>
      </c>
      <c r="H132" s="2">
        <v>36</v>
      </c>
      <c r="I132" s="2">
        <v>54510.138888888891</v>
      </c>
      <c r="J132" s="3" t="s">
        <v>16</v>
      </c>
      <c r="K132" s="4">
        <v>0</v>
      </c>
      <c r="L132" s="5">
        <v>144000</v>
      </c>
    </row>
    <row r="133" spans="2:12" x14ac:dyDescent="0.35">
      <c r="B133" s="1">
        <v>187</v>
      </c>
      <c r="C133" s="2"/>
      <c r="D133" s="2"/>
      <c r="E133" s="2"/>
      <c r="F133" s="2"/>
      <c r="G133" s="2">
        <v>920</v>
      </c>
      <c r="H133" s="2">
        <v>920</v>
      </c>
      <c r="I133" s="2">
        <v>69647.886956521732</v>
      </c>
      <c r="J133" s="3" t="s">
        <v>16</v>
      </c>
      <c r="K133" s="4">
        <v>0</v>
      </c>
      <c r="L133" s="5">
        <v>3680000</v>
      </c>
    </row>
    <row r="134" spans="2:12" x14ac:dyDescent="0.35">
      <c r="B134" s="1">
        <v>188</v>
      </c>
      <c r="C134" s="2"/>
      <c r="D134" s="2"/>
      <c r="E134" s="2"/>
      <c r="F134" s="2"/>
      <c r="G134" s="2">
        <v>44</v>
      </c>
      <c r="H134" s="2">
        <v>44</v>
      </c>
      <c r="I134" s="2">
        <v>60695.909090909088</v>
      </c>
      <c r="J134" s="3" t="s">
        <v>16</v>
      </c>
      <c r="K134" s="4">
        <v>0</v>
      </c>
      <c r="L134" s="5">
        <v>176000</v>
      </c>
    </row>
    <row r="135" spans="2:12" x14ac:dyDescent="0.35">
      <c r="B135" s="1">
        <v>189</v>
      </c>
      <c r="C135" s="2"/>
      <c r="D135" s="2"/>
      <c r="E135" s="2"/>
      <c r="F135" s="2"/>
      <c r="G135" s="2">
        <v>514</v>
      </c>
      <c r="H135" s="2">
        <v>514</v>
      </c>
      <c r="I135" s="2">
        <v>59979.105058365756</v>
      </c>
      <c r="J135" s="3" t="s">
        <v>16</v>
      </c>
      <c r="K135" s="4">
        <v>0</v>
      </c>
      <c r="L135" s="5">
        <v>2056000</v>
      </c>
    </row>
    <row r="136" spans="2:12" x14ac:dyDescent="0.35">
      <c r="B136" s="1">
        <v>190</v>
      </c>
      <c r="C136" s="2"/>
      <c r="D136" s="2"/>
      <c r="E136" s="2"/>
      <c r="F136" s="2"/>
      <c r="G136" s="2">
        <v>302</v>
      </c>
      <c r="H136" s="2">
        <v>302</v>
      </c>
      <c r="I136" s="2">
        <v>61941.45033112583</v>
      </c>
      <c r="J136" s="3" t="s">
        <v>16</v>
      </c>
      <c r="K136" s="4">
        <v>0</v>
      </c>
      <c r="L136" s="5">
        <v>1208000</v>
      </c>
    </row>
    <row r="137" spans="2:12" x14ac:dyDescent="0.35">
      <c r="B137" s="1">
        <v>191</v>
      </c>
      <c r="C137" s="2"/>
      <c r="D137" s="2"/>
      <c r="E137" s="2"/>
      <c r="F137" s="2"/>
      <c r="G137" s="2">
        <v>37</v>
      </c>
      <c r="H137" s="2">
        <v>37</v>
      </c>
      <c r="I137" s="2">
        <v>77729.67567567568</v>
      </c>
      <c r="J137" s="3" t="s">
        <v>16</v>
      </c>
      <c r="K137" s="4">
        <v>0</v>
      </c>
      <c r="L137" s="5">
        <v>240500</v>
      </c>
    </row>
    <row r="138" spans="2:12" x14ac:dyDescent="0.35">
      <c r="B138" s="1">
        <v>192</v>
      </c>
      <c r="C138" s="2"/>
      <c r="D138" s="2"/>
      <c r="E138" s="2"/>
      <c r="F138" s="2"/>
      <c r="G138" s="2">
        <v>70</v>
      </c>
      <c r="H138" s="2">
        <v>70</v>
      </c>
      <c r="I138" s="2">
        <v>87209.385714285716</v>
      </c>
      <c r="J138" s="3" t="s">
        <v>16</v>
      </c>
      <c r="K138" s="4">
        <v>0</v>
      </c>
      <c r="L138" s="5">
        <v>455000</v>
      </c>
    </row>
    <row r="139" spans="2:12" x14ac:dyDescent="0.35">
      <c r="B139" s="1">
        <v>193</v>
      </c>
      <c r="C139" s="2"/>
      <c r="D139" s="2"/>
      <c r="E139" s="2"/>
      <c r="F139" s="2"/>
      <c r="G139" s="2">
        <v>70</v>
      </c>
      <c r="H139" s="2">
        <v>70</v>
      </c>
      <c r="I139" s="2">
        <v>69465.371428571423</v>
      </c>
      <c r="J139" s="3" t="s">
        <v>16</v>
      </c>
      <c r="K139" s="4">
        <v>0</v>
      </c>
      <c r="L139" s="5">
        <v>455000</v>
      </c>
    </row>
    <row r="140" spans="2:12" x14ac:dyDescent="0.35">
      <c r="B140" s="1">
        <v>194</v>
      </c>
      <c r="C140" s="2"/>
      <c r="D140" s="2"/>
      <c r="E140" s="2"/>
      <c r="F140" s="2"/>
      <c r="G140" s="2">
        <v>787</v>
      </c>
      <c r="H140" s="2">
        <v>787</v>
      </c>
      <c r="I140" s="2">
        <v>70864.566709021601</v>
      </c>
      <c r="J140" s="3" t="s">
        <v>16</v>
      </c>
      <c r="K140" s="4">
        <v>0</v>
      </c>
      <c r="L140" s="5">
        <v>5115500</v>
      </c>
    </row>
    <row r="141" spans="2:12" x14ac:dyDescent="0.35">
      <c r="B141" s="1">
        <v>195</v>
      </c>
      <c r="C141" s="2"/>
      <c r="D141" s="2"/>
      <c r="E141" s="2"/>
      <c r="F141" s="2"/>
      <c r="G141" s="2">
        <v>178</v>
      </c>
      <c r="H141" s="2">
        <v>178</v>
      </c>
      <c r="I141" s="2">
        <v>65456.926966292136</v>
      </c>
      <c r="J141" s="3" t="s">
        <v>16</v>
      </c>
      <c r="K141" s="4">
        <v>0</v>
      </c>
      <c r="L141" s="5">
        <v>1157000</v>
      </c>
    </row>
    <row r="142" spans="2:12" x14ac:dyDescent="0.35">
      <c r="B142" s="1">
        <v>196</v>
      </c>
      <c r="C142" s="2"/>
      <c r="D142" s="2"/>
      <c r="E142" s="2"/>
      <c r="F142" s="2"/>
      <c r="G142" s="2">
        <v>37</v>
      </c>
      <c r="H142" s="2">
        <v>37</v>
      </c>
      <c r="I142" s="2">
        <v>91281.108108108107</v>
      </c>
      <c r="J142" s="3" t="s">
        <v>16</v>
      </c>
      <c r="K142" s="4">
        <v>0</v>
      </c>
      <c r="L142" s="5">
        <v>240500</v>
      </c>
    </row>
    <row r="143" spans="2:12" x14ac:dyDescent="0.35">
      <c r="B143" s="1">
        <v>197</v>
      </c>
      <c r="C143" s="2"/>
      <c r="D143" s="2"/>
      <c r="E143" s="2"/>
      <c r="F143" s="2"/>
      <c r="G143" s="2">
        <v>68</v>
      </c>
      <c r="H143" s="2">
        <v>68</v>
      </c>
      <c r="I143" s="2">
        <v>68263.588235294112</v>
      </c>
      <c r="J143" s="3" t="s">
        <v>16</v>
      </c>
      <c r="K143" s="4">
        <v>0</v>
      </c>
      <c r="L143" s="5">
        <v>442000</v>
      </c>
    </row>
    <row r="144" spans="2:12" x14ac:dyDescent="0.35">
      <c r="B144" s="1">
        <v>198</v>
      </c>
      <c r="C144" s="2"/>
      <c r="D144" s="2"/>
      <c r="E144" s="2"/>
      <c r="F144" s="2"/>
      <c r="G144" s="2">
        <v>455</v>
      </c>
      <c r="H144" s="2">
        <v>455</v>
      </c>
      <c r="I144" s="2">
        <v>58637.991208791209</v>
      </c>
      <c r="J144" s="3" t="s">
        <v>16</v>
      </c>
      <c r="K144" s="4">
        <v>0</v>
      </c>
      <c r="L144" s="5">
        <v>2957500</v>
      </c>
    </row>
    <row r="145" spans="2:13" x14ac:dyDescent="0.35">
      <c r="B145" s="1">
        <v>199</v>
      </c>
      <c r="C145" s="2"/>
      <c r="D145" s="2"/>
      <c r="E145" s="2">
        <v>8</v>
      </c>
      <c r="F145" s="2"/>
      <c r="G145" s="2">
        <v>276</v>
      </c>
      <c r="H145" s="2">
        <v>284</v>
      </c>
      <c r="I145" s="2">
        <v>60278.630281690144</v>
      </c>
      <c r="J145" s="3" t="s">
        <v>16</v>
      </c>
      <c r="K145" s="4">
        <v>0</v>
      </c>
      <c r="L145" s="5">
        <v>1846000</v>
      </c>
    </row>
    <row r="146" spans="2:13" x14ac:dyDescent="0.35">
      <c r="B146" s="1">
        <v>200</v>
      </c>
      <c r="C146" s="2"/>
      <c r="D146" s="2"/>
      <c r="E146" s="2"/>
      <c r="F146" s="2"/>
      <c r="G146" s="2">
        <v>22</v>
      </c>
      <c r="H146" s="2">
        <v>22</v>
      </c>
      <c r="I146" s="2">
        <v>99178</v>
      </c>
      <c r="J146" s="3" t="s">
        <v>16</v>
      </c>
      <c r="K146" s="4">
        <v>0</v>
      </c>
      <c r="L146" s="5">
        <v>143000</v>
      </c>
    </row>
    <row r="147" spans="2:13" x14ac:dyDescent="0.35">
      <c r="B147" s="1">
        <v>202</v>
      </c>
      <c r="C147" s="2"/>
      <c r="D147" s="2"/>
      <c r="E147" s="2"/>
      <c r="F147" s="2"/>
      <c r="G147" s="2">
        <v>102</v>
      </c>
      <c r="H147" s="2">
        <v>102</v>
      </c>
      <c r="I147" s="2">
        <v>113923.87254901961</v>
      </c>
      <c r="J147" s="3" t="s">
        <v>15</v>
      </c>
      <c r="K147" s="4">
        <v>0</v>
      </c>
      <c r="L147" s="5">
        <v>816000</v>
      </c>
      <c r="M147" s="23">
        <f>-SUM(L147:L194)/SUMPRODUCT(H147:H194,I147:I194)</f>
        <v>-8.9904298281716297E-2</v>
      </c>
    </row>
    <row r="148" spans="2:13" x14ac:dyDescent="0.35">
      <c r="B148" s="1">
        <v>203</v>
      </c>
      <c r="C148" s="2"/>
      <c r="D148" s="2"/>
      <c r="E148" s="2"/>
      <c r="F148" s="2"/>
      <c r="G148" s="2">
        <v>153</v>
      </c>
      <c r="H148" s="2">
        <v>153</v>
      </c>
      <c r="I148" s="2">
        <v>70188.568627450979</v>
      </c>
      <c r="J148" s="3" t="s">
        <v>15</v>
      </c>
      <c r="K148" s="4">
        <v>0</v>
      </c>
      <c r="L148" s="5">
        <v>1224000</v>
      </c>
    </row>
    <row r="149" spans="2:13" x14ac:dyDescent="0.35">
      <c r="B149" s="1">
        <v>204</v>
      </c>
      <c r="C149" s="2"/>
      <c r="D149" s="2"/>
      <c r="E149" s="2"/>
      <c r="F149" s="2"/>
      <c r="G149" s="2">
        <v>103</v>
      </c>
      <c r="H149" s="2">
        <v>103</v>
      </c>
      <c r="I149" s="2">
        <v>74857.951456310679</v>
      </c>
      <c r="J149" s="3" t="s">
        <v>15</v>
      </c>
      <c r="K149" s="4">
        <v>0</v>
      </c>
      <c r="L149" s="5">
        <v>824000</v>
      </c>
    </row>
    <row r="150" spans="2:13" x14ac:dyDescent="0.35">
      <c r="B150" s="1">
        <v>205</v>
      </c>
      <c r="C150" s="2"/>
      <c r="D150" s="2"/>
      <c r="E150" s="2"/>
      <c r="F150" s="2"/>
      <c r="G150" s="2">
        <v>81</v>
      </c>
      <c r="H150" s="2">
        <v>81</v>
      </c>
      <c r="I150" s="2">
        <v>78816.876543209873</v>
      </c>
      <c r="J150" s="3" t="s">
        <v>15</v>
      </c>
      <c r="K150" s="4">
        <v>0</v>
      </c>
      <c r="L150" s="5">
        <v>648000</v>
      </c>
    </row>
    <row r="151" spans="2:13" x14ac:dyDescent="0.35">
      <c r="B151" s="1">
        <v>206</v>
      </c>
      <c r="C151" s="2"/>
      <c r="D151" s="2"/>
      <c r="E151" s="2"/>
      <c r="F151" s="2"/>
      <c r="G151" s="2">
        <v>37</v>
      </c>
      <c r="H151" s="2">
        <v>37</v>
      </c>
      <c r="I151" s="2">
        <v>56526.7027027027</v>
      </c>
      <c r="J151" s="3" t="s">
        <v>15</v>
      </c>
      <c r="K151" s="4">
        <v>0</v>
      </c>
      <c r="L151" s="5">
        <v>296000</v>
      </c>
    </row>
    <row r="152" spans="2:13" x14ac:dyDescent="0.35">
      <c r="B152" s="1">
        <v>207</v>
      </c>
      <c r="C152" s="2"/>
      <c r="D152" s="2"/>
      <c r="E152" s="2"/>
      <c r="F152" s="2"/>
      <c r="G152" s="2">
        <v>186</v>
      </c>
      <c r="H152" s="2">
        <v>186</v>
      </c>
      <c r="I152" s="2">
        <v>75671.81182795699</v>
      </c>
      <c r="J152" s="3" t="s">
        <v>15</v>
      </c>
      <c r="K152" s="4">
        <v>0</v>
      </c>
      <c r="L152" s="5">
        <v>1488000</v>
      </c>
    </row>
    <row r="153" spans="2:13" x14ac:dyDescent="0.35">
      <c r="B153" s="1">
        <v>208</v>
      </c>
      <c r="C153" s="2"/>
      <c r="D153" s="2"/>
      <c r="E153" s="2"/>
      <c r="F153" s="2"/>
      <c r="G153" s="2">
        <v>51</v>
      </c>
      <c r="H153" s="2">
        <v>51</v>
      </c>
      <c r="I153" s="2">
        <v>87166.843137254895</v>
      </c>
      <c r="J153" s="3" t="s">
        <v>15</v>
      </c>
      <c r="K153" s="4">
        <v>0</v>
      </c>
      <c r="L153" s="5">
        <v>408000</v>
      </c>
    </row>
    <row r="154" spans="2:13" x14ac:dyDescent="0.35">
      <c r="B154" s="1">
        <v>209</v>
      </c>
      <c r="C154" s="2"/>
      <c r="D154" s="2"/>
      <c r="E154" s="2"/>
      <c r="F154" s="2"/>
      <c r="G154" s="2">
        <v>313</v>
      </c>
      <c r="H154" s="2">
        <v>313</v>
      </c>
      <c r="I154" s="2">
        <v>75097.07348242811</v>
      </c>
      <c r="J154" s="3" t="s">
        <v>15</v>
      </c>
      <c r="K154" s="4">
        <v>0</v>
      </c>
      <c r="L154" s="5">
        <v>2504000</v>
      </c>
    </row>
    <row r="155" spans="2:13" x14ac:dyDescent="0.35">
      <c r="B155" s="1">
        <v>210</v>
      </c>
      <c r="C155" s="2"/>
      <c r="D155" s="2"/>
      <c r="E155" s="2"/>
      <c r="F155" s="2"/>
      <c r="G155" s="2">
        <v>65</v>
      </c>
      <c r="H155" s="2">
        <v>65</v>
      </c>
      <c r="I155" s="2">
        <v>54959.4</v>
      </c>
      <c r="J155" s="3" t="s">
        <v>15</v>
      </c>
      <c r="K155" s="4">
        <v>0</v>
      </c>
      <c r="L155" s="5">
        <v>520000</v>
      </c>
    </row>
    <row r="156" spans="2:13" x14ac:dyDescent="0.35">
      <c r="B156" s="1">
        <v>211</v>
      </c>
      <c r="C156" s="2"/>
      <c r="D156" s="2"/>
      <c r="E156" s="2"/>
      <c r="F156" s="2"/>
      <c r="G156" s="2">
        <v>117</v>
      </c>
      <c r="H156" s="2">
        <v>117</v>
      </c>
      <c r="I156" s="2">
        <v>82147.61538461539</v>
      </c>
      <c r="J156" s="3" t="s">
        <v>15</v>
      </c>
      <c r="K156" s="4">
        <v>0</v>
      </c>
      <c r="L156" s="5">
        <v>936000</v>
      </c>
    </row>
    <row r="157" spans="2:13" x14ac:dyDescent="0.35">
      <c r="B157" s="1">
        <v>212</v>
      </c>
      <c r="C157" s="2"/>
      <c r="D157" s="2"/>
      <c r="E157" s="2"/>
      <c r="F157" s="2"/>
      <c r="G157" s="2">
        <v>177</v>
      </c>
      <c r="H157" s="2">
        <v>177</v>
      </c>
      <c r="I157" s="2">
        <v>101325.67796610169</v>
      </c>
      <c r="J157" s="3" t="s">
        <v>15</v>
      </c>
      <c r="K157" s="4">
        <v>0</v>
      </c>
      <c r="L157" s="5">
        <v>1416000</v>
      </c>
    </row>
    <row r="158" spans="2:13" x14ac:dyDescent="0.35">
      <c r="B158" s="1">
        <v>213</v>
      </c>
      <c r="C158" s="2"/>
      <c r="D158" s="2"/>
      <c r="E158" s="2"/>
      <c r="F158" s="2"/>
      <c r="G158" s="2">
        <v>269</v>
      </c>
      <c r="H158" s="2">
        <v>269</v>
      </c>
      <c r="I158" s="2">
        <v>58993.356877323422</v>
      </c>
      <c r="J158" s="3" t="s">
        <v>15</v>
      </c>
      <c r="K158" s="4">
        <v>0</v>
      </c>
      <c r="L158" s="5">
        <v>2152000</v>
      </c>
    </row>
    <row r="159" spans="2:13" x14ac:dyDescent="0.35">
      <c r="B159" s="1">
        <v>214</v>
      </c>
      <c r="C159" s="2"/>
      <c r="D159" s="2"/>
      <c r="E159" s="2"/>
      <c r="F159" s="2"/>
      <c r="G159" s="2">
        <v>233</v>
      </c>
      <c r="H159" s="2">
        <v>233</v>
      </c>
      <c r="I159" s="2">
        <v>113333.10300429184</v>
      </c>
      <c r="J159" s="3" t="s">
        <v>15</v>
      </c>
      <c r="K159" s="4">
        <v>0</v>
      </c>
      <c r="L159" s="5">
        <v>1864000</v>
      </c>
    </row>
    <row r="160" spans="2:13" x14ac:dyDescent="0.35">
      <c r="B160" s="1">
        <v>215</v>
      </c>
      <c r="C160" s="2"/>
      <c r="D160" s="2"/>
      <c r="E160" s="2"/>
      <c r="F160" s="2"/>
      <c r="G160" s="2">
        <v>24</v>
      </c>
      <c r="H160" s="2">
        <v>24</v>
      </c>
      <c r="I160" s="2">
        <v>78068.375</v>
      </c>
      <c r="J160" s="3" t="s">
        <v>15</v>
      </c>
      <c r="K160" s="4">
        <v>0</v>
      </c>
      <c r="L160" s="5">
        <v>192000</v>
      </c>
    </row>
    <row r="161" spans="2:12" x14ac:dyDescent="0.35">
      <c r="B161" s="1">
        <v>216</v>
      </c>
      <c r="C161" s="2"/>
      <c r="D161" s="2"/>
      <c r="E161" s="2"/>
      <c r="F161" s="2"/>
      <c r="G161" s="2">
        <v>99</v>
      </c>
      <c r="H161" s="2">
        <v>99</v>
      </c>
      <c r="I161" s="2">
        <v>93593.787878787873</v>
      </c>
      <c r="J161" s="3" t="s">
        <v>15</v>
      </c>
      <c r="K161" s="4">
        <v>0</v>
      </c>
      <c r="L161" s="5">
        <v>792000</v>
      </c>
    </row>
    <row r="162" spans="2:12" x14ac:dyDescent="0.35">
      <c r="B162" s="1">
        <v>217</v>
      </c>
      <c r="C162" s="2"/>
      <c r="D162" s="2"/>
      <c r="E162" s="2"/>
      <c r="F162" s="2"/>
      <c r="G162" s="2">
        <v>52</v>
      </c>
      <c r="H162" s="2">
        <v>52</v>
      </c>
      <c r="I162" s="2">
        <v>53153.423076923078</v>
      </c>
      <c r="J162" s="3" t="s">
        <v>15</v>
      </c>
      <c r="K162" s="4">
        <v>0</v>
      </c>
      <c r="L162" s="5">
        <v>416000</v>
      </c>
    </row>
    <row r="163" spans="2:12" x14ac:dyDescent="0.35">
      <c r="B163" s="1">
        <v>218</v>
      </c>
      <c r="C163" s="2"/>
      <c r="D163" s="2"/>
      <c r="E163" s="2"/>
      <c r="F163" s="2"/>
      <c r="G163" s="2">
        <v>3</v>
      </c>
      <c r="H163" s="2">
        <v>3</v>
      </c>
      <c r="I163" s="2">
        <v>91417</v>
      </c>
      <c r="J163" s="3" t="s">
        <v>15</v>
      </c>
      <c r="K163" s="4">
        <v>0</v>
      </c>
      <c r="L163" s="5">
        <v>24000</v>
      </c>
    </row>
    <row r="164" spans="2:12" x14ac:dyDescent="0.35">
      <c r="B164" s="1">
        <v>219</v>
      </c>
      <c r="C164" s="2"/>
      <c r="D164" s="2"/>
      <c r="E164" s="2"/>
      <c r="F164" s="2"/>
      <c r="G164" s="2">
        <v>259</v>
      </c>
      <c r="H164" s="2">
        <v>259</v>
      </c>
      <c r="I164" s="2">
        <v>115376.83397683398</v>
      </c>
      <c r="J164" s="3" t="s">
        <v>15</v>
      </c>
      <c r="K164" s="4">
        <v>0</v>
      </c>
      <c r="L164" s="5">
        <v>2072000</v>
      </c>
    </row>
    <row r="165" spans="2:12" x14ac:dyDescent="0.35">
      <c r="B165" s="1">
        <v>220</v>
      </c>
      <c r="C165" s="2"/>
      <c r="D165" s="2"/>
      <c r="E165" s="2"/>
      <c r="F165" s="2"/>
      <c r="G165" s="2">
        <v>8</v>
      </c>
      <c r="H165" s="2">
        <v>8</v>
      </c>
      <c r="I165" s="2">
        <v>120055</v>
      </c>
      <c r="J165" s="3" t="s">
        <v>15</v>
      </c>
      <c r="K165" s="4">
        <v>0</v>
      </c>
      <c r="L165" s="5">
        <v>64000</v>
      </c>
    </row>
    <row r="166" spans="2:12" x14ac:dyDescent="0.35">
      <c r="B166" s="1">
        <v>221</v>
      </c>
      <c r="C166" s="2"/>
      <c r="D166" s="2"/>
      <c r="E166" s="2"/>
      <c r="F166" s="2"/>
      <c r="G166" s="2">
        <v>23</v>
      </c>
      <c r="H166" s="2">
        <v>23</v>
      </c>
      <c r="I166" s="2">
        <v>115130.39130434782</v>
      </c>
      <c r="J166" s="3" t="s">
        <v>15</v>
      </c>
      <c r="K166" s="4">
        <v>0</v>
      </c>
      <c r="L166" s="5">
        <v>184000</v>
      </c>
    </row>
    <row r="167" spans="2:12" x14ac:dyDescent="0.35">
      <c r="B167" s="1">
        <v>222</v>
      </c>
      <c r="C167" s="2"/>
      <c r="D167" s="2"/>
      <c r="E167" s="2"/>
      <c r="F167" s="2"/>
      <c r="G167" s="2">
        <v>25</v>
      </c>
      <c r="H167" s="2">
        <v>25</v>
      </c>
      <c r="I167" s="2">
        <v>95042.2</v>
      </c>
      <c r="J167" s="3" t="s">
        <v>15</v>
      </c>
      <c r="K167" s="4">
        <v>0</v>
      </c>
      <c r="L167" s="5">
        <v>200000</v>
      </c>
    </row>
    <row r="168" spans="2:12" x14ac:dyDescent="0.35">
      <c r="B168" s="1">
        <v>223</v>
      </c>
      <c r="C168" s="2"/>
      <c r="D168" s="2"/>
      <c r="E168" s="2"/>
      <c r="F168" s="2"/>
      <c r="G168" s="2">
        <v>130</v>
      </c>
      <c r="H168" s="2">
        <v>130</v>
      </c>
      <c r="I168" s="2">
        <v>102023.55384615385</v>
      </c>
      <c r="J168" s="3" t="s">
        <v>15</v>
      </c>
      <c r="K168" s="4">
        <v>0</v>
      </c>
      <c r="L168" s="5">
        <v>1040000</v>
      </c>
    </row>
    <row r="169" spans="2:12" x14ac:dyDescent="0.35">
      <c r="B169" s="1">
        <v>224</v>
      </c>
      <c r="C169" s="2"/>
      <c r="D169" s="2"/>
      <c r="E169" s="2"/>
      <c r="F169" s="2"/>
      <c r="G169" s="2">
        <v>46</v>
      </c>
      <c r="H169" s="2">
        <v>46</v>
      </c>
      <c r="I169" s="2">
        <v>69219.695652173919</v>
      </c>
      <c r="J169" s="3" t="s">
        <v>15</v>
      </c>
      <c r="K169" s="4">
        <v>0</v>
      </c>
      <c r="L169" s="5">
        <v>368000</v>
      </c>
    </row>
    <row r="170" spans="2:12" x14ac:dyDescent="0.35">
      <c r="B170" s="1">
        <v>225</v>
      </c>
      <c r="C170" s="2"/>
      <c r="D170" s="2"/>
      <c r="E170" s="2"/>
      <c r="F170" s="2"/>
      <c r="G170" s="2">
        <v>270</v>
      </c>
      <c r="H170" s="2">
        <v>270</v>
      </c>
      <c r="I170" s="2">
        <v>63932.411111111112</v>
      </c>
      <c r="J170" s="3" t="s">
        <v>15</v>
      </c>
      <c r="K170" s="4">
        <v>0</v>
      </c>
      <c r="L170" s="5">
        <v>2160000</v>
      </c>
    </row>
    <row r="171" spans="2:12" x14ac:dyDescent="0.35">
      <c r="B171" s="1">
        <v>226</v>
      </c>
      <c r="C171" s="2"/>
      <c r="D171" s="2"/>
      <c r="E171" s="2"/>
      <c r="F171" s="2"/>
      <c r="G171" s="2">
        <v>40</v>
      </c>
      <c r="H171" s="2">
        <v>40</v>
      </c>
      <c r="I171" s="2">
        <v>107955</v>
      </c>
      <c r="J171" s="3" t="s">
        <v>15</v>
      </c>
      <c r="K171" s="4">
        <v>0</v>
      </c>
      <c r="L171" s="5">
        <v>320000</v>
      </c>
    </row>
    <row r="172" spans="2:12" x14ac:dyDescent="0.35">
      <c r="B172" s="1">
        <v>227</v>
      </c>
      <c r="C172" s="2"/>
      <c r="D172" s="2"/>
      <c r="E172" s="2"/>
      <c r="F172" s="2"/>
      <c r="G172" s="2">
        <v>70</v>
      </c>
      <c r="H172" s="2">
        <v>70</v>
      </c>
      <c r="I172" s="2">
        <v>150869.32857142857</v>
      </c>
      <c r="J172" s="3" t="s">
        <v>15</v>
      </c>
      <c r="K172" s="4">
        <v>0</v>
      </c>
      <c r="L172" s="5">
        <v>560000</v>
      </c>
    </row>
    <row r="173" spans="2:12" x14ac:dyDescent="0.35">
      <c r="B173" s="1">
        <v>228</v>
      </c>
      <c r="C173" s="2"/>
      <c r="D173" s="2"/>
      <c r="E173" s="2"/>
      <c r="F173" s="2"/>
      <c r="G173" s="2">
        <v>55</v>
      </c>
      <c r="H173" s="2">
        <v>55</v>
      </c>
      <c r="I173" s="2">
        <v>109969.07272727272</v>
      </c>
      <c r="J173" s="3" t="s">
        <v>15</v>
      </c>
      <c r="K173" s="4">
        <v>0</v>
      </c>
      <c r="L173" s="5">
        <v>440000</v>
      </c>
    </row>
    <row r="174" spans="2:12" x14ac:dyDescent="0.35">
      <c r="B174" s="1">
        <v>229</v>
      </c>
      <c r="C174" s="2"/>
      <c r="D174" s="2"/>
      <c r="E174" s="2"/>
      <c r="F174" s="2"/>
      <c r="G174" s="2">
        <v>186</v>
      </c>
      <c r="H174" s="2">
        <v>186</v>
      </c>
      <c r="I174" s="2">
        <v>107603.09139784946</v>
      </c>
      <c r="J174" s="3" t="s">
        <v>15</v>
      </c>
      <c r="K174" s="4">
        <v>0</v>
      </c>
      <c r="L174" s="5">
        <v>1488000</v>
      </c>
    </row>
    <row r="175" spans="2:12" x14ac:dyDescent="0.35">
      <c r="B175" s="1">
        <v>230</v>
      </c>
      <c r="C175" s="2"/>
      <c r="D175" s="2"/>
      <c r="E175" s="2"/>
      <c r="F175" s="2"/>
      <c r="G175" s="2">
        <v>93</v>
      </c>
      <c r="H175" s="2">
        <v>93</v>
      </c>
      <c r="I175" s="2">
        <v>48504.741935483871</v>
      </c>
      <c r="J175" s="3" t="s">
        <v>15</v>
      </c>
      <c r="K175" s="4">
        <v>0</v>
      </c>
      <c r="L175" s="5">
        <v>744000</v>
      </c>
    </row>
    <row r="176" spans="2:12" x14ac:dyDescent="0.35">
      <c r="B176" s="1">
        <v>231</v>
      </c>
      <c r="C176" s="2"/>
      <c r="D176" s="2"/>
      <c r="E176" s="2"/>
      <c r="F176" s="2"/>
      <c r="G176" s="2">
        <v>47</v>
      </c>
      <c r="H176" s="2">
        <v>47</v>
      </c>
      <c r="I176" s="2">
        <v>154124.51063829788</v>
      </c>
      <c r="J176" s="3" t="s">
        <v>15</v>
      </c>
      <c r="K176" s="4">
        <v>0</v>
      </c>
      <c r="L176" s="5">
        <v>376000</v>
      </c>
    </row>
    <row r="177" spans="2:12" x14ac:dyDescent="0.35">
      <c r="B177" s="1">
        <v>232</v>
      </c>
      <c r="C177" s="2"/>
      <c r="D177" s="2"/>
      <c r="E177" s="2"/>
      <c r="F177" s="2"/>
      <c r="G177" s="2">
        <v>62</v>
      </c>
      <c r="H177" s="2">
        <v>62</v>
      </c>
      <c r="I177" s="2">
        <v>136786.29032258064</v>
      </c>
      <c r="J177" s="3" t="s">
        <v>15</v>
      </c>
      <c r="K177" s="4">
        <v>0</v>
      </c>
      <c r="L177" s="5">
        <v>496000</v>
      </c>
    </row>
    <row r="178" spans="2:12" x14ac:dyDescent="0.35">
      <c r="B178" s="1">
        <v>233</v>
      </c>
      <c r="C178" s="2"/>
      <c r="D178" s="2"/>
      <c r="E178" s="2"/>
      <c r="F178" s="2"/>
      <c r="G178" s="2">
        <v>1</v>
      </c>
      <c r="H178" s="2">
        <v>1</v>
      </c>
      <c r="I178" s="2">
        <v>107123</v>
      </c>
      <c r="J178" s="3" t="s">
        <v>15</v>
      </c>
      <c r="K178" s="4">
        <v>0</v>
      </c>
      <c r="L178" s="5">
        <v>8000</v>
      </c>
    </row>
    <row r="179" spans="2:12" x14ac:dyDescent="0.35">
      <c r="B179" s="1">
        <v>234</v>
      </c>
      <c r="C179" s="2"/>
      <c r="D179" s="2"/>
      <c r="E179" s="2"/>
      <c r="F179" s="2"/>
      <c r="G179" s="2">
        <v>25</v>
      </c>
      <c r="H179" s="2">
        <v>25</v>
      </c>
      <c r="I179" s="2">
        <v>95619</v>
      </c>
      <c r="J179" s="3" t="s">
        <v>15</v>
      </c>
      <c r="K179" s="4">
        <v>0</v>
      </c>
      <c r="L179" s="5">
        <v>200000</v>
      </c>
    </row>
    <row r="180" spans="2:12" x14ac:dyDescent="0.35">
      <c r="B180" s="1">
        <v>235</v>
      </c>
      <c r="C180" s="2"/>
      <c r="D180" s="2"/>
      <c r="E180" s="2"/>
      <c r="F180" s="2"/>
      <c r="G180" s="2">
        <v>27</v>
      </c>
      <c r="H180" s="2">
        <v>27</v>
      </c>
      <c r="I180" s="2">
        <v>69533.074074074073</v>
      </c>
      <c r="J180" s="3" t="s">
        <v>15</v>
      </c>
      <c r="K180" s="4">
        <v>0</v>
      </c>
      <c r="L180" s="5">
        <v>216000</v>
      </c>
    </row>
    <row r="181" spans="2:12" x14ac:dyDescent="0.35">
      <c r="B181" s="1">
        <v>236</v>
      </c>
      <c r="C181" s="2"/>
      <c r="D181" s="2"/>
      <c r="E181" s="2"/>
      <c r="F181" s="2"/>
      <c r="G181" s="2">
        <v>6</v>
      </c>
      <c r="H181" s="2">
        <v>6</v>
      </c>
      <c r="I181" s="2">
        <v>70424</v>
      </c>
      <c r="J181" s="3" t="s">
        <v>15</v>
      </c>
      <c r="K181" s="4">
        <v>0</v>
      </c>
      <c r="L181" s="5">
        <v>48000</v>
      </c>
    </row>
    <row r="182" spans="2:12" x14ac:dyDescent="0.35">
      <c r="B182" s="1">
        <v>237</v>
      </c>
      <c r="C182" s="2"/>
      <c r="D182" s="2"/>
      <c r="E182" s="2"/>
      <c r="F182" s="2"/>
      <c r="G182" s="2">
        <v>5</v>
      </c>
      <c r="H182" s="2">
        <v>5</v>
      </c>
      <c r="I182" s="2">
        <v>130641.4</v>
      </c>
      <c r="J182" s="3" t="s">
        <v>15</v>
      </c>
      <c r="K182" s="4">
        <v>0</v>
      </c>
      <c r="L182" s="5">
        <v>40000</v>
      </c>
    </row>
    <row r="183" spans="2:12" x14ac:dyDescent="0.35">
      <c r="B183" s="1">
        <v>238</v>
      </c>
      <c r="C183" s="2"/>
      <c r="D183" s="2"/>
      <c r="E183" s="2"/>
      <c r="F183" s="2"/>
      <c r="G183" s="2">
        <v>85</v>
      </c>
      <c r="H183" s="2">
        <v>85</v>
      </c>
      <c r="I183" s="2">
        <v>81946.152941176464</v>
      </c>
      <c r="J183" s="3" t="s">
        <v>15</v>
      </c>
      <c r="K183" s="4">
        <v>0</v>
      </c>
      <c r="L183" s="5">
        <v>680000</v>
      </c>
    </row>
    <row r="184" spans="2:12" x14ac:dyDescent="0.35">
      <c r="B184" s="1">
        <v>239</v>
      </c>
      <c r="C184" s="2"/>
      <c r="D184" s="2"/>
      <c r="E184" s="2"/>
      <c r="F184" s="2"/>
      <c r="G184" s="2">
        <v>21</v>
      </c>
      <c r="H184" s="2">
        <v>21</v>
      </c>
      <c r="I184" s="2">
        <v>130477.38095238095</v>
      </c>
      <c r="J184" s="3" t="s">
        <v>15</v>
      </c>
      <c r="K184" s="4">
        <v>0</v>
      </c>
      <c r="L184" s="5">
        <v>168000</v>
      </c>
    </row>
    <row r="185" spans="2:12" x14ac:dyDescent="0.35">
      <c r="B185" s="1">
        <v>240</v>
      </c>
      <c r="C185" s="2"/>
      <c r="D185" s="2"/>
      <c r="E185" s="2"/>
      <c r="F185" s="2"/>
      <c r="G185" s="2">
        <v>9</v>
      </c>
      <c r="H185" s="2">
        <v>9</v>
      </c>
      <c r="I185" s="2">
        <v>73333.333333333328</v>
      </c>
      <c r="J185" s="3" t="s">
        <v>15</v>
      </c>
      <c r="K185" s="4">
        <v>0</v>
      </c>
      <c r="L185" s="5">
        <v>72000</v>
      </c>
    </row>
    <row r="186" spans="2:12" x14ac:dyDescent="0.35">
      <c r="B186" s="1">
        <v>241</v>
      </c>
      <c r="C186" s="2"/>
      <c r="D186" s="2"/>
      <c r="E186" s="2"/>
      <c r="F186" s="2"/>
      <c r="G186" s="2">
        <v>2</v>
      </c>
      <c r="H186" s="2">
        <v>2</v>
      </c>
      <c r="I186" s="2">
        <v>136900</v>
      </c>
      <c r="J186" s="3" t="s">
        <v>15</v>
      </c>
      <c r="K186" s="4">
        <v>0</v>
      </c>
      <c r="L186" s="5">
        <v>16000</v>
      </c>
    </row>
    <row r="187" spans="2:12" x14ac:dyDescent="0.35">
      <c r="B187" s="1">
        <v>242</v>
      </c>
      <c r="C187" s="2"/>
      <c r="D187" s="2"/>
      <c r="E187" s="2"/>
      <c r="F187" s="2"/>
      <c r="G187" s="2">
        <v>119</v>
      </c>
      <c r="H187" s="2">
        <v>119</v>
      </c>
      <c r="I187" s="2">
        <v>112702.66386554622</v>
      </c>
      <c r="J187" s="3" t="s">
        <v>15</v>
      </c>
      <c r="K187" s="4">
        <v>0</v>
      </c>
      <c r="L187" s="5">
        <v>952000</v>
      </c>
    </row>
    <row r="188" spans="2:12" x14ac:dyDescent="0.35">
      <c r="B188" s="1">
        <v>243</v>
      </c>
      <c r="C188" s="2"/>
      <c r="D188" s="2"/>
      <c r="E188" s="2"/>
      <c r="F188" s="2"/>
      <c r="G188" s="2">
        <v>1</v>
      </c>
      <c r="H188" s="2">
        <v>1</v>
      </c>
      <c r="I188" s="2">
        <v>47800</v>
      </c>
      <c r="J188" s="3" t="s">
        <v>15</v>
      </c>
      <c r="K188" s="4">
        <v>0</v>
      </c>
      <c r="L188" s="5">
        <v>8000</v>
      </c>
    </row>
    <row r="189" spans="2:12" x14ac:dyDescent="0.35">
      <c r="B189" s="1">
        <v>244</v>
      </c>
      <c r="C189" s="2"/>
      <c r="D189" s="2"/>
      <c r="E189" s="2"/>
      <c r="F189" s="2"/>
      <c r="G189" s="2">
        <v>1</v>
      </c>
      <c r="H189" s="2">
        <v>1</v>
      </c>
      <c r="I189" s="2">
        <v>148700</v>
      </c>
      <c r="J189" s="3" t="s">
        <v>15</v>
      </c>
      <c r="K189" s="4">
        <v>0</v>
      </c>
      <c r="L189" s="5">
        <v>8000</v>
      </c>
    </row>
    <row r="190" spans="2:12" x14ac:dyDescent="0.35">
      <c r="B190" s="1">
        <v>245</v>
      </c>
      <c r="C190" s="2"/>
      <c r="D190" s="2"/>
      <c r="E190" s="2"/>
      <c r="F190" s="2"/>
      <c r="G190" s="2">
        <v>18</v>
      </c>
      <c r="H190" s="2">
        <v>18</v>
      </c>
      <c r="I190" s="2">
        <v>49688.888888888891</v>
      </c>
      <c r="J190" s="3" t="s">
        <v>15</v>
      </c>
      <c r="K190" s="4">
        <v>0</v>
      </c>
      <c r="L190" s="5">
        <v>144000</v>
      </c>
    </row>
    <row r="191" spans="2:12" x14ac:dyDescent="0.35">
      <c r="B191" s="1">
        <v>246</v>
      </c>
      <c r="C191" s="2"/>
      <c r="D191" s="2"/>
      <c r="E191" s="2"/>
      <c r="F191" s="2"/>
      <c r="G191" s="2">
        <v>101</v>
      </c>
      <c r="H191" s="2">
        <v>101</v>
      </c>
      <c r="I191" s="2">
        <v>98657.039603960395</v>
      </c>
      <c r="J191" s="3" t="s">
        <v>15</v>
      </c>
      <c r="K191" s="4">
        <v>0</v>
      </c>
      <c r="L191" s="5">
        <v>808000</v>
      </c>
    </row>
    <row r="192" spans="2:12" x14ac:dyDescent="0.35">
      <c r="B192" s="1">
        <v>248</v>
      </c>
      <c r="C192" s="2"/>
      <c r="D192" s="2"/>
      <c r="E192" s="2"/>
      <c r="F192" s="2"/>
      <c r="G192" s="2">
        <v>44</v>
      </c>
      <c r="H192" s="2">
        <v>44</v>
      </c>
      <c r="I192" s="2">
        <v>55317.272727272728</v>
      </c>
      <c r="J192" s="3" t="s">
        <v>15</v>
      </c>
      <c r="K192" s="4">
        <v>0</v>
      </c>
      <c r="L192" s="5">
        <v>352000</v>
      </c>
    </row>
    <row r="193" spans="2:13" x14ac:dyDescent="0.35">
      <c r="B193" s="1">
        <v>249</v>
      </c>
      <c r="C193" s="2"/>
      <c r="D193" s="2"/>
      <c r="E193" s="2"/>
      <c r="F193" s="2"/>
      <c r="G193" s="2">
        <v>39</v>
      </c>
      <c r="H193" s="2">
        <v>39</v>
      </c>
      <c r="I193" s="2">
        <v>91569.846153846156</v>
      </c>
      <c r="J193" s="3" t="s">
        <v>15</v>
      </c>
      <c r="K193" s="4">
        <v>0</v>
      </c>
      <c r="L193" s="5">
        <v>312000</v>
      </c>
    </row>
    <row r="194" spans="2:13" x14ac:dyDescent="0.35">
      <c r="B194" s="1">
        <v>250</v>
      </c>
      <c r="C194" s="2"/>
      <c r="D194" s="2"/>
      <c r="E194" s="2"/>
      <c r="F194" s="2"/>
      <c r="G194" s="2">
        <v>78</v>
      </c>
      <c r="H194" s="2">
        <v>78</v>
      </c>
      <c r="I194" s="2">
        <v>89818.320512820515</v>
      </c>
      <c r="J194" s="3" t="s">
        <v>15</v>
      </c>
      <c r="K194" s="4">
        <v>0</v>
      </c>
      <c r="L194" s="5">
        <v>624000</v>
      </c>
    </row>
    <row r="195" spans="2:13" x14ac:dyDescent="0.35">
      <c r="B195" s="1">
        <v>251</v>
      </c>
      <c r="C195" s="2"/>
      <c r="D195" s="2"/>
      <c r="E195" s="2"/>
      <c r="F195" s="2"/>
      <c r="G195" s="2">
        <v>69</v>
      </c>
      <c r="H195" s="2">
        <v>69</v>
      </c>
      <c r="I195" s="2">
        <v>112159.36231884058</v>
      </c>
      <c r="J195" s="22" t="s">
        <v>14</v>
      </c>
      <c r="K195" s="4">
        <v>0</v>
      </c>
      <c r="L195" s="5">
        <v>552000</v>
      </c>
      <c r="M195" s="23">
        <f>-SUM(L195:L265)/SUMPRODUCT(H195:H265,I195:I265)</f>
        <v>-6.146823522947957E-2</v>
      </c>
    </row>
    <row r="196" spans="2:13" x14ac:dyDescent="0.35">
      <c r="B196" s="1">
        <v>252</v>
      </c>
      <c r="C196" s="2"/>
      <c r="D196" s="2"/>
      <c r="E196" s="2"/>
      <c r="F196" s="2"/>
      <c r="G196" s="2">
        <v>10</v>
      </c>
      <c r="H196" s="2">
        <v>10</v>
      </c>
      <c r="I196" s="2">
        <v>53860</v>
      </c>
      <c r="J196" s="22" t="s">
        <v>14</v>
      </c>
      <c r="K196" s="4">
        <v>0</v>
      </c>
      <c r="L196" s="5">
        <v>80000</v>
      </c>
    </row>
    <row r="197" spans="2:13" x14ac:dyDescent="0.35">
      <c r="B197" s="1">
        <v>253</v>
      </c>
      <c r="C197" s="2"/>
      <c r="D197" s="2"/>
      <c r="E197" s="2"/>
      <c r="F197" s="2"/>
      <c r="G197" s="2">
        <v>1</v>
      </c>
      <c r="H197" s="2">
        <v>1</v>
      </c>
      <c r="I197" s="2">
        <v>58899</v>
      </c>
      <c r="J197" s="22" t="s">
        <v>14</v>
      </c>
      <c r="K197" s="4">
        <v>0</v>
      </c>
      <c r="L197" s="5">
        <v>8000</v>
      </c>
    </row>
    <row r="198" spans="2:13" x14ac:dyDescent="0.35">
      <c r="B198" s="1">
        <v>254</v>
      </c>
      <c r="C198" s="2"/>
      <c r="D198" s="2"/>
      <c r="E198" s="2"/>
      <c r="F198" s="2"/>
      <c r="G198" s="2">
        <v>22</v>
      </c>
      <c r="H198" s="2">
        <v>22</v>
      </c>
      <c r="I198" s="2">
        <v>170764.54545454544</v>
      </c>
      <c r="J198" s="22" t="s">
        <v>14</v>
      </c>
      <c r="K198" s="4">
        <v>0</v>
      </c>
      <c r="L198" s="5">
        <v>176000</v>
      </c>
    </row>
    <row r="199" spans="2:13" x14ac:dyDescent="0.35">
      <c r="B199" s="1">
        <v>255</v>
      </c>
      <c r="C199" s="2"/>
      <c r="D199" s="2"/>
      <c r="E199" s="2"/>
      <c r="F199" s="2"/>
      <c r="G199" s="2">
        <v>11</v>
      </c>
      <c r="H199" s="2">
        <v>11</v>
      </c>
      <c r="I199" s="2">
        <v>76719.090909090912</v>
      </c>
      <c r="J199" s="22" t="s">
        <v>14</v>
      </c>
      <c r="K199" s="4">
        <v>0</v>
      </c>
      <c r="L199" s="5">
        <v>88000</v>
      </c>
    </row>
    <row r="200" spans="2:13" x14ac:dyDescent="0.35">
      <c r="B200" s="1">
        <v>256</v>
      </c>
      <c r="C200" s="2"/>
      <c r="D200" s="2"/>
      <c r="E200" s="2"/>
      <c r="F200" s="2"/>
      <c r="G200" s="2">
        <v>13</v>
      </c>
      <c r="H200" s="2">
        <v>13</v>
      </c>
      <c r="I200" s="2">
        <v>60181.846153846156</v>
      </c>
      <c r="J200" s="22" t="s">
        <v>14</v>
      </c>
      <c r="K200" s="4">
        <v>0</v>
      </c>
      <c r="L200" s="5">
        <v>104000</v>
      </c>
    </row>
    <row r="201" spans="2:13" x14ac:dyDescent="0.35">
      <c r="B201" s="1">
        <v>258</v>
      </c>
      <c r="C201" s="2"/>
      <c r="D201" s="2"/>
      <c r="E201" s="2"/>
      <c r="F201" s="2"/>
      <c r="G201" s="2">
        <v>90</v>
      </c>
      <c r="H201" s="2">
        <v>90</v>
      </c>
      <c r="I201" s="2">
        <v>141877.86666666667</v>
      </c>
      <c r="J201" s="22" t="s">
        <v>14</v>
      </c>
      <c r="K201" s="4">
        <v>0</v>
      </c>
      <c r="L201" s="5">
        <v>720000</v>
      </c>
    </row>
    <row r="202" spans="2:13" x14ac:dyDescent="0.35">
      <c r="B202" s="1">
        <v>259</v>
      </c>
      <c r="C202" s="2"/>
      <c r="D202" s="2"/>
      <c r="E202" s="2"/>
      <c r="F202" s="2"/>
      <c r="G202" s="2">
        <v>17</v>
      </c>
      <c r="H202" s="2">
        <v>17</v>
      </c>
      <c r="I202" s="2">
        <v>107339.41176470589</v>
      </c>
      <c r="J202" s="22" t="s">
        <v>14</v>
      </c>
      <c r="K202" s="4">
        <v>0</v>
      </c>
      <c r="L202" s="5">
        <v>136000</v>
      </c>
    </row>
    <row r="203" spans="2:13" x14ac:dyDescent="0.35">
      <c r="B203" s="1">
        <v>261</v>
      </c>
      <c r="C203" s="2"/>
      <c r="D203" s="2"/>
      <c r="E203" s="2"/>
      <c r="F203" s="2"/>
      <c r="G203" s="2">
        <v>42</v>
      </c>
      <c r="H203" s="2">
        <v>42</v>
      </c>
      <c r="I203" s="2">
        <v>124992.38095238095</v>
      </c>
      <c r="J203" s="22" t="s">
        <v>14</v>
      </c>
      <c r="K203" s="4">
        <v>0</v>
      </c>
      <c r="L203" s="5">
        <v>336000</v>
      </c>
    </row>
    <row r="204" spans="2:13" x14ac:dyDescent="0.35">
      <c r="B204" s="1">
        <v>262</v>
      </c>
      <c r="C204" s="2"/>
      <c r="D204" s="2"/>
      <c r="E204" s="2"/>
      <c r="F204" s="2"/>
      <c r="G204" s="2">
        <v>6</v>
      </c>
      <c r="H204" s="2">
        <v>6</v>
      </c>
      <c r="I204" s="2">
        <v>47750</v>
      </c>
      <c r="J204" s="22" t="s">
        <v>14</v>
      </c>
      <c r="K204" s="4">
        <v>0</v>
      </c>
      <c r="L204" s="5">
        <v>48000</v>
      </c>
    </row>
    <row r="205" spans="2:13" x14ac:dyDescent="0.35">
      <c r="B205" s="1">
        <v>263</v>
      </c>
      <c r="C205" s="2"/>
      <c r="D205" s="2"/>
      <c r="E205" s="2"/>
      <c r="F205" s="2"/>
      <c r="G205" s="2">
        <v>6</v>
      </c>
      <c r="H205" s="2">
        <v>6</v>
      </c>
      <c r="I205" s="2">
        <v>76954</v>
      </c>
      <c r="J205" s="22" t="s">
        <v>14</v>
      </c>
      <c r="K205" s="4">
        <v>0</v>
      </c>
      <c r="L205" s="5">
        <v>48000</v>
      </c>
    </row>
    <row r="206" spans="2:13" x14ac:dyDescent="0.35">
      <c r="B206" s="1">
        <v>264</v>
      </c>
      <c r="C206" s="2"/>
      <c r="D206" s="2"/>
      <c r="E206" s="2"/>
      <c r="F206" s="2"/>
      <c r="G206" s="2">
        <v>11</v>
      </c>
      <c r="H206" s="2">
        <v>11</v>
      </c>
      <c r="I206" s="2">
        <v>100810</v>
      </c>
      <c r="J206" s="22" t="s">
        <v>14</v>
      </c>
      <c r="K206" s="4">
        <v>0</v>
      </c>
      <c r="L206" s="5">
        <v>88000</v>
      </c>
    </row>
    <row r="207" spans="2:13" x14ac:dyDescent="0.35">
      <c r="B207" s="1">
        <v>265</v>
      </c>
      <c r="C207" s="2"/>
      <c r="D207" s="2"/>
      <c r="E207" s="2"/>
      <c r="F207" s="2"/>
      <c r="G207" s="2">
        <v>3</v>
      </c>
      <c r="H207" s="2">
        <v>3</v>
      </c>
      <c r="I207" s="2">
        <v>52728</v>
      </c>
      <c r="J207" s="22" t="s">
        <v>14</v>
      </c>
      <c r="K207" s="4">
        <v>0</v>
      </c>
      <c r="L207" s="5">
        <v>24000</v>
      </c>
    </row>
    <row r="208" spans="2:13" x14ac:dyDescent="0.35">
      <c r="B208" s="1">
        <v>267</v>
      </c>
      <c r="C208" s="2"/>
      <c r="D208" s="2"/>
      <c r="E208" s="2"/>
      <c r="F208" s="2"/>
      <c r="G208" s="2">
        <v>14</v>
      </c>
      <c r="H208" s="2">
        <v>14</v>
      </c>
      <c r="I208" s="2">
        <v>167644.14285714287</v>
      </c>
      <c r="J208" s="22" t="s">
        <v>14</v>
      </c>
      <c r="K208" s="4">
        <v>0</v>
      </c>
      <c r="L208" s="5">
        <v>112000</v>
      </c>
    </row>
    <row r="209" spans="2:12" x14ac:dyDescent="0.35">
      <c r="B209" s="1">
        <v>268</v>
      </c>
      <c r="C209" s="2"/>
      <c r="D209" s="2"/>
      <c r="E209" s="2"/>
      <c r="F209" s="2"/>
      <c r="G209" s="2">
        <v>3</v>
      </c>
      <c r="H209" s="2">
        <v>3</v>
      </c>
      <c r="I209" s="2">
        <v>186900</v>
      </c>
      <c r="J209" s="22" t="s">
        <v>14</v>
      </c>
      <c r="K209" s="4">
        <v>0</v>
      </c>
      <c r="L209" s="5">
        <v>24000</v>
      </c>
    </row>
    <row r="210" spans="2:12" x14ac:dyDescent="0.35">
      <c r="B210" s="1">
        <v>269</v>
      </c>
      <c r="C210" s="2"/>
      <c r="D210" s="2"/>
      <c r="E210" s="2"/>
      <c r="F210" s="2"/>
      <c r="G210" s="2">
        <v>35</v>
      </c>
      <c r="H210" s="2">
        <v>35</v>
      </c>
      <c r="I210" s="2">
        <v>106251</v>
      </c>
      <c r="J210" s="22" t="s">
        <v>14</v>
      </c>
      <c r="K210" s="4">
        <v>0</v>
      </c>
      <c r="L210" s="5">
        <v>280000</v>
      </c>
    </row>
    <row r="211" spans="2:12" x14ac:dyDescent="0.35">
      <c r="B211" s="1">
        <v>270</v>
      </c>
      <c r="C211" s="2"/>
      <c r="D211" s="2"/>
      <c r="E211" s="2"/>
      <c r="F211" s="2"/>
      <c r="G211" s="2">
        <v>9</v>
      </c>
      <c r="H211" s="2">
        <v>9</v>
      </c>
      <c r="I211" s="2">
        <v>68950</v>
      </c>
      <c r="J211" s="22" t="s">
        <v>14</v>
      </c>
      <c r="K211" s="4">
        <v>0</v>
      </c>
      <c r="L211" s="5">
        <v>72000</v>
      </c>
    </row>
    <row r="212" spans="2:12" x14ac:dyDescent="0.35">
      <c r="B212" s="1">
        <v>272</v>
      </c>
      <c r="C212" s="2"/>
      <c r="D212" s="2"/>
      <c r="E212" s="2"/>
      <c r="F212" s="2"/>
      <c r="G212" s="2">
        <v>3</v>
      </c>
      <c r="H212" s="2">
        <v>3</v>
      </c>
      <c r="I212" s="2">
        <v>167000</v>
      </c>
      <c r="J212" s="22" t="s">
        <v>14</v>
      </c>
      <c r="K212" s="4">
        <v>0</v>
      </c>
      <c r="L212" s="5">
        <v>24000</v>
      </c>
    </row>
    <row r="213" spans="2:12" x14ac:dyDescent="0.35">
      <c r="B213" s="1">
        <v>273</v>
      </c>
      <c r="C213" s="2"/>
      <c r="D213" s="2"/>
      <c r="E213" s="2"/>
      <c r="F213" s="2"/>
      <c r="G213" s="2">
        <v>63</v>
      </c>
      <c r="H213" s="2">
        <v>63</v>
      </c>
      <c r="I213" s="2">
        <v>127320.15873015873</v>
      </c>
      <c r="J213" s="22" t="s">
        <v>14</v>
      </c>
      <c r="K213" s="4">
        <v>0</v>
      </c>
      <c r="L213" s="5">
        <v>504000</v>
      </c>
    </row>
    <row r="214" spans="2:12" x14ac:dyDescent="0.35">
      <c r="B214" s="1">
        <v>274</v>
      </c>
      <c r="C214" s="2"/>
      <c r="D214" s="2"/>
      <c r="E214" s="2"/>
      <c r="F214" s="2"/>
      <c r="G214" s="2">
        <v>8</v>
      </c>
      <c r="H214" s="2">
        <v>8</v>
      </c>
      <c r="I214" s="2">
        <v>178387.5</v>
      </c>
      <c r="J214" s="22" t="s">
        <v>14</v>
      </c>
      <c r="K214" s="4">
        <v>0</v>
      </c>
      <c r="L214" s="5">
        <v>64000</v>
      </c>
    </row>
    <row r="215" spans="2:12" x14ac:dyDescent="0.35">
      <c r="B215" s="1">
        <v>275</v>
      </c>
      <c r="C215" s="2"/>
      <c r="D215" s="2"/>
      <c r="E215" s="2"/>
      <c r="F215" s="2"/>
      <c r="G215" s="2">
        <v>59</v>
      </c>
      <c r="H215" s="2">
        <v>59</v>
      </c>
      <c r="I215" s="2">
        <v>173420.5254237288</v>
      </c>
      <c r="J215" s="22" t="s">
        <v>14</v>
      </c>
      <c r="K215" s="4">
        <v>0</v>
      </c>
      <c r="L215" s="5">
        <v>472000</v>
      </c>
    </row>
    <row r="216" spans="2:12" x14ac:dyDescent="0.35">
      <c r="B216" s="1">
        <v>276</v>
      </c>
      <c r="C216" s="2"/>
      <c r="D216" s="2"/>
      <c r="E216" s="2"/>
      <c r="F216" s="2"/>
      <c r="G216" s="2">
        <v>21</v>
      </c>
      <c r="H216" s="2">
        <v>21</v>
      </c>
      <c r="I216" s="2">
        <v>129190.47619047618</v>
      </c>
      <c r="J216" s="22" t="s">
        <v>14</v>
      </c>
      <c r="K216" s="4">
        <v>0</v>
      </c>
      <c r="L216" s="5">
        <v>168000</v>
      </c>
    </row>
    <row r="217" spans="2:12" x14ac:dyDescent="0.35">
      <c r="B217" s="1">
        <v>277</v>
      </c>
      <c r="C217" s="2"/>
      <c r="D217" s="2"/>
      <c r="E217" s="2"/>
      <c r="F217" s="2"/>
      <c r="G217" s="2">
        <v>23</v>
      </c>
      <c r="H217" s="2">
        <v>23</v>
      </c>
      <c r="I217" s="2">
        <v>209673</v>
      </c>
      <c r="J217" s="22" t="s">
        <v>14</v>
      </c>
      <c r="K217" s="4">
        <v>0</v>
      </c>
      <c r="L217" s="5">
        <v>184000</v>
      </c>
    </row>
    <row r="218" spans="2:12" x14ac:dyDescent="0.35">
      <c r="B218" s="1">
        <v>278</v>
      </c>
      <c r="C218" s="2"/>
      <c r="D218" s="2"/>
      <c r="E218" s="2"/>
      <c r="F218" s="2"/>
      <c r="G218" s="2">
        <v>24</v>
      </c>
      <c r="H218" s="2">
        <v>24</v>
      </c>
      <c r="I218" s="2">
        <v>132037.5</v>
      </c>
      <c r="J218" s="22" t="s">
        <v>14</v>
      </c>
      <c r="K218" s="4">
        <v>0</v>
      </c>
      <c r="L218" s="5">
        <v>192000</v>
      </c>
    </row>
    <row r="219" spans="2:12" x14ac:dyDescent="0.35">
      <c r="B219" s="1">
        <v>279</v>
      </c>
      <c r="C219" s="2"/>
      <c r="D219" s="2"/>
      <c r="E219" s="2"/>
      <c r="F219" s="2"/>
      <c r="G219" s="2">
        <v>32</v>
      </c>
      <c r="H219" s="2">
        <v>32</v>
      </c>
      <c r="I219" s="2">
        <v>121540.78125</v>
      </c>
      <c r="J219" s="22" t="s">
        <v>14</v>
      </c>
      <c r="K219" s="4">
        <v>0</v>
      </c>
      <c r="L219" s="5">
        <v>256000</v>
      </c>
    </row>
    <row r="220" spans="2:12" x14ac:dyDescent="0.35">
      <c r="B220" s="1">
        <v>280</v>
      </c>
      <c r="C220" s="2"/>
      <c r="D220" s="2"/>
      <c r="E220" s="2"/>
      <c r="F220" s="2"/>
      <c r="G220" s="2">
        <v>5</v>
      </c>
      <c r="H220" s="2">
        <v>5</v>
      </c>
      <c r="I220" s="2">
        <v>139920</v>
      </c>
      <c r="J220" s="22" t="s">
        <v>14</v>
      </c>
      <c r="K220" s="4">
        <v>0</v>
      </c>
      <c r="L220" s="5">
        <v>40000</v>
      </c>
    </row>
    <row r="221" spans="2:12" x14ac:dyDescent="0.35">
      <c r="B221" s="1">
        <v>281</v>
      </c>
      <c r="C221" s="2"/>
      <c r="D221" s="2"/>
      <c r="E221" s="2"/>
      <c r="F221" s="2"/>
      <c r="G221" s="2">
        <v>102</v>
      </c>
      <c r="H221" s="2">
        <v>102</v>
      </c>
      <c r="I221" s="2">
        <v>42019.607843137252</v>
      </c>
      <c r="J221" s="22" t="s">
        <v>14</v>
      </c>
      <c r="K221" s="4">
        <v>0</v>
      </c>
      <c r="L221" s="5">
        <v>816000</v>
      </c>
    </row>
    <row r="222" spans="2:12" x14ac:dyDescent="0.35">
      <c r="B222" s="1">
        <v>282</v>
      </c>
      <c r="C222" s="2"/>
      <c r="D222" s="2"/>
      <c r="E222" s="2"/>
      <c r="F222" s="2"/>
      <c r="G222" s="2">
        <v>1</v>
      </c>
      <c r="H222" s="2">
        <v>1</v>
      </c>
      <c r="I222" s="2">
        <v>58488</v>
      </c>
      <c r="J222" s="22" t="s">
        <v>14</v>
      </c>
      <c r="K222" s="4">
        <v>0</v>
      </c>
      <c r="L222" s="5">
        <v>8000</v>
      </c>
    </row>
    <row r="223" spans="2:12" x14ac:dyDescent="0.35">
      <c r="B223" s="1">
        <v>283</v>
      </c>
      <c r="C223" s="2"/>
      <c r="D223" s="2"/>
      <c r="E223" s="2"/>
      <c r="F223" s="2"/>
      <c r="G223" s="2">
        <v>9</v>
      </c>
      <c r="H223" s="2">
        <v>9</v>
      </c>
      <c r="I223" s="2">
        <v>83171.111111111109</v>
      </c>
      <c r="J223" s="22" t="s">
        <v>14</v>
      </c>
      <c r="K223" s="4">
        <v>0</v>
      </c>
      <c r="L223" s="5">
        <v>72000</v>
      </c>
    </row>
    <row r="224" spans="2:12" x14ac:dyDescent="0.35">
      <c r="B224" s="1">
        <v>284</v>
      </c>
      <c r="C224" s="2"/>
      <c r="D224" s="2"/>
      <c r="E224" s="2"/>
      <c r="F224" s="2"/>
      <c r="G224" s="2">
        <v>2</v>
      </c>
      <c r="H224" s="2">
        <v>2</v>
      </c>
      <c r="I224" s="2">
        <v>72990</v>
      </c>
      <c r="J224" s="22" t="s">
        <v>14</v>
      </c>
      <c r="K224" s="4">
        <v>0</v>
      </c>
      <c r="L224" s="5">
        <v>16000</v>
      </c>
    </row>
    <row r="225" spans="2:12" x14ac:dyDescent="0.35">
      <c r="B225" s="1">
        <v>287</v>
      </c>
      <c r="C225" s="2"/>
      <c r="D225" s="2"/>
      <c r="E225" s="2"/>
      <c r="F225" s="2"/>
      <c r="G225" s="2">
        <v>17</v>
      </c>
      <c r="H225" s="2">
        <v>17</v>
      </c>
      <c r="I225" s="2">
        <v>199000</v>
      </c>
      <c r="J225" s="22" t="s">
        <v>14</v>
      </c>
      <c r="K225" s="4">
        <v>0</v>
      </c>
      <c r="L225" s="5">
        <v>136000</v>
      </c>
    </row>
    <row r="226" spans="2:12" x14ac:dyDescent="0.35">
      <c r="B226" s="1">
        <v>288</v>
      </c>
      <c r="C226" s="2"/>
      <c r="D226" s="2"/>
      <c r="E226" s="2"/>
      <c r="F226" s="2"/>
      <c r="G226" s="2">
        <v>8</v>
      </c>
      <c r="H226" s="2">
        <v>8</v>
      </c>
      <c r="I226" s="2">
        <v>144500</v>
      </c>
      <c r="J226" s="22" t="s">
        <v>14</v>
      </c>
      <c r="K226" s="4">
        <v>0</v>
      </c>
      <c r="L226" s="5">
        <v>64000</v>
      </c>
    </row>
    <row r="227" spans="2:12" x14ac:dyDescent="0.35">
      <c r="B227" s="1">
        <v>289</v>
      </c>
      <c r="C227" s="2"/>
      <c r="D227" s="2"/>
      <c r="E227" s="2"/>
      <c r="F227" s="2"/>
      <c r="G227" s="2">
        <v>85</v>
      </c>
      <c r="H227" s="2">
        <v>85</v>
      </c>
      <c r="I227" s="2">
        <v>83540.23529411765</v>
      </c>
      <c r="J227" s="22" t="s">
        <v>14</v>
      </c>
      <c r="K227" s="4">
        <v>0</v>
      </c>
      <c r="L227" s="5">
        <v>680000</v>
      </c>
    </row>
    <row r="228" spans="2:12" x14ac:dyDescent="0.35">
      <c r="B228" s="1">
        <v>290</v>
      </c>
      <c r="C228" s="2"/>
      <c r="D228" s="2"/>
      <c r="E228" s="2"/>
      <c r="F228" s="2"/>
      <c r="G228" s="2">
        <v>32</v>
      </c>
      <c r="H228" s="2">
        <v>32</v>
      </c>
      <c r="I228" s="2">
        <v>200470.3125</v>
      </c>
      <c r="J228" s="22" t="s">
        <v>14</v>
      </c>
      <c r="K228" s="4">
        <v>0</v>
      </c>
      <c r="L228" s="5">
        <v>256000</v>
      </c>
    </row>
    <row r="229" spans="2:12" x14ac:dyDescent="0.35">
      <c r="B229" s="1">
        <v>291</v>
      </c>
      <c r="C229" s="2"/>
      <c r="D229" s="2"/>
      <c r="E229" s="2"/>
      <c r="F229" s="2"/>
      <c r="G229" s="2">
        <v>10</v>
      </c>
      <c r="H229" s="2">
        <v>10</v>
      </c>
      <c r="I229" s="2">
        <v>101200</v>
      </c>
      <c r="J229" s="22" t="s">
        <v>14</v>
      </c>
      <c r="K229" s="4">
        <v>0</v>
      </c>
      <c r="L229" s="5">
        <v>80000</v>
      </c>
    </row>
    <row r="230" spans="2:12" x14ac:dyDescent="0.35">
      <c r="B230" s="1">
        <v>292</v>
      </c>
      <c r="C230" s="2"/>
      <c r="D230" s="2"/>
      <c r="E230" s="2"/>
      <c r="F230" s="2"/>
      <c r="G230" s="2">
        <v>3</v>
      </c>
      <c r="H230" s="2">
        <v>3</v>
      </c>
      <c r="I230" s="2">
        <v>125166.66666666667</v>
      </c>
      <c r="J230" s="22" t="s">
        <v>14</v>
      </c>
      <c r="K230" s="4">
        <v>0</v>
      </c>
      <c r="L230" s="5">
        <v>24000</v>
      </c>
    </row>
    <row r="231" spans="2:12" x14ac:dyDescent="0.35">
      <c r="B231" s="1">
        <v>293</v>
      </c>
      <c r="C231" s="2"/>
      <c r="D231" s="2"/>
      <c r="E231" s="2"/>
      <c r="F231" s="2"/>
      <c r="G231" s="2">
        <v>3</v>
      </c>
      <c r="H231" s="2">
        <v>3</v>
      </c>
      <c r="I231" s="2">
        <v>59858</v>
      </c>
      <c r="J231" s="22" t="s">
        <v>14</v>
      </c>
      <c r="K231" s="4">
        <v>0</v>
      </c>
      <c r="L231" s="5">
        <v>24000</v>
      </c>
    </row>
    <row r="232" spans="2:12" x14ac:dyDescent="0.35">
      <c r="B232" s="1">
        <v>294</v>
      </c>
      <c r="C232" s="2"/>
      <c r="D232" s="2"/>
      <c r="E232" s="2"/>
      <c r="F232" s="2"/>
      <c r="G232" s="2">
        <v>1</v>
      </c>
      <c r="H232" s="2">
        <v>1</v>
      </c>
      <c r="I232" s="2">
        <v>138000</v>
      </c>
      <c r="J232" s="22" t="s">
        <v>14</v>
      </c>
      <c r="K232" s="4">
        <v>0</v>
      </c>
      <c r="L232" s="5">
        <v>8000</v>
      </c>
    </row>
    <row r="233" spans="2:12" x14ac:dyDescent="0.35">
      <c r="B233" s="1">
        <v>295</v>
      </c>
      <c r="C233" s="2"/>
      <c r="D233" s="2"/>
      <c r="E233" s="2"/>
      <c r="F233" s="2"/>
      <c r="G233" s="2">
        <v>16</v>
      </c>
      <c r="H233" s="2">
        <v>16</v>
      </c>
      <c r="I233" s="2">
        <v>96868.75</v>
      </c>
      <c r="J233" s="22" t="s">
        <v>14</v>
      </c>
      <c r="K233" s="4">
        <v>0</v>
      </c>
      <c r="L233" s="5">
        <v>128000</v>
      </c>
    </row>
    <row r="234" spans="2:12" x14ac:dyDescent="0.35">
      <c r="B234" s="1">
        <v>296</v>
      </c>
      <c r="C234" s="2"/>
      <c r="D234" s="2"/>
      <c r="E234" s="2"/>
      <c r="F234" s="2"/>
      <c r="G234" s="2">
        <v>85</v>
      </c>
      <c r="H234" s="2">
        <v>85</v>
      </c>
      <c r="I234" s="2">
        <v>129561.42352941177</v>
      </c>
      <c r="J234" s="22" t="s">
        <v>14</v>
      </c>
      <c r="K234" s="4">
        <v>0</v>
      </c>
      <c r="L234" s="5">
        <v>680000</v>
      </c>
    </row>
    <row r="235" spans="2:12" x14ac:dyDescent="0.35">
      <c r="B235" s="1">
        <v>298</v>
      </c>
      <c r="C235" s="2"/>
      <c r="D235" s="2"/>
      <c r="E235" s="2"/>
      <c r="F235" s="2"/>
      <c r="G235" s="2">
        <v>90</v>
      </c>
      <c r="H235" s="2">
        <v>90</v>
      </c>
      <c r="I235" s="2">
        <v>141982.56666666668</v>
      </c>
      <c r="J235" s="22" t="s">
        <v>14</v>
      </c>
      <c r="K235" s="4">
        <v>0</v>
      </c>
      <c r="L235" s="5">
        <v>720000</v>
      </c>
    </row>
    <row r="236" spans="2:12" x14ac:dyDescent="0.35">
      <c r="B236" s="1">
        <v>299</v>
      </c>
      <c r="C236" s="2"/>
      <c r="D236" s="2"/>
      <c r="E236" s="2"/>
      <c r="F236" s="2"/>
      <c r="G236" s="2">
        <v>187</v>
      </c>
      <c r="H236" s="2">
        <v>187</v>
      </c>
      <c r="I236" s="2">
        <v>71598.427807486631</v>
      </c>
      <c r="J236" s="22" t="s">
        <v>14</v>
      </c>
      <c r="K236" s="4">
        <v>0</v>
      </c>
      <c r="L236" s="5">
        <v>1496000</v>
      </c>
    </row>
    <row r="237" spans="2:12" x14ac:dyDescent="0.35">
      <c r="B237" s="1">
        <v>300</v>
      </c>
      <c r="C237" s="2"/>
      <c r="D237" s="2"/>
      <c r="E237" s="2"/>
      <c r="F237" s="2"/>
      <c r="G237" s="2">
        <v>10</v>
      </c>
      <c r="H237" s="2">
        <v>10</v>
      </c>
      <c r="I237" s="2">
        <v>195560</v>
      </c>
      <c r="J237" s="22" t="s">
        <v>14</v>
      </c>
      <c r="K237" s="4">
        <v>0</v>
      </c>
      <c r="L237" s="5">
        <v>80000</v>
      </c>
    </row>
    <row r="238" spans="2:12" x14ac:dyDescent="0.35">
      <c r="B238" s="1">
        <v>302</v>
      </c>
      <c r="C238" s="2"/>
      <c r="D238" s="2"/>
      <c r="E238" s="2"/>
      <c r="F238" s="2"/>
      <c r="G238" s="2">
        <v>14</v>
      </c>
      <c r="H238" s="2">
        <v>14</v>
      </c>
      <c r="I238" s="2">
        <v>89142.857142857145</v>
      </c>
      <c r="J238" s="22" t="s">
        <v>14</v>
      </c>
      <c r="K238" s="4">
        <v>0</v>
      </c>
      <c r="L238" s="5">
        <v>112000</v>
      </c>
    </row>
    <row r="239" spans="2:12" x14ac:dyDescent="0.35">
      <c r="B239" s="1">
        <v>304</v>
      </c>
      <c r="C239" s="2"/>
      <c r="D239" s="2"/>
      <c r="E239" s="2"/>
      <c r="F239" s="2"/>
      <c r="G239" s="2">
        <v>2</v>
      </c>
      <c r="H239" s="2">
        <v>2</v>
      </c>
      <c r="I239" s="2">
        <v>50000</v>
      </c>
      <c r="J239" s="22" t="s">
        <v>14</v>
      </c>
      <c r="K239" s="4">
        <v>0</v>
      </c>
      <c r="L239" s="5">
        <v>16000</v>
      </c>
    </row>
    <row r="240" spans="2:12" x14ac:dyDescent="0.35">
      <c r="B240" s="1">
        <v>306</v>
      </c>
      <c r="C240" s="2"/>
      <c r="D240" s="2"/>
      <c r="E240" s="2"/>
      <c r="F240" s="2"/>
      <c r="G240" s="2">
        <v>12</v>
      </c>
      <c r="H240" s="2">
        <v>12</v>
      </c>
      <c r="I240" s="2">
        <v>43833.333333333336</v>
      </c>
      <c r="J240" s="22" t="s">
        <v>14</v>
      </c>
      <c r="K240" s="4">
        <v>0</v>
      </c>
      <c r="L240" s="5">
        <v>96000</v>
      </c>
    </row>
    <row r="241" spans="2:12" x14ac:dyDescent="0.35">
      <c r="B241" s="1">
        <v>307</v>
      </c>
      <c r="C241" s="2"/>
      <c r="D241" s="2"/>
      <c r="E241" s="2"/>
      <c r="F241" s="2"/>
      <c r="G241" s="2">
        <v>58</v>
      </c>
      <c r="H241" s="2">
        <v>58</v>
      </c>
      <c r="I241" s="2">
        <v>233442.58620689655</v>
      </c>
      <c r="J241" s="22" t="s">
        <v>14</v>
      </c>
      <c r="K241" s="4">
        <v>0</v>
      </c>
      <c r="L241" s="5">
        <v>464000</v>
      </c>
    </row>
    <row r="242" spans="2:12" x14ac:dyDescent="0.35">
      <c r="B242" s="1">
        <v>315</v>
      </c>
      <c r="C242" s="2"/>
      <c r="D242" s="2"/>
      <c r="E242" s="2"/>
      <c r="F242" s="2"/>
      <c r="G242" s="2">
        <v>24</v>
      </c>
      <c r="H242" s="2">
        <v>24</v>
      </c>
      <c r="I242" s="2">
        <v>84146.666666666672</v>
      </c>
      <c r="J242" s="22" t="s">
        <v>14</v>
      </c>
      <c r="K242" s="4">
        <v>0</v>
      </c>
      <c r="L242" s="5">
        <v>192000</v>
      </c>
    </row>
    <row r="243" spans="2:12" x14ac:dyDescent="0.35">
      <c r="B243" s="1">
        <v>316</v>
      </c>
      <c r="C243" s="2"/>
      <c r="D243" s="2"/>
      <c r="E243" s="2"/>
      <c r="F243" s="2"/>
      <c r="G243" s="2">
        <v>1</v>
      </c>
      <c r="H243" s="2">
        <v>1</v>
      </c>
      <c r="I243" s="2">
        <v>73560</v>
      </c>
      <c r="J243" s="22" t="s">
        <v>14</v>
      </c>
      <c r="K243" s="4">
        <v>0</v>
      </c>
      <c r="L243" s="5">
        <v>8000</v>
      </c>
    </row>
    <row r="244" spans="2:12" x14ac:dyDescent="0.35">
      <c r="B244" s="1">
        <v>321</v>
      </c>
      <c r="C244" s="2"/>
      <c r="D244" s="2"/>
      <c r="E244" s="2"/>
      <c r="F244" s="2"/>
      <c r="G244" s="2">
        <v>3</v>
      </c>
      <c r="H244" s="2">
        <v>3</v>
      </c>
      <c r="I244" s="2">
        <v>120808.33333333333</v>
      </c>
      <c r="J244" s="22" t="s">
        <v>14</v>
      </c>
      <c r="K244" s="4">
        <v>0</v>
      </c>
      <c r="L244" s="5">
        <v>24000</v>
      </c>
    </row>
    <row r="245" spans="2:12" x14ac:dyDescent="0.35">
      <c r="B245" s="1">
        <v>322</v>
      </c>
      <c r="C245" s="2"/>
      <c r="D245" s="2"/>
      <c r="E245" s="2"/>
      <c r="F245" s="2"/>
      <c r="G245" s="2">
        <v>31</v>
      </c>
      <c r="H245" s="2">
        <v>31</v>
      </c>
      <c r="I245" s="2">
        <v>119394.03225806452</v>
      </c>
      <c r="J245" s="22" t="s">
        <v>14</v>
      </c>
      <c r="K245" s="4">
        <v>0</v>
      </c>
      <c r="L245" s="5">
        <v>248000</v>
      </c>
    </row>
    <row r="246" spans="2:12" x14ac:dyDescent="0.35">
      <c r="B246" s="1">
        <v>325</v>
      </c>
      <c r="C246" s="2"/>
      <c r="D246" s="2"/>
      <c r="E246" s="2"/>
      <c r="F246" s="2"/>
      <c r="G246" s="2">
        <v>12</v>
      </c>
      <c r="H246" s="2">
        <v>12</v>
      </c>
      <c r="I246" s="2">
        <v>192421.66666666666</v>
      </c>
      <c r="J246" s="22" t="s">
        <v>14</v>
      </c>
      <c r="K246" s="4">
        <v>0</v>
      </c>
      <c r="L246" s="5">
        <v>96000</v>
      </c>
    </row>
    <row r="247" spans="2:12" x14ac:dyDescent="0.35">
      <c r="B247" s="1">
        <v>327</v>
      </c>
      <c r="C247" s="2"/>
      <c r="D247" s="2"/>
      <c r="E247" s="2"/>
      <c r="F247" s="2"/>
      <c r="G247" s="2">
        <v>4</v>
      </c>
      <c r="H247" s="2">
        <v>4</v>
      </c>
      <c r="I247" s="2">
        <v>291240</v>
      </c>
      <c r="J247" s="22" t="s">
        <v>14</v>
      </c>
      <c r="K247" s="4">
        <v>0</v>
      </c>
      <c r="L247" s="5">
        <v>32000</v>
      </c>
    </row>
    <row r="248" spans="2:12" x14ac:dyDescent="0.35">
      <c r="B248" s="1">
        <v>329</v>
      </c>
      <c r="C248" s="2"/>
      <c r="D248" s="2"/>
      <c r="E248" s="2"/>
      <c r="F248" s="2"/>
      <c r="G248" s="2">
        <v>9</v>
      </c>
      <c r="H248" s="2">
        <v>9</v>
      </c>
      <c r="I248" s="2">
        <v>74642.222222222219</v>
      </c>
      <c r="J248" s="22" t="s">
        <v>14</v>
      </c>
      <c r="K248" s="4">
        <v>0</v>
      </c>
      <c r="L248" s="5">
        <v>72000</v>
      </c>
    </row>
    <row r="249" spans="2:12" x14ac:dyDescent="0.35">
      <c r="B249" s="1">
        <v>330</v>
      </c>
      <c r="C249" s="2"/>
      <c r="D249" s="2"/>
      <c r="E249" s="2">
        <v>4</v>
      </c>
      <c r="F249" s="2"/>
      <c r="G249" s="2"/>
      <c r="H249" s="2">
        <v>4</v>
      </c>
      <c r="I249" s="2">
        <v>1197500</v>
      </c>
      <c r="J249" s="22" t="s">
        <v>14</v>
      </c>
      <c r="K249" s="4">
        <v>0</v>
      </c>
      <c r="L249" s="5">
        <v>32000</v>
      </c>
    </row>
    <row r="250" spans="2:12" x14ac:dyDescent="0.35">
      <c r="B250" s="1">
        <v>331</v>
      </c>
      <c r="C250" s="2"/>
      <c r="D250" s="2"/>
      <c r="E250" s="2"/>
      <c r="F250" s="2"/>
      <c r="G250" s="2">
        <v>10</v>
      </c>
      <c r="H250" s="2">
        <v>10</v>
      </c>
      <c r="I250" s="2">
        <v>128189.7</v>
      </c>
      <c r="J250" s="22" t="s">
        <v>14</v>
      </c>
      <c r="K250" s="4">
        <v>0</v>
      </c>
      <c r="L250" s="5">
        <v>80000</v>
      </c>
    </row>
    <row r="251" spans="2:12" x14ac:dyDescent="0.35">
      <c r="B251" s="1">
        <v>332</v>
      </c>
      <c r="C251" s="2"/>
      <c r="D251" s="2"/>
      <c r="E251" s="2"/>
      <c r="F251" s="2"/>
      <c r="G251" s="2">
        <v>2</v>
      </c>
      <c r="H251" s="2">
        <v>2</v>
      </c>
      <c r="I251" s="2">
        <v>201700</v>
      </c>
      <c r="J251" s="22" t="s">
        <v>14</v>
      </c>
      <c r="K251" s="4">
        <v>0</v>
      </c>
      <c r="L251" s="5">
        <v>16000</v>
      </c>
    </row>
    <row r="252" spans="2:12" x14ac:dyDescent="0.35">
      <c r="B252" s="1">
        <v>333</v>
      </c>
      <c r="C252" s="2"/>
      <c r="D252" s="2"/>
      <c r="E252" s="2"/>
      <c r="F252" s="2"/>
      <c r="G252" s="2">
        <v>2</v>
      </c>
      <c r="H252" s="2">
        <v>2</v>
      </c>
      <c r="I252" s="2">
        <v>174895.5</v>
      </c>
      <c r="J252" s="22" t="s">
        <v>14</v>
      </c>
      <c r="K252" s="4">
        <v>0</v>
      </c>
      <c r="L252" s="5">
        <v>16000</v>
      </c>
    </row>
    <row r="253" spans="2:12" x14ac:dyDescent="0.35">
      <c r="B253" s="1">
        <v>335</v>
      </c>
      <c r="C253" s="2"/>
      <c r="D253" s="2"/>
      <c r="E253" s="2"/>
      <c r="F253" s="2"/>
      <c r="G253" s="2">
        <v>4</v>
      </c>
      <c r="H253" s="2">
        <v>4</v>
      </c>
      <c r="I253" s="2">
        <v>251904</v>
      </c>
      <c r="J253" s="22" t="s">
        <v>14</v>
      </c>
      <c r="K253" s="4">
        <v>0</v>
      </c>
      <c r="L253" s="5">
        <v>32000</v>
      </c>
    </row>
    <row r="254" spans="2:12" x14ac:dyDescent="0.35">
      <c r="B254" s="1">
        <v>337</v>
      </c>
      <c r="C254" s="2"/>
      <c r="D254" s="2"/>
      <c r="E254" s="2"/>
      <c r="F254" s="2"/>
      <c r="G254" s="2">
        <v>14</v>
      </c>
      <c r="H254" s="2">
        <v>14</v>
      </c>
      <c r="I254" s="2">
        <v>153263.64285714287</v>
      </c>
      <c r="J254" s="22" t="s">
        <v>14</v>
      </c>
      <c r="K254" s="4">
        <v>0</v>
      </c>
      <c r="L254" s="5">
        <v>112000</v>
      </c>
    </row>
    <row r="255" spans="2:12" x14ac:dyDescent="0.35">
      <c r="B255" s="1">
        <v>338</v>
      </c>
      <c r="C255" s="2"/>
      <c r="D255" s="2"/>
      <c r="E255" s="2"/>
      <c r="F255" s="2"/>
      <c r="G255" s="2">
        <v>4</v>
      </c>
      <c r="H255" s="2">
        <v>4</v>
      </c>
      <c r="I255" s="2">
        <v>224372.75</v>
      </c>
      <c r="J255" s="22" t="s">
        <v>14</v>
      </c>
      <c r="K255" s="4">
        <v>0</v>
      </c>
      <c r="L255" s="5">
        <v>32000</v>
      </c>
    </row>
    <row r="256" spans="2:12" x14ac:dyDescent="0.35">
      <c r="B256" s="1">
        <v>342</v>
      </c>
      <c r="C256" s="2"/>
      <c r="D256" s="2"/>
      <c r="E256" s="2"/>
      <c r="F256" s="2"/>
      <c r="G256" s="2">
        <v>4</v>
      </c>
      <c r="H256" s="2">
        <v>4</v>
      </c>
      <c r="I256" s="2">
        <v>323325</v>
      </c>
      <c r="J256" s="22" t="s">
        <v>14</v>
      </c>
      <c r="K256" s="4">
        <v>0</v>
      </c>
      <c r="L256" s="5">
        <v>32000</v>
      </c>
    </row>
    <row r="257" spans="2:12" x14ac:dyDescent="0.35">
      <c r="B257" s="1">
        <v>343</v>
      </c>
      <c r="C257" s="2"/>
      <c r="D257" s="2"/>
      <c r="E257" s="2"/>
      <c r="F257" s="2"/>
      <c r="G257" s="2">
        <v>14</v>
      </c>
      <c r="H257" s="2">
        <v>14</v>
      </c>
      <c r="I257" s="2">
        <v>188959.64285714287</v>
      </c>
      <c r="J257" s="22" t="s">
        <v>14</v>
      </c>
      <c r="K257" s="4">
        <v>0</v>
      </c>
      <c r="L257" s="5">
        <v>112000</v>
      </c>
    </row>
    <row r="258" spans="2:12" x14ac:dyDescent="0.35">
      <c r="B258" s="1">
        <v>347</v>
      </c>
      <c r="C258" s="2"/>
      <c r="D258" s="2"/>
      <c r="E258" s="2"/>
      <c r="F258" s="2"/>
      <c r="G258" s="2">
        <v>6</v>
      </c>
      <c r="H258" s="2">
        <v>6</v>
      </c>
      <c r="I258" s="2">
        <v>312609.66666666669</v>
      </c>
      <c r="J258" s="22" t="s">
        <v>14</v>
      </c>
      <c r="K258" s="4">
        <v>0</v>
      </c>
      <c r="L258" s="5">
        <v>48000</v>
      </c>
    </row>
    <row r="259" spans="2:12" x14ac:dyDescent="0.35">
      <c r="B259" s="1">
        <v>348</v>
      </c>
      <c r="C259" s="2"/>
      <c r="D259" s="2"/>
      <c r="E259" s="2"/>
      <c r="F259" s="2"/>
      <c r="G259" s="2">
        <v>10</v>
      </c>
      <c r="H259" s="2">
        <v>10</v>
      </c>
      <c r="I259" s="2">
        <v>109285</v>
      </c>
      <c r="J259" s="22" t="s">
        <v>14</v>
      </c>
      <c r="K259" s="4">
        <v>0</v>
      </c>
      <c r="L259" s="5">
        <v>80000</v>
      </c>
    </row>
    <row r="260" spans="2:12" x14ac:dyDescent="0.35">
      <c r="B260" s="1">
        <v>349</v>
      </c>
      <c r="C260" s="2"/>
      <c r="D260" s="2"/>
      <c r="E260" s="2"/>
      <c r="F260" s="2"/>
      <c r="G260" s="2">
        <v>1</v>
      </c>
      <c r="H260" s="2">
        <v>1</v>
      </c>
      <c r="I260" s="2">
        <v>1076400</v>
      </c>
      <c r="J260" s="22" t="s">
        <v>14</v>
      </c>
      <c r="K260" s="4">
        <v>0</v>
      </c>
      <c r="L260" s="5">
        <v>8000</v>
      </c>
    </row>
    <row r="261" spans="2:12" x14ac:dyDescent="0.35">
      <c r="B261" s="1">
        <v>360</v>
      </c>
      <c r="C261" s="2"/>
      <c r="D261" s="2"/>
      <c r="E261" s="2"/>
      <c r="F261" s="2"/>
      <c r="G261" s="2">
        <v>20</v>
      </c>
      <c r="H261" s="2">
        <v>20</v>
      </c>
      <c r="I261" s="2">
        <v>150021.54999999999</v>
      </c>
      <c r="J261" s="22" t="s">
        <v>14</v>
      </c>
      <c r="K261" s="4">
        <v>0</v>
      </c>
      <c r="L261" s="5">
        <v>160000</v>
      </c>
    </row>
    <row r="262" spans="2:12" x14ac:dyDescent="0.35">
      <c r="B262" s="1">
        <v>370</v>
      </c>
      <c r="C262" s="2"/>
      <c r="D262" s="2"/>
      <c r="E262" s="2"/>
      <c r="F262" s="2"/>
      <c r="G262" s="2">
        <v>7</v>
      </c>
      <c r="H262" s="2">
        <v>7</v>
      </c>
      <c r="I262" s="2">
        <v>362878.28571428574</v>
      </c>
      <c r="J262" s="22" t="s">
        <v>14</v>
      </c>
      <c r="K262" s="4">
        <v>0</v>
      </c>
      <c r="L262" s="5">
        <v>56000</v>
      </c>
    </row>
    <row r="263" spans="2:12" x14ac:dyDescent="0.35">
      <c r="B263" s="1">
        <v>380</v>
      </c>
      <c r="C263" s="2"/>
      <c r="D263" s="2"/>
      <c r="E263" s="2"/>
      <c r="F263" s="2"/>
      <c r="G263" s="2">
        <v>38</v>
      </c>
      <c r="H263" s="2">
        <v>38</v>
      </c>
      <c r="I263" s="2">
        <v>262902.23684210528</v>
      </c>
      <c r="J263" s="22" t="s">
        <v>14</v>
      </c>
      <c r="K263" s="4">
        <v>0</v>
      </c>
      <c r="L263" s="5">
        <v>304000</v>
      </c>
    </row>
    <row r="264" spans="2:12" x14ac:dyDescent="0.35">
      <c r="B264" s="1">
        <v>393</v>
      </c>
      <c r="C264" s="2"/>
      <c r="D264" s="2"/>
      <c r="E264" s="2"/>
      <c r="F264" s="2"/>
      <c r="G264" s="2">
        <v>1</v>
      </c>
      <c r="H264" s="2">
        <v>1</v>
      </c>
      <c r="I264" s="2">
        <v>308650</v>
      </c>
      <c r="J264" s="22" t="s">
        <v>14</v>
      </c>
      <c r="K264" s="4">
        <v>0</v>
      </c>
      <c r="L264" s="5">
        <v>8000</v>
      </c>
    </row>
    <row r="265" spans="2:12" x14ac:dyDescent="0.35">
      <c r="B265" s="1">
        <v>398</v>
      </c>
      <c r="C265" s="2"/>
      <c r="D265" s="2"/>
      <c r="E265" s="2"/>
      <c r="F265" s="2"/>
      <c r="G265" s="2">
        <v>1</v>
      </c>
      <c r="H265" s="2">
        <v>1</v>
      </c>
      <c r="I265" s="2">
        <v>324000</v>
      </c>
      <c r="J265" s="22" t="s">
        <v>14</v>
      </c>
      <c r="K265" s="4">
        <v>0</v>
      </c>
      <c r="L265" s="5">
        <v>8000</v>
      </c>
    </row>
    <row r="266" spans="2:12" x14ac:dyDescent="0.35">
      <c r="B266" s="1" t="s">
        <v>10</v>
      </c>
      <c r="C266" s="2">
        <v>17268</v>
      </c>
      <c r="D266" s="2">
        <v>10</v>
      </c>
      <c r="E266" s="2">
        <v>47475</v>
      </c>
      <c r="F266" s="2">
        <v>5587</v>
      </c>
      <c r="G266" s="2">
        <v>1846883</v>
      </c>
      <c r="H266" s="2">
        <v>1917223</v>
      </c>
      <c r="I266" s="2">
        <v>25254.677774572912</v>
      </c>
      <c r="J266" s="6"/>
      <c r="K266" s="4">
        <v>192360814.10000002</v>
      </c>
      <c r="L266" s="5">
        <v>257586000</v>
      </c>
    </row>
  </sheetData>
  <mergeCells count="2">
    <mergeCell ref="C2:H2"/>
    <mergeCell ref="K3:L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F1368-5491-4328-9239-EA00203AC4D9}">
  <dimension ref="B2:P277"/>
  <sheetViews>
    <sheetView topLeftCell="C1" zoomScale="90" zoomScaleNormal="90" workbookViewId="0">
      <selection activeCell="P5" sqref="P5"/>
    </sheetView>
  </sheetViews>
  <sheetFormatPr baseColWidth="10" defaultRowHeight="14.5" x14ac:dyDescent="0.35"/>
  <cols>
    <col min="2" max="2" width="14.453125" customWidth="1"/>
    <col min="3" max="6" width="11.54296875" bestFit="1" customWidth="1"/>
    <col min="7" max="7" width="12.81640625" bestFit="1" customWidth="1"/>
    <col min="8" max="10" width="12.81640625" customWidth="1"/>
    <col min="11" max="12" width="13.54296875" customWidth="1"/>
    <col min="13" max="13" width="11.453125" style="7"/>
    <col min="14" max="15" width="16.453125" bestFit="1" customWidth="1"/>
  </cols>
  <sheetData>
    <row r="2" spans="2:16" x14ac:dyDescent="0.35">
      <c r="B2" s="1"/>
      <c r="C2" s="24" t="s">
        <v>24</v>
      </c>
      <c r="D2" s="24"/>
      <c r="E2" s="24"/>
      <c r="F2" s="24"/>
      <c r="G2" s="24"/>
      <c r="H2" s="24"/>
      <c r="I2" s="24"/>
      <c r="J2" s="24"/>
      <c r="K2" s="24"/>
      <c r="L2" s="16">
        <v>0.98</v>
      </c>
      <c r="M2" s="1" t="s">
        <v>23</v>
      </c>
      <c r="N2" s="1" t="s">
        <v>2</v>
      </c>
      <c r="O2" s="1" t="s">
        <v>3</v>
      </c>
      <c r="P2" t="s">
        <v>52</v>
      </c>
    </row>
    <row r="3" spans="2:16" x14ac:dyDescent="0.35">
      <c r="B3" s="3" t="s">
        <v>4</v>
      </c>
      <c r="C3" s="1" t="s">
        <v>5</v>
      </c>
      <c r="D3" s="1" t="s">
        <v>6</v>
      </c>
      <c r="E3" s="1" t="s">
        <v>7</v>
      </c>
      <c r="F3" s="1" t="s">
        <v>8</v>
      </c>
      <c r="G3" s="1" t="s">
        <v>9</v>
      </c>
      <c r="H3" s="1" t="s">
        <v>22</v>
      </c>
      <c r="I3" s="1" t="s">
        <v>21</v>
      </c>
      <c r="J3" s="1" t="s">
        <v>20</v>
      </c>
      <c r="K3" s="1" t="s">
        <v>10</v>
      </c>
      <c r="L3" s="1" t="s">
        <v>29</v>
      </c>
      <c r="M3" s="1" t="s">
        <v>11</v>
      </c>
      <c r="N3" s="24" t="s">
        <v>12</v>
      </c>
      <c r="O3" s="24"/>
    </row>
    <row r="4" spans="2:16" x14ac:dyDescent="0.35">
      <c r="B4" s="3">
        <v>0</v>
      </c>
      <c r="C4" s="2">
        <v>21826</v>
      </c>
      <c r="D4" s="2">
        <v>13</v>
      </c>
      <c r="E4" s="2"/>
      <c r="F4" s="2"/>
      <c r="G4" s="2"/>
      <c r="H4" s="2"/>
      <c r="I4" s="2"/>
      <c r="J4" s="2"/>
      <c r="K4" s="2">
        <v>21839</v>
      </c>
      <c r="L4" s="12">
        <v>26366.093777187602</v>
      </c>
      <c r="M4" s="3" t="s">
        <v>13</v>
      </c>
      <c r="N4" s="4">
        <v>137585700</v>
      </c>
      <c r="O4" s="4">
        <v>0</v>
      </c>
      <c r="P4" s="23">
        <f>SUM(N5:N58)/SUMPRODUCT(K5:K58,L5:L58)</f>
        <v>3.0367643810056549E-3</v>
      </c>
    </row>
    <row r="5" spans="2:16" x14ac:dyDescent="0.35">
      <c r="B5" s="3">
        <v>12</v>
      </c>
      <c r="C5" s="2"/>
      <c r="D5" s="2"/>
      <c r="E5" s="2"/>
      <c r="F5" s="2">
        <v>255</v>
      </c>
      <c r="G5" s="2"/>
      <c r="H5" s="2"/>
      <c r="I5" s="2"/>
      <c r="J5" s="2"/>
      <c r="K5" s="2">
        <v>255</v>
      </c>
      <c r="L5" s="12">
        <v>44460.588235294119</v>
      </c>
      <c r="M5" s="3" t="s">
        <v>13</v>
      </c>
      <c r="N5" s="4">
        <v>1606500</v>
      </c>
      <c r="O5" s="4">
        <v>0</v>
      </c>
    </row>
    <row r="6" spans="2:16" x14ac:dyDescent="0.35">
      <c r="B6" s="3">
        <v>13</v>
      </c>
      <c r="C6" s="2"/>
      <c r="D6" s="2"/>
      <c r="E6" s="2"/>
      <c r="F6" s="2">
        <v>716</v>
      </c>
      <c r="G6" s="2"/>
      <c r="H6" s="2"/>
      <c r="I6" s="2"/>
      <c r="J6" s="2"/>
      <c r="K6" s="2">
        <v>716</v>
      </c>
      <c r="L6" s="12">
        <v>40361.50837988827</v>
      </c>
      <c r="M6" s="3" t="s">
        <v>13</v>
      </c>
      <c r="N6" s="4">
        <v>4510800</v>
      </c>
      <c r="O6" s="4">
        <v>0</v>
      </c>
    </row>
    <row r="7" spans="2:16" x14ac:dyDescent="0.35">
      <c r="B7" s="3">
        <v>21</v>
      </c>
      <c r="C7" s="2"/>
      <c r="D7" s="2"/>
      <c r="E7" s="2"/>
      <c r="F7" s="2"/>
      <c r="G7" s="2"/>
      <c r="H7" s="2"/>
      <c r="I7" s="2">
        <v>1</v>
      </c>
      <c r="J7" s="2"/>
      <c r="K7" s="2">
        <v>1</v>
      </c>
      <c r="L7" s="12">
        <v>104700</v>
      </c>
      <c r="M7" s="3" t="s">
        <v>13</v>
      </c>
      <c r="N7" s="4">
        <v>0</v>
      </c>
      <c r="O7" s="4">
        <v>0</v>
      </c>
    </row>
    <row r="8" spans="2:16" x14ac:dyDescent="0.35">
      <c r="B8" s="3">
        <v>35</v>
      </c>
      <c r="C8" s="2"/>
      <c r="D8" s="2"/>
      <c r="E8" s="2"/>
      <c r="F8" s="2">
        <v>181</v>
      </c>
      <c r="G8" s="2"/>
      <c r="H8" s="2"/>
      <c r="I8" s="2"/>
      <c r="J8" s="2"/>
      <c r="K8" s="2">
        <v>181</v>
      </c>
      <c r="L8" s="12">
        <v>39543.342541436461</v>
      </c>
      <c r="M8" s="3" t="s">
        <v>13</v>
      </c>
      <c r="N8" s="4">
        <v>181000</v>
      </c>
      <c r="O8" s="4">
        <v>0</v>
      </c>
    </row>
    <row r="9" spans="2:16" x14ac:dyDescent="0.35">
      <c r="B9" s="3">
        <v>37</v>
      </c>
      <c r="C9" s="2"/>
      <c r="D9" s="2"/>
      <c r="E9" s="2"/>
      <c r="F9" s="2">
        <v>822</v>
      </c>
      <c r="G9" s="2"/>
      <c r="H9" s="2"/>
      <c r="I9" s="2"/>
      <c r="J9" s="2"/>
      <c r="K9" s="2">
        <v>822</v>
      </c>
      <c r="L9" s="12">
        <v>43559.622871046231</v>
      </c>
      <c r="M9" s="3" t="s">
        <v>13</v>
      </c>
      <c r="N9" s="4">
        <v>822000</v>
      </c>
      <c r="O9" s="4">
        <v>0</v>
      </c>
    </row>
    <row r="10" spans="2:16" x14ac:dyDescent="0.35">
      <c r="B10" s="3">
        <v>38</v>
      </c>
      <c r="C10" s="2"/>
      <c r="D10" s="2"/>
      <c r="E10" s="2"/>
      <c r="F10" s="2">
        <v>11</v>
      </c>
      <c r="G10" s="2"/>
      <c r="H10" s="2"/>
      <c r="I10" s="2"/>
      <c r="J10" s="2"/>
      <c r="K10" s="2">
        <v>11</v>
      </c>
      <c r="L10" s="12">
        <v>44150</v>
      </c>
      <c r="M10" s="3" t="s">
        <v>13</v>
      </c>
      <c r="N10" s="4">
        <v>11000</v>
      </c>
      <c r="O10" s="4">
        <v>0</v>
      </c>
    </row>
    <row r="11" spans="2:16" x14ac:dyDescent="0.35">
      <c r="B11" s="3">
        <v>39</v>
      </c>
      <c r="C11" s="2"/>
      <c r="D11" s="2"/>
      <c r="E11" s="2"/>
      <c r="F11" s="2">
        <v>1276</v>
      </c>
      <c r="G11" s="2"/>
      <c r="H11" s="2"/>
      <c r="I11" s="2"/>
      <c r="J11" s="2"/>
      <c r="K11" s="2">
        <v>1276</v>
      </c>
      <c r="L11" s="12">
        <v>41947.115987460813</v>
      </c>
      <c r="M11" s="3" t="s">
        <v>13</v>
      </c>
      <c r="N11" s="4">
        <v>1276000</v>
      </c>
      <c r="O11" s="4">
        <v>0</v>
      </c>
    </row>
    <row r="12" spans="2:16" x14ac:dyDescent="0.35">
      <c r="B12" s="3">
        <v>40</v>
      </c>
      <c r="C12" s="2"/>
      <c r="D12" s="2"/>
      <c r="E12" s="2"/>
      <c r="F12" s="2">
        <v>78</v>
      </c>
      <c r="G12" s="2"/>
      <c r="H12" s="2"/>
      <c r="I12" s="2"/>
      <c r="J12" s="2"/>
      <c r="K12" s="2">
        <v>78</v>
      </c>
      <c r="L12" s="12">
        <v>42451.923076923078</v>
      </c>
      <c r="M12" s="3" t="s">
        <v>13</v>
      </c>
      <c r="N12" s="4">
        <v>78000</v>
      </c>
      <c r="O12" s="4">
        <v>0</v>
      </c>
    </row>
    <row r="13" spans="2:16" x14ac:dyDescent="0.35">
      <c r="B13" s="3">
        <v>41</v>
      </c>
      <c r="C13" s="2"/>
      <c r="D13" s="2"/>
      <c r="E13" s="2"/>
      <c r="F13" s="2">
        <v>3</v>
      </c>
      <c r="G13" s="2"/>
      <c r="H13" s="2"/>
      <c r="I13" s="2"/>
      <c r="J13" s="2"/>
      <c r="K13" s="2">
        <v>3</v>
      </c>
      <c r="L13" s="12">
        <v>32500</v>
      </c>
      <c r="M13" s="3" t="s">
        <v>13</v>
      </c>
      <c r="N13" s="4">
        <v>3000</v>
      </c>
      <c r="O13" s="4">
        <v>0</v>
      </c>
    </row>
    <row r="14" spans="2:16" x14ac:dyDescent="0.35">
      <c r="B14" s="3">
        <v>42</v>
      </c>
      <c r="C14" s="2"/>
      <c r="D14" s="2"/>
      <c r="E14" s="2"/>
      <c r="F14" s="2">
        <v>309</v>
      </c>
      <c r="G14" s="2"/>
      <c r="H14" s="2"/>
      <c r="I14" s="2"/>
      <c r="J14" s="2"/>
      <c r="K14" s="2">
        <v>309</v>
      </c>
      <c r="L14" s="12">
        <v>48750</v>
      </c>
      <c r="M14" s="3" t="s">
        <v>13</v>
      </c>
      <c r="N14" s="4">
        <v>309000</v>
      </c>
      <c r="O14" s="4">
        <v>0</v>
      </c>
    </row>
    <row r="15" spans="2:16" x14ac:dyDescent="0.35">
      <c r="B15" s="3">
        <v>44</v>
      </c>
      <c r="C15" s="2"/>
      <c r="D15" s="2"/>
      <c r="E15" s="2"/>
      <c r="F15" s="2">
        <v>40</v>
      </c>
      <c r="G15" s="2"/>
      <c r="H15" s="2"/>
      <c r="I15" s="2"/>
      <c r="J15" s="2"/>
      <c r="K15" s="2">
        <v>40</v>
      </c>
      <c r="L15" s="12">
        <v>46931.75</v>
      </c>
      <c r="M15" s="3" t="s">
        <v>13</v>
      </c>
      <c r="N15" s="4">
        <v>40000</v>
      </c>
      <c r="O15" s="4">
        <v>0</v>
      </c>
    </row>
    <row r="16" spans="2:16" x14ac:dyDescent="0.35">
      <c r="B16" s="3">
        <v>45</v>
      </c>
      <c r="C16" s="2"/>
      <c r="D16" s="2"/>
      <c r="E16" s="2"/>
      <c r="F16" s="2">
        <v>95</v>
      </c>
      <c r="G16" s="2"/>
      <c r="H16" s="2"/>
      <c r="I16" s="2"/>
      <c r="J16" s="2"/>
      <c r="K16" s="2">
        <v>95</v>
      </c>
      <c r="L16" s="12">
        <v>49912.105263157893</v>
      </c>
      <c r="M16" s="3" t="s">
        <v>13</v>
      </c>
      <c r="N16" s="4">
        <v>95000</v>
      </c>
      <c r="O16" s="4">
        <v>0</v>
      </c>
    </row>
    <row r="17" spans="2:15" x14ac:dyDescent="0.35">
      <c r="B17" s="3">
        <v>46</v>
      </c>
      <c r="C17" s="2"/>
      <c r="D17" s="2"/>
      <c r="E17" s="2"/>
      <c r="F17" s="2">
        <v>410</v>
      </c>
      <c r="G17" s="2"/>
      <c r="H17" s="2"/>
      <c r="I17" s="2"/>
      <c r="J17" s="2"/>
      <c r="K17" s="2">
        <v>410</v>
      </c>
      <c r="L17" s="12">
        <v>42117.482926829267</v>
      </c>
      <c r="M17" s="3" t="s">
        <v>13</v>
      </c>
      <c r="N17" s="4">
        <v>410000</v>
      </c>
      <c r="O17" s="4">
        <v>0</v>
      </c>
    </row>
    <row r="18" spans="2:15" x14ac:dyDescent="0.35">
      <c r="B18" s="3">
        <v>48</v>
      </c>
      <c r="C18" s="2"/>
      <c r="D18" s="2"/>
      <c r="E18" s="2"/>
      <c r="F18" s="2">
        <v>28</v>
      </c>
      <c r="G18" s="2"/>
      <c r="H18" s="2"/>
      <c r="I18" s="2">
        <v>85</v>
      </c>
      <c r="J18" s="2"/>
      <c r="K18" s="2">
        <v>113</v>
      </c>
      <c r="L18" s="12">
        <v>64019.982300884956</v>
      </c>
      <c r="M18" s="3" t="s">
        <v>13</v>
      </c>
      <c r="N18" s="4">
        <v>28000</v>
      </c>
      <c r="O18" s="4">
        <v>0</v>
      </c>
    </row>
    <row r="19" spans="2:15" x14ac:dyDescent="0.35">
      <c r="B19" s="3">
        <v>49</v>
      </c>
      <c r="C19" s="2"/>
      <c r="D19" s="2"/>
      <c r="E19" s="2"/>
      <c r="F19" s="2">
        <v>1153</v>
      </c>
      <c r="G19" s="2"/>
      <c r="H19" s="2"/>
      <c r="I19" s="2"/>
      <c r="J19" s="2"/>
      <c r="K19" s="2">
        <v>1153</v>
      </c>
      <c r="L19" s="12">
        <v>81335.202081526455</v>
      </c>
      <c r="M19" s="3" t="s">
        <v>13</v>
      </c>
      <c r="N19" s="4">
        <v>1153000</v>
      </c>
      <c r="O19" s="4">
        <v>0</v>
      </c>
    </row>
    <row r="20" spans="2:15" x14ac:dyDescent="0.35">
      <c r="B20" s="3">
        <v>50</v>
      </c>
      <c r="C20" s="2"/>
      <c r="D20" s="2"/>
      <c r="E20" s="2"/>
      <c r="F20" s="2">
        <v>35</v>
      </c>
      <c r="G20" s="2"/>
      <c r="H20" s="2"/>
      <c r="I20" s="2">
        <v>175</v>
      </c>
      <c r="J20" s="2"/>
      <c r="K20" s="2">
        <v>210</v>
      </c>
      <c r="L20" s="12">
        <v>87020.190476190473</v>
      </c>
      <c r="M20" s="3" t="s">
        <v>13</v>
      </c>
      <c r="N20" s="4">
        <v>35000</v>
      </c>
      <c r="O20" s="4">
        <v>0</v>
      </c>
    </row>
    <row r="21" spans="2:15" x14ac:dyDescent="0.35">
      <c r="B21" s="3">
        <v>51</v>
      </c>
      <c r="C21" s="2"/>
      <c r="D21" s="2"/>
      <c r="E21" s="2"/>
      <c r="F21" s="2">
        <v>7</v>
      </c>
      <c r="G21" s="2"/>
      <c r="H21" s="2"/>
      <c r="I21" s="2"/>
      <c r="J21" s="2"/>
      <c r="K21" s="2">
        <v>7</v>
      </c>
      <c r="L21" s="12">
        <v>76928.571428571435</v>
      </c>
      <c r="M21" s="3" t="s">
        <v>13</v>
      </c>
      <c r="N21" s="4">
        <v>7000</v>
      </c>
      <c r="O21" s="4">
        <v>0</v>
      </c>
    </row>
    <row r="22" spans="2:15" x14ac:dyDescent="0.35">
      <c r="B22" s="3">
        <v>52</v>
      </c>
      <c r="C22" s="2"/>
      <c r="D22" s="2"/>
      <c r="E22" s="2"/>
      <c r="F22" s="2">
        <v>63</v>
      </c>
      <c r="G22" s="2"/>
      <c r="H22" s="2"/>
      <c r="I22" s="2"/>
      <c r="J22" s="2"/>
      <c r="K22" s="2">
        <v>63</v>
      </c>
      <c r="L22" s="12">
        <v>58155.555555555555</v>
      </c>
      <c r="M22" s="3" t="s">
        <v>13</v>
      </c>
      <c r="N22" s="4">
        <v>63000</v>
      </c>
      <c r="O22" s="4">
        <v>0</v>
      </c>
    </row>
    <row r="23" spans="2:15" x14ac:dyDescent="0.35">
      <c r="B23" s="3">
        <v>53</v>
      </c>
      <c r="C23" s="2"/>
      <c r="D23" s="2"/>
      <c r="E23" s="2"/>
      <c r="F23" s="2">
        <v>89</v>
      </c>
      <c r="G23" s="2"/>
      <c r="H23" s="2"/>
      <c r="I23" s="2"/>
      <c r="J23" s="2"/>
      <c r="K23" s="2">
        <v>89</v>
      </c>
      <c r="L23" s="12">
        <v>59595.089887640446</v>
      </c>
      <c r="M23" s="3" t="s">
        <v>13</v>
      </c>
      <c r="N23" s="4">
        <v>89000</v>
      </c>
      <c r="O23" s="4">
        <v>0</v>
      </c>
    </row>
    <row r="24" spans="2:15" x14ac:dyDescent="0.35">
      <c r="B24" s="3">
        <v>54</v>
      </c>
      <c r="C24" s="2"/>
      <c r="D24" s="2"/>
      <c r="E24" s="2"/>
      <c r="F24" s="2">
        <v>15</v>
      </c>
      <c r="G24" s="2"/>
      <c r="H24" s="2"/>
      <c r="I24" s="2"/>
      <c r="J24" s="2"/>
      <c r="K24" s="2">
        <v>15</v>
      </c>
      <c r="L24" s="12">
        <v>58030</v>
      </c>
      <c r="M24" s="3" t="s">
        <v>13</v>
      </c>
      <c r="N24" s="4">
        <v>15000</v>
      </c>
      <c r="O24" s="4">
        <v>0</v>
      </c>
    </row>
    <row r="25" spans="2:15" x14ac:dyDescent="0.35">
      <c r="B25" s="3">
        <v>55</v>
      </c>
      <c r="C25" s="2"/>
      <c r="D25" s="2"/>
      <c r="E25" s="2"/>
      <c r="F25" s="2">
        <v>29</v>
      </c>
      <c r="G25" s="2"/>
      <c r="H25" s="2"/>
      <c r="I25" s="2"/>
      <c r="J25" s="2"/>
      <c r="K25" s="2">
        <v>29</v>
      </c>
      <c r="L25" s="12">
        <v>57540.551724137928</v>
      </c>
      <c r="M25" s="3" t="s">
        <v>13</v>
      </c>
      <c r="N25" s="4">
        <v>29000</v>
      </c>
      <c r="O25" s="4">
        <v>0</v>
      </c>
    </row>
    <row r="26" spans="2:15" x14ac:dyDescent="0.35">
      <c r="B26" s="3">
        <v>56</v>
      </c>
      <c r="C26" s="2"/>
      <c r="D26" s="2"/>
      <c r="E26" s="2"/>
      <c r="F26" s="2">
        <v>25</v>
      </c>
      <c r="G26" s="2"/>
      <c r="H26" s="2"/>
      <c r="I26" s="2"/>
      <c r="J26" s="2"/>
      <c r="K26" s="2">
        <v>25</v>
      </c>
      <c r="L26" s="12">
        <v>78029</v>
      </c>
      <c r="M26" s="3" t="s">
        <v>13</v>
      </c>
      <c r="N26" s="4">
        <v>25000</v>
      </c>
      <c r="O26" s="4">
        <v>0</v>
      </c>
    </row>
    <row r="27" spans="2:15" x14ac:dyDescent="0.35">
      <c r="B27" s="3">
        <v>57</v>
      </c>
      <c r="C27" s="2"/>
      <c r="D27" s="2"/>
      <c r="E27" s="2"/>
      <c r="F27" s="2">
        <v>11</v>
      </c>
      <c r="G27" s="2"/>
      <c r="H27" s="2"/>
      <c r="I27" s="2"/>
      <c r="J27" s="2"/>
      <c r="K27" s="2">
        <v>11</v>
      </c>
      <c r="L27" s="12">
        <v>28700.090909090908</v>
      </c>
      <c r="M27" s="3" t="s">
        <v>13</v>
      </c>
      <c r="N27" s="4">
        <v>11000</v>
      </c>
      <c r="O27" s="4">
        <v>0</v>
      </c>
    </row>
    <row r="28" spans="2:15" x14ac:dyDescent="0.35">
      <c r="B28" s="3">
        <v>59</v>
      </c>
      <c r="C28" s="2"/>
      <c r="D28" s="2"/>
      <c r="E28" s="2"/>
      <c r="F28" s="2">
        <v>138</v>
      </c>
      <c r="G28" s="2"/>
      <c r="H28" s="2"/>
      <c r="I28" s="2"/>
      <c r="J28" s="2"/>
      <c r="K28" s="2">
        <v>138</v>
      </c>
      <c r="L28" s="12">
        <v>57804.913043478264</v>
      </c>
      <c r="M28" s="3" t="s">
        <v>13</v>
      </c>
      <c r="N28" s="4">
        <v>138000</v>
      </c>
      <c r="O28" s="4">
        <v>0</v>
      </c>
    </row>
    <row r="29" spans="2:15" x14ac:dyDescent="0.35">
      <c r="B29" s="3">
        <v>62</v>
      </c>
      <c r="C29" s="2"/>
      <c r="D29" s="2"/>
      <c r="E29" s="2"/>
      <c r="F29" s="2">
        <v>2</v>
      </c>
      <c r="G29" s="2"/>
      <c r="H29" s="2"/>
      <c r="I29" s="2"/>
      <c r="J29" s="2"/>
      <c r="K29" s="2">
        <v>2</v>
      </c>
      <c r="L29" s="12">
        <v>58238</v>
      </c>
      <c r="M29" s="3" t="s">
        <v>13</v>
      </c>
      <c r="N29" s="4">
        <v>1500</v>
      </c>
      <c r="O29" s="4">
        <v>0</v>
      </c>
    </row>
    <row r="30" spans="2:15" x14ac:dyDescent="0.35">
      <c r="B30" s="3">
        <v>64</v>
      </c>
      <c r="C30" s="2"/>
      <c r="D30" s="2"/>
      <c r="E30" s="2"/>
      <c r="F30" s="2">
        <v>101</v>
      </c>
      <c r="G30" s="2"/>
      <c r="H30" s="2"/>
      <c r="I30" s="2"/>
      <c r="J30" s="2"/>
      <c r="K30" s="2">
        <v>101</v>
      </c>
      <c r="L30" s="12">
        <v>55831.881188118808</v>
      </c>
      <c r="M30" s="3" t="s">
        <v>13</v>
      </c>
      <c r="N30" s="4">
        <v>75750</v>
      </c>
      <c r="O30" s="4">
        <v>0</v>
      </c>
    </row>
    <row r="31" spans="2:15" x14ac:dyDescent="0.35">
      <c r="B31" s="3">
        <v>65</v>
      </c>
      <c r="C31" s="2"/>
      <c r="D31" s="2"/>
      <c r="E31" s="2"/>
      <c r="F31" s="2">
        <v>39</v>
      </c>
      <c r="G31" s="2"/>
      <c r="H31" s="2"/>
      <c r="I31" s="2"/>
      <c r="J31" s="2"/>
      <c r="K31" s="2">
        <v>39</v>
      </c>
      <c r="L31" s="12">
        <v>111758.97435897436</v>
      </c>
      <c r="M31" s="3" t="s">
        <v>13</v>
      </c>
      <c r="N31" s="4">
        <v>29250</v>
      </c>
      <c r="O31" s="4">
        <v>0</v>
      </c>
    </row>
    <row r="32" spans="2:15" x14ac:dyDescent="0.35">
      <c r="B32" s="3">
        <v>70</v>
      </c>
      <c r="C32" s="2"/>
      <c r="D32" s="2"/>
      <c r="E32" s="2">
        <v>720</v>
      </c>
      <c r="F32" s="2"/>
      <c r="G32" s="2"/>
      <c r="H32" s="2"/>
      <c r="I32" s="2"/>
      <c r="J32" s="2"/>
      <c r="K32" s="2">
        <v>720</v>
      </c>
      <c r="L32" s="12">
        <v>31060.166666666668</v>
      </c>
      <c r="M32" s="3" t="s">
        <v>13</v>
      </c>
      <c r="N32" s="4">
        <v>540000</v>
      </c>
      <c r="O32" s="4">
        <v>0</v>
      </c>
    </row>
    <row r="33" spans="2:16" x14ac:dyDescent="0.35">
      <c r="B33" s="3">
        <v>71</v>
      </c>
      <c r="C33" s="2"/>
      <c r="D33" s="2"/>
      <c r="E33" s="2">
        <v>53</v>
      </c>
      <c r="F33" s="2"/>
      <c r="G33" s="2"/>
      <c r="H33" s="2"/>
      <c r="I33" s="2"/>
      <c r="J33" s="2"/>
      <c r="K33" s="2">
        <v>53</v>
      </c>
      <c r="L33" s="12">
        <v>107091.98113207547</v>
      </c>
      <c r="M33" s="3" t="s">
        <v>13</v>
      </c>
      <c r="N33" s="4">
        <v>39750</v>
      </c>
      <c r="O33" s="4">
        <v>0</v>
      </c>
    </row>
    <row r="34" spans="2:16" x14ac:dyDescent="0.35">
      <c r="B34" s="3">
        <v>75</v>
      </c>
      <c r="C34" s="2"/>
      <c r="D34" s="2"/>
      <c r="E34" s="2">
        <v>10080</v>
      </c>
      <c r="F34" s="2">
        <v>148</v>
      </c>
      <c r="G34" s="2"/>
      <c r="H34" s="2"/>
      <c r="I34" s="2"/>
      <c r="J34" s="2"/>
      <c r="K34" s="2">
        <v>10228</v>
      </c>
      <c r="L34" s="12">
        <v>21125.202483378958</v>
      </c>
      <c r="M34" s="3" t="s">
        <v>13</v>
      </c>
      <c r="N34" s="4">
        <v>7671000</v>
      </c>
      <c r="O34" s="4">
        <v>0</v>
      </c>
    </row>
    <row r="35" spans="2:16" x14ac:dyDescent="0.35">
      <c r="B35" s="3">
        <v>76</v>
      </c>
      <c r="C35" s="2"/>
      <c r="D35" s="2"/>
      <c r="E35" s="2">
        <v>1523</v>
      </c>
      <c r="F35" s="2"/>
      <c r="G35" s="2"/>
      <c r="H35" s="2"/>
      <c r="I35" s="2"/>
      <c r="J35" s="2"/>
      <c r="K35" s="2">
        <v>1523</v>
      </c>
      <c r="L35" s="12">
        <v>31557.688772160211</v>
      </c>
      <c r="M35" s="3" t="s">
        <v>13</v>
      </c>
      <c r="N35" s="4">
        <v>1142250</v>
      </c>
      <c r="O35" s="4">
        <v>0</v>
      </c>
    </row>
    <row r="36" spans="2:16" x14ac:dyDescent="0.35">
      <c r="B36" s="3">
        <v>77</v>
      </c>
      <c r="C36" s="2"/>
      <c r="D36" s="2"/>
      <c r="E36" s="2"/>
      <c r="F36" s="2">
        <v>364</v>
      </c>
      <c r="G36" s="2"/>
      <c r="H36" s="2"/>
      <c r="I36" s="2"/>
      <c r="J36" s="2"/>
      <c r="K36" s="2">
        <v>364</v>
      </c>
      <c r="L36" s="12">
        <v>78473.851648351643</v>
      </c>
      <c r="M36" s="3" t="s">
        <v>13</v>
      </c>
      <c r="N36" s="4">
        <v>273000</v>
      </c>
      <c r="O36" s="4">
        <v>0</v>
      </c>
    </row>
    <row r="37" spans="2:16" x14ac:dyDescent="0.35">
      <c r="B37" s="3">
        <v>78</v>
      </c>
      <c r="C37" s="2"/>
      <c r="D37" s="2"/>
      <c r="E37" s="2"/>
      <c r="F37" s="2">
        <v>304</v>
      </c>
      <c r="G37" s="2"/>
      <c r="H37" s="2"/>
      <c r="I37" s="2"/>
      <c r="J37" s="2"/>
      <c r="K37" s="2">
        <v>304</v>
      </c>
      <c r="L37" s="12">
        <v>80437.177631578947</v>
      </c>
      <c r="M37" s="3" t="s">
        <v>13</v>
      </c>
      <c r="N37" s="4">
        <v>228000</v>
      </c>
      <c r="O37" s="4">
        <v>0</v>
      </c>
    </row>
    <row r="38" spans="2:16" x14ac:dyDescent="0.35">
      <c r="B38" s="3">
        <v>79</v>
      </c>
      <c r="C38" s="2"/>
      <c r="D38" s="2"/>
      <c r="E38" s="2">
        <v>357</v>
      </c>
      <c r="F38" s="2">
        <v>359</v>
      </c>
      <c r="G38" s="2">
        <v>5</v>
      </c>
      <c r="H38" s="2">
        <v>12740</v>
      </c>
      <c r="I38" s="2"/>
      <c r="J38" s="2"/>
      <c r="K38" s="2">
        <v>13461</v>
      </c>
      <c r="L38" s="12">
        <v>21027.553376420772</v>
      </c>
      <c r="M38" s="3" t="s">
        <v>13</v>
      </c>
      <c r="N38" s="4">
        <v>537000</v>
      </c>
      <c r="O38" s="4">
        <v>0</v>
      </c>
    </row>
    <row r="39" spans="2:16" x14ac:dyDescent="0.35">
      <c r="B39" s="3">
        <v>81</v>
      </c>
      <c r="C39" s="2"/>
      <c r="D39" s="2"/>
      <c r="E39" s="2">
        <v>113</v>
      </c>
      <c r="F39" s="2"/>
      <c r="G39" s="2"/>
      <c r="H39" s="2"/>
      <c r="I39" s="2"/>
      <c r="J39" s="2"/>
      <c r="K39" s="2">
        <v>113</v>
      </c>
      <c r="L39" s="12">
        <v>27867.787610619471</v>
      </c>
      <c r="M39" s="3" t="s">
        <v>13</v>
      </c>
      <c r="N39" s="4">
        <v>84750</v>
      </c>
      <c r="O39" s="4">
        <v>0</v>
      </c>
    </row>
    <row r="40" spans="2:16" x14ac:dyDescent="0.35">
      <c r="B40" s="3">
        <v>82</v>
      </c>
      <c r="C40" s="2"/>
      <c r="D40" s="2"/>
      <c r="E40" s="2">
        <v>9654</v>
      </c>
      <c r="F40" s="2"/>
      <c r="G40" s="2">
        <v>1</v>
      </c>
      <c r="H40" s="2">
        <v>31036</v>
      </c>
      <c r="I40" s="2"/>
      <c r="J40" s="2"/>
      <c r="K40" s="2">
        <v>40691</v>
      </c>
      <c r="L40" s="12">
        <v>22046.543977783786</v>
      </c>
      <c r="M40" s="3" t="s">
        <v>13</v>
      </c>
      <c r="N40" s="4">
        <v>7240500</v>
      </c>
      <c r="O40" s="4">
        <v>0</v>
      </c>
    </row>
    <row r="41" spans="2:16" x14ac:dyDescent="0.35">
      <c r="B41" s="3">
        <v>83</v>
      </c>
      <c r="C41" s="2"/>
      <c r="D41" s="2"/>
      <c r="E41" s="2">
        <v>1299</v>
      </c>
      <c r="F41" s="2"/>
      <c r="G41" s="2"/>
      <c r="H41" s="2">
        <v>14</v>
      </c>
      <c r="I41" s="2"/>
      <c r="J41" s="2"/>
      <c r="K41" s="2">
        <v>1313</v>
      </c>
      <c r="L41" s="12">
        <v>28033.551408987052</v>
      </c>
      <c r="M41" s="3" t="s">
        <v>13</v>
      </c>
      <c r="N41" s="4">
        <v>974250</v>
      </c>
      <c r="O41" s="4">
        <v>0</v>
      </c>
    </row>
    <row r="42" spans="2:16" x14ac:dyDescent="0.35">
      <c r="B42" s="3">
        <v>84</v>
      </c>
      <c r="C42" s="2"/>
      <c r="D42" s="2"/>
      <c r="E42" s="2"/>
      <c r="F42" s="2">
        <v>75</v>
      </c>
      <c r="G42" s="2">
        <v>48</v>
      </c>
      <c r="H42" s="2">
        <v>3577</v>
      </c>
      <c r="I42" s="2"/>
      <c r="J42" s="2"/>
      <c r="K42" s="2">
        <v>3700</v>
      </c>
      <c r="L42" s="12">
        <v>27641.874864864865</v>
      </c>
      <c r="M42" s="3" t="s">
        <v>13</v>
      </c>
      <c r="N42" s="4">
        <v>56250</v>
      </c>
      <c r="O42" s="4">
        <v>0</v>
      </c>
    </row>
    <row r="43" spans="2:16" x14ac:dyDescent="0.35">
      <c r="B43" s="3">
        <v>85</v>
      </c>
      <c r="C43" s="2"/>
      <c r="D43" s="2"/>
      <c r="E43" s="2">
        <v>1</v>
      </c>
      <c r="F43" s="2"/>
      <c r="G43" s="2"/>
      <c r="H43" s="2">
        <v>36931</v>
      </c>
      <c r="I43" s="2"/>
      <c r="J43" s="2">
        <v>2</v>
      </c>
      <c r="K43" s="2">
        <v>36934</v>
      </c>
      <c r="L43" s="12">
        <v>20081.427221530299</v>
      </c>
      <c r="M43" s="3" t="s">
        <v>13</v>
      </c>
      <c r="N43" s="4">
        <v>750</v>
      </c>
      <c r="O43" s="4">
        <v>0</v>
      </c>
    </row>
    <row r="44" spans="2:16" x14ac:dyDescent="0.35">
      <c r="B44" s="3">
        <v>86</v>
      </c>
      <c r="C44" s="2"/>
      <c r="D44" s="2"/>
      <c r="E44" s="2">
        <v>45</v>
      </c>
      <c r="F44" s="2"/>
      <c r="G44" s="2"/>
      <c r="H44" s="2">
        <v>3411</v>
      </c>
      <c r="I44" s="2"/>
      <c r="J44" s="2"/>
      <c r="K44" s="2">
        <v>3456</v>
      </c>
      <c r="L44" s="12">
        <v>23788.875</v>
      </c>
      <c r="M44" s="3" t="s">
        <v>13</v>
      </c>
      <c r="N44" s="4">
        <v>33750</v>
      </c>
      <c r="O44" s="4">
        <v>0</v>
      </c>
    </row>
    <row r="45" spans="2:16" x14ac:dyDescent="0.35">
      <c r="B45" s="3">
        <v>87</v>
      </c>
      <c r="C45" s="2"/>
      <c r="D45" s="2"/>
      <c r="E45" s="2">
        <v>1046</v>
      </c>
      <c r="F45" s="2"/>
      <c r="G45" s="2"/>
      <c r="H45" s="2">
        <v>6200</v>
      </c>
      <c r="I45" s="2"/>
      <c r="J45" s="2"/>
      <c r="K45" s="2">
        <v>7246</v>
      </c>
      <c r="L45" s="12">
        <v>22461.307203974608</v>
      </c>
      <c r="M45" s="3" t="s">
        <v>13</v>
      </c>
      <c r="N45" s="4">
        <v>784500</v>
      </c>
      <c r="O45" s="4">
        <v>0</v>
      </c>
    </row>
    <row r="46" spans="2:16" x14ac:dyDescent="0.35">
      <c r="B46" s="3">
        <v>88</v>
      </c>
      <c r="C46" s="2"/>
      <c r="D46" s="2"/>
      <c r="E46" s="2">
        <v>915</v>
      </c>
      <c r="F46" s="2"/>
      <c r="G46" s="2">
        <v>1928</v>
      </c>
      <c r="H46" s="2">
        <v>9869</v>
      </c>
      <c r="I46" s="2"/>
      <c r="J46" s="2"/>
      <c r="K46" s="2">
        <v>12712</v>
      </c>
      <c r="L46" s="12">
        <v>21306.4754562618</v>
      </c>
      <c r="M46" s="3" t="s">
        <v>13</v>
      </c>
      <c r="N46" s="4">
        <v>686250</v>
      </c>
      <c r="O46" s="4">
        <v>0</v>
      </c>
    </row>
    <row r="47" spans="2:16" x14ac:dyDescent="0.35">
      <c r="B47" s="3">
        <v>89</v>
      </c>
      <c r="C47" s="2"/>
      <c r="D47" s="2"/>
      <c r="E47" s="2">
        <v>66</v>
      </c>
      <c r="F47" s="2"/>
      <c r="G47" s="2">
        <v>1</v>
      </c>
      <c r="H47" s="2">
        <v>8354</v>
      </c>
      <c r="I47" s="2"/>
      <c r="J47" s="2"/>
      <c r="K47" s="2">
        <v>8421</v>
      </c>
      <c r="L47" s="12">
        <v>21830.733523334522</v>
      </c>
      <c r="M47" s="3" t="s">
        <v>13</v>
      </c>
      <c r="N47" s="4">
        <v>49500</v>
      </c>
      <c r="O47" s="4">
        <v>0</v>
      </c>
      <c r="P47" s="23"/>
    </row>
    <row r="48" spans="2:16" x14ac:dyDescent="0.35">
      <c r="B48" s="3">
        <v>90</v>
      </c>
      <c r="C48" s="2"/>
      <c r="D48" s="2"/>
      <c r="E48" s="2"/>
      <c r="F48" s="2"/>
      <c r="G48" s="2">
        <v>1160</v>
      </c>
      <c r="H48" s="2">
        <v>42145</v>
      </c>
      <c r="I48" s="2"/>
      <c r="J48" s="2">
        <v>54</v>
      </c>
      <c r="K48" s="2">
        <v>43359</v>
      </c>
      <c r="L48" s="12">
        <v>19036.644110795914</v>
      </c>
      <c r="M48" s="3" t="s">
        <v>13</v>
      </c>
      <c r="N48" s="4">
        <v>0</v>
      </c>
      <c r="O48" s="4">
        <v>0</v>
      </c>
    </row>
    <row r="49" spans="2:16" x14ac:dyDescent="0.35">
      <c r="B49" s="3">
        <v>91</v>
      </c>
      <c r="C49" s="2"/>
      <c r="D49" s="2"/>
      <c r="E49" s="2">
        <v>4673</v>
      </c>
      <c r="F49" s="2"/>
      <c r="G49" s="2"/>
      <c r="H49" s="2">
        <v>2593</v>
      </c>
      <c r="I49" s="2"/>
      <c r="J49" s="2"/>
      <c r="K49" s="2">
        <v>7266</v>
      </c>
      <c r="L49" s="12">
        <v>24646.427608037433</v>
      </c>
      <c r="M49" s="3" t="s">
        <v>13</v>
      </c>
      <c r="N49" s="4">
        <v>3504750</v>
      </c>
      <c r="O49" s="4">
        <v>0</v>
      </c>
    </row>
    <row r="50" spans="2:16" x14ac:dyDescent="0.35">
      <c r="B50" s="3">
        <v>92</v>
      </c>
      <c r="C50" s="2"/>
      <c r="D50" s="2"/>
      <c r="E50" s="2">
        <v>2059</v>
      </c>
      <c r="F50" s="2"/>
      <c r="G50" s="2">
        <v>253</v>
      </c>
      <c r="H50" s="2">
        <v>11677</v>
      </c>
      <c r="I50" s="2"/>
      <c r="J50" s="2"/>
      <c r="K50" s="2">
        <v>13989</v>
      </c>
      <c r="L50" s="12">
        <v>24471.310958610338</v>
      </c>
      <c r="M50" s="3" t="s">
        <v>13</v>
      </c>
      <c r="N50" s="4">
        <v>1544250</v>
      </c>
      <c r="O50" s="4">
        <v>0</v>
      </c>
    </row>
    <row r="51" spans="2:16" x14ac:dyDescent="0.35">
      <c r="B51" s="3">
        <v>93</v>
      </c>
      <c r="C51" s="2"/>
      <c r="D51" s="2"/>
      <c r="E51" s="2">
        <v>377</v>
      </c>
      <c r="F51" s="2"/>
      <c r="G51" s="2">
        <v>378</v>
      </c>
      <c r="H51" s="2">
        <v>11252</v>
      </c>
      <c r="I51" s="2"/>
      <c r="J51" s="2"/>
      <c r="K51" s="2">
        <v>12007</v>
      </c>
      <c r="L51" s="12">
        <v>20918.453069043058</v>
      </c>
      <c r="M51" s="3" t="s">
        <v>13</v>
      </c>
      <c r="N51" s="4">
        <v>282750</v>
      </c>
      <c r="O51" s="4">
        <v>0</v>
      </c>
    </row>
    <row r="52" spans="2:16" x14ac:dyDescent="0.35">
      <c r="B52" s="3">
        <v>94</v>
      </c>
      <c r="C52" s="2"/>
      <c r="D52" s="2"/>
      <c r="E52" s="2">
        <v>511</v>
      </c>
      <c r="F52" s="2"/>
      <c r="G52" s="2">
        <v>2094</v>
      </c>
      <c r="H52" s="2">
        <v>24657</v>
      </c>
      <c r="I52" s="2"/>
      <c r="J52" s="2">
        <v>51</v>
      </c>
      <c r="K52" s="2">
        <v>27313</v>
      </c>
      <c r="L52" s="12">
        <v>23703.108483139898</v>
      </c>
      <c r="M52" s="3" t="s">
        <v>13</v>
      </c>
      <c r="N52" s="4">
        <v>383250</v>
      </c>
      <c r="O52" s="4">
        <v>0</v>
      </c>
    </row>
    <row r="53" spans="2:16" x14ac:dyDescent="0.35">
      <c r="B53" s="3">
        <v>95</v>
      </c>
      <c r="C53" s="2"/>
      <c r="D53" s="2"/>
      <c r="E53" s="2">
        <v>49</v>
      </c>
      <c r="F53" s="2"/>
      <c r="G53" s="2">
        <v>30110</v>
      </c>
      <c r="H53" s="2">
        <v>64682</v>
      </c>
      <c r="I53" s="2"/>
      <c r="J53" s="2"/>
      <c r="K53" s="2">
        <v>94841</v>
      </c>
      <c r="L53" s="12">
        <v>20222.592591811557</v>
      </c>
      <c r="M53" s="3" t="s">
        <v>13</v>
      </c>
      <c r="N53" s="4">
        <v>36750</v>
      </c>
      <c r="O53" s="4">
        <v>0</v>
      </c>
    </row>
    <row r="54" spans="2:16" x14ac:dyDescent="0.35">
      <c r="B54" s="3">
        <v>96</v>
      </c>
      <c r="C54" s="2"/>
      <c r="D54" s="2"/>
      <c r="E54" s="2">
        <v>604</v>
      </c>
      <c r="F54" s="2"/>
      <c r="G54" s="2">
        <v>2714</v>
      </c>
      <c r="H54" s="2">
        <v>12187</v>
      </c>
      <c r="I54" s="2"/>
      <c r="J54" s="2"/>
      <c r="K54" s="2">
        <v>15505</v>
      </c>
      <c r="L54" s="12">
        <v>25621.401676878428</v>
      </c>
      <c r="M54" s="3" t="s">
        <v>13</v>
      </c>
      <c r="N54" s="4">
        <v>453000</v>
      </c>
      <c r="O54" s="4">
        <v>0</v>
      </c>
    </row>
    <row r="55" spans="2:16" x14ac:dyDescent="0.35">
      <c r="B55" s="3">
        <v>97</v>
      </c>
      <c r="C55" s="2"/>
      <c r="D55" s="2"/>
      <c r="E55" s="2">
        <v>250</v>
      </c>
      <c r="F55" s="2"/>
      <c r="G55" s="2">
        <v>12788</v>
      </c>
      <c r="H55" s="2">
        <v>18010</v>
      </c>
      <c r="I55" s="2"/>
      <c r="J55" s="2"/>
      <c r="K55" s="2">
        <v>31048</v>
      </c>
      <c r="L55" s="12">
        <v>20923.313965472815</v>
      </c>
      <c r="M55" s="3" t="s">
        <v>13</v>
      </c>
      <c r="N55" s="4">
        <v>187500</v>
      </c>
      <c r="O55" s="4">
        <v>0</v>
      </c>
    </row>
    <row r="56" spans="2:16" x14ac:dyDescent="0.35">
      <c r="B56" s="3">
        <v>98</v>
      </c>
      <c r="C56" s="2"/>
      <c r="D56" s="2"/>
      <c r="E56" s="2"/>
      <c r="F56" s="2"/>
      <c r="G56" s="2">
        <v>4357</v>
      </c>
      <c r="H56" s="2">
        <v>41397</v>
      </c>
      <c r="I56" s="2"/>
      <c r="J56" s="2"/>
      <c r="K56" s="2">
        <v>45754</v>
      </c>
      <c r="L56" s="12">
        <v>21063.663373694104</v>
      </c>
      <c r="M56" s="3" t="s">
        <v>13</v>
      </c>
      <c r="N56" s="4">
        <v>0</v>
      </c>
      <c r="O56" s="4">
        <v>0</v>
      </c>
    </row>
    <row r="57" spans="2:16" x14ac:dyDescent="0.35">
      <c r="B57" s="3">
        <v>99</v>
      </c>
      <c r="C57" s="2"/>
      <c r="D57" s="2"/>
      <c r="E57" s="2">
        <v>48</v>
      </c>
      <c r="F57" s="2"/>
      <c r="G57" s="2">
        <v>53350</v>
      </c>
      <c r="H57" s="2">
        <v>43865</v>
      </c>
      <c r="I57" s="2"/>
      <c r="J57" s="2">
        <v>32</v>
      </c>
      <c r="K57" s="2">
        <v>97295</v>
      </c>
      <c r="L57" s="12">
        <v>21417.373770491802</v>
      </c>
      <c r="M57" s="3" t="s">
        <v>13</v>
      </c>
      <c r="N57" s="4">
        <v>36000</v>
      </c>
      <c r="O57" s="4">
        <v>0</v>
      </c>
    </row>
    <row r="58" spans="2:16" x14ac:dyDescent="0.35">
      <c r="B58" s="3">
        <v>100</v>
      </c>
      <c r="C58" s="2"/>
      <c r="D58" s="2"/>
      <c r="E58" s="2"/>
      <c r="F58" s="2"/>
      <c r="G58" s="2">
        <v>9686</v>
      </c>
      <c r="H58" s="2">
        <v>19907</v>
      </c>
      <c r="I58" s="2"/>
      <c r="J58" s="2">
        <v>129</v>
      </c>
      <c r="K58" s="2">
        <v>29722</v>
      </c>
      <c r="L58" s="12">
        <v>25342.510530919859</v>
      </c>
      <c r="M58" s="3" t="s">
        <v>13</v>
      </c>
      <c r="N58" s="4">
        <v>0</v>
      </c>
      <c r="O58" s="4">
        <v>0</v>
      </c>
    </row>
    <row r="59" spans="2:16" x14ac:dyDescent="0.35">
      <c r="B59" s="3">
        <v>101</v>
      </c>
      <c r="C59" s="2"/>
      <c r="D59" s="2"/>
      <c r="E59" s="2">
        <v>2473</v>
      </c>
      <c r="F59" s="2"/>
      <c r="G59" s="2">
        <v>1638</v>
      </c>
      <c r="H59" s="2">
        <v>15289</v>
      </c>
      <c r="I59" s="2"/>
      <c r="J59" s="2"/>
      <c r="K59" s="2">
        <v>19400</v>
      </c>
      <c r="L59" s="12">
        <v>25263.851340206187</v>
      </c>
      <c r="M59" s="3" t="s">
        <v>19</v>
      </c>
      <c r="N59" s="4">
        <v>1854750</v>
      </c>
      <c r="O59" s="4">
        <v>0</v>
      </c>
      <c r="P59" s="23">
        <f>SUM(N59:N78)/SUMPRODUCT(K59:K78,L59:L78)</f>
        <v>9.5958161517040538E-5</v>
      </c>
    </row>
    <row r="60" spans="2:16" x14ac:dyDescent="0.35">
      <c r="B60" s="3">
        <v>102</v>
      </c>
      <c r="C60" s="2"/>
      <c r="D60" s="2"/>
      <c r="E60" s="2"/>
      <c r="F60" s="2"/>
      <c r="G60" s="2">
        <v>18769</v>
      </c>
      <c r="H60" s="2">
        <v>18971</v>
      </c>
      <c r="I60" s="2"/>
      <c r="J60" s="2">
        <v>3</v>
      </c>
      <c r="K60" s="2">
        <v>37743</v>
      </c>
      <c r="L60" s="12">
        <v>23404.71660970246</v>
      </c>
      <c r="M60" s="3" t="s">
        <v>19</v>
      </c>
      <c r="N60" s="4">
        <v>0</v>
      </c>
      <c r="O60" s="4">
        <v>0</v>
      </c>
    </row>
    <row r="61" spans="2:16" x14ac:dyDescent="0.35">
      <c r="B61" s="3">
        <v>103</v>
      </c>
      <c r="C61" s="2"/>
      <c r="D61" s="2"/>
      <c r="E61" s="2">
        <v>4</v>
      </c>
      <c r="F61" s="2"/>
      <c r="G61" s="2">
        <v>21502</v>
      </c>
      <c r="H61" s="2">
        <v>34039</v>
      </c>
      <c r="I61" s="2"/>
      <c r="J61" s="2">
        <v>11</v>
      </c>
      <c r="K61" s="2">
        <v>55556</v>
      </c>
      <c r="L61" s="12">
        <v>26405.453236374109</v>
      </c>
      <c r="M61" s="3" t="s">
        <v>19</v>
      </c>
      <c r="N61" s="4">
        <v>3000</v>
      </c>
      <c r="O61" s="4">
        <v>0</v>
      </c>
    </row>
    <row r="62" spans="2:16" x14ac:dyDescent="0.35">
      <c r="B62" s="3">
        <v>104</v>
      </c>
      <c r="C62" s="2"/>
      <c r="D62" s="2"/>
      <c r="E62" s="2">
        <v>117</v>
      </c>
      <c r="F62" s="2"/>
      <c r="G62" s="2">
        <v>56183</v>
      </c>
      <c r="H62" s="2">
        <v>25935</v>
      </c>
      <c r="I62" s="2"/>
      <c r="J62" s="2">
        <v>18</v>
      </c>
      <c r="K62" s="2">
        <v>82253</v>
      </c>
      <c r="L62" s="12">
        <v>20879.534241912148</v>
      </c>
      <c r="M62" s="3" t="s">
        <v>19</v>
      </c>
      <c r="N62" s="4">
        <v>87750</v>
      </c>
      <c r="O62" s="4">
        <v>0</v>
      </c>
    </row>
    <row r="63" spans="2:16" x14ac:dyDescent="0.35">
      <c r="B63" s="3">
        <v>105</v>
      </c>
      <c r="C63" s="2"/>
      <c r="D63" s="2"/>
      <c r="E63" s="2"/>
      <c r="F63" s="2"/>
      <c r="G63" s="2">
        <v>42886</v>
      </c>
      <c r="H63" s="2">
        <v>32646</v>
      </c>
      <c r="I63" s="2"/>
      <c r="J63" s="2"/>
      <c r="K63" s="2">
        <v>75532</v>
      </c>
      <c r="L63" s="12">
        <v>22319.053275432929</v>
      </c>
      <c r="M63" s="3" t="s">
        <v>19</v>
      </c>
      <c r="N63" s="4">
        <v>0</v>
      </c>
      <c r="O63" s="4">
        <v>0</v>
      </c>
    </row>
    <row r="64" spans="2:16" x14ac:dyDescent="0.35">
      <c r="B64" s="3">
        <v>106</v>
      </c>
      <c r="C64" s="2"/>
      <c r="D64" s="2"/>
      <c r="E64" s="2">
        <v>139</v>
      </c>
      <c r="F64" s="2"/>
      <c r="G64" s="2">
        <v>6302</v>
      </c>
      <c r="H64" s="2">
        <v>10577</v>
      </c>
      <c r="I64" s="2"/>
      <c r="J64" s="2">
        <v>18</v>
      </c>
      <c r="K64" s="2">
        <v>17036</v>
      </c>
      <c r="L64" s="12">
        <v>29618.036804414183</v>
      </c>
      <c r="M64" s="3" t="s">
        <v>19</v>
      </c>
      <c r="N64" s="4">
        <v>104250</v>
      </c>
      <c r="O64" s="4">
        <v>0</v>
      </c>
    </row>
    <row r="65" spans="2:16" x14ac:dyDescent="0.35">
      <c r="B65" s="3">
        <v>107</v>
      </c>
      <c r="C65" s="2"/>
      <c r="D65" s="2"/>
      <c r="E65" s="2">
        <v>276</v>
      </c>
      <c r="F65" s="2"/>
      <c r="G65" s="2">
        <v>49722</v>
      </c>
      <c r="H65" s="2">
        <v>13773</v>
      </c>
      <c r="I65" s="2"/>
      <c r="J65" s="2"/>
      <c r="K65" s="2">
        <v>63771</v>
      </c>
      <c r="L65" s="12">
        <v>20856.055244546893</v>
      </c>
      <c r="M65" s="3" t="s">
        <v>19</v>
      </c>
      <c r="N65" s="4">
        <v>207000</v>
      </c>
      <c r="O65" s="4">
        <v>0</v>
      </c>
    </row>
    <row r="66" spans="2:16" x14ac:dyDescent="0.35">
      <c r="B66" s="3">
        <v>108</v>
      </c>
      <c r="C66" s="2"/>
      <c r="D66" s="2"/>
      <c r="E66" s="2">
        <v>11</v>
      </c>
      <c r="F66" s="2"/>
      <c r="G66" s="2">
        <v>13963</v>
      </c>
      <c r="H66" s="2">
        <v>22449</v>
      </c>
      <c r="I66" s="2"/>
      <c r="J66" s="2"/>
      <c r="K66" s="2">
        <v>36423</v>
      </c>
      <c r="L66" s="12">
        <v>25147.624522966256</v>
      </c>
      <c r="M66" s="3" t="s">
        <v>19</v>
      </c>
      <c r="N66" s="4">
        <v>8250</v>
      </c>
      <c r="O66" s="4">
        <v>0</v>
      </c>
    </row>
    <row r="67" spans="2:16" x14ac:dyDescent="0.35">
      <c r="B67" s="3">
        <v>109</v>
      </c>
      <c r="C67" s="2"/>
      <c r="D67" s="2"/>
      <c r="E67" s="2">
        <v>5</v>
      </c>
      <c r="F67" s="2"/>
      <c r="G67" s="2">
        <v>22890</v>
      </c>
      <c r="H67" s="2">
        <v>41220</v>
      </c>
      <c r="I67" s="2"/>
      <c r="J67" s="2">
        <v>1</v>
      </c>
      <c r="K67" s="2">
        <v>64116</v>
      </c>
      <c r="L67" s="12">
        <v>25738.969118472767</v>
      </c>
      <c r="M67" s="3" t="s">
        <v>19</v>
      </c>
      <c r="N67" s="4">
        <v>3750</v>
      </c>
      <c r="O67" s="4">
        <v>0</v>
      </c>
      <c r="P67" s="23"/>
    </row>
    <row r="68" spans="2:16" x14ac:dyDescent="0.35">
      <c r="B68" s="3">
        <v>110</v>
      </c>
      <c r="C68" s="2"/>
      <c r="D68" s="2"/>
      <c r="E68" s="2">
        <v>1</v>
      </c>
      <c r="F68" s="2"/>
      <c r="G68" s="2">
        <v>21019</v>
      </c>
      <c r="H68" s="2">
        <v>7547</v>
      </c>
      <c r="I68" s="2"/>
      <c r="J68" s="2">
        <v>3</v>
      </c>
      <c r="K68" s="2">
        <v>28570</v>
      </c>
      <c r="L68" s="12">
        <v>26117.669303465173</v>
      </c>
      <c r="M68" s="3" t="s">
        <v>19</v>
      </c>
      <c r="N68" s="4">
        <v>750</v>
      </c>
      <c r="O68" s="4">
        <v>0</v>
      </c>
    </row>
    <row r="69" spans="2:16" x14ac:dyDescent="0.35">
      <c r="B69" s="3">
        <v>111</v>
      </c>
      <c r="C69" s="2"/>
      <c r="D69" s="2"/>
      <c r="E69" s="2"/>
      <c r="F69" s="2"/>
      <c r="G69" s="2">
        <v>4176</v>
      </c>
      <c r="H69" s="2">
        <v>10292</v>
      </c>
      <c r="I69" s="2"/>
      <c r="J69" s="2"/>
      <c r="K69" s="2">
        <v>14468</v>
      </c>
      <c r="L69" s="12">
        <v>30647.916228918995</v>
      </c>
      <c r="M69" s="3" t="s">
        <v>19</v>
      </c>
      <c r="N69" s="4">
        <v>0</v>
      </c>
      <c r="O69" s="4">
        <v>0</v>
      </c>
    </row>
    <row r="70" spans="2:16" x14ac:dyDescent="0.35">
      <c r="B70" s="3">
        <v>112</v>
      </c>
      <c r="C70" s="2"/>
      <c r="D70" s="2"/>
      <c r="E70" s="2"/>
      <c r="F70" s="2"/>
      <c r="G70" s="2">
        <v>27573</v>
      </c>
      <c r="H70" s="2">
        <v>22639</v>
      </c>
      <c r="I70" s="2"/>
      <c r="J70" s="2"/>
      <c r="K70" s="2">
        <v>50212</v>
      </c>
      <c r="L70" s="12">
        <v>24642.494782123795</v>
      </c>
      <c r="M70" s="3" t="s">
        <v>19</v>
      </c>
      <c r="N70" s="4">
        <v>0</v>
      </c>
      <c r="O70" s="4">
        <v>0</v>
      </c>
    </row>
    <row r="71" spans="2:16" x14ac:dyDescent="0.35">
      <c r="B71" s="3">
        <v>113</v>
      </c>
      <c r="C71" s="2"/>
      <c r="D71" s="2"/>
      <c r="E71" s="2">
        <v>23</v>
      </c>
      <c r="F71" s="2"/>
      <c r="G71" s="2">
        <v>21799</v>
      </c>
      <c r="H71" s="2">
        <v>22711</v>
      </c>
      <c r="I71" s="2"/>
      <c r="J71" s="2"/>
      <c r="K71" s="2">
        <v>44533</v>
      </c>
      <c r="L71" s="12">
        <v>24521.538185166057</v>
      </c>
      <c r="M71" s="3" t="s">
        <v>19</v>
      </c>
      <c r="N71" s="4">
        <v>0</v>
      </c>
      <c r="O71" s="4">
        <v>0</v>
      </c>
    </row>
    <row r="72" spans="2:16" x14ac:dyDescent="0.35">
      <c r="B72" s="3">
        <v>114</v>
      </c>
      <c r="C72" s="2"/>
      <c r="D72" s="2"/>
      <c r="E72" s="2"/>
      <c r="F72" s="2"/>
      <c r="G72" s="2">
        <v>45675</v>
      </c>
      <c r="H72" s="2">
        <v>34339</v>
      </c>
      <c r="I72" s="2"/>
      <c r="J72" s="2"/>
      <c r="K72" s="2">
        <v>80014</v>
      </c>
      <c r="L72" s="12">
        <v>24581.514597445446</v>
      </c>
      <c r="M72" s="3" t="s">
        <v>19</v>
      </c>
      <c r="N72" s="4">
        <v>0</v>
      </c>
      <c r="O72" s="4">
        <v>0</v>
      </c>
    </row>
    <row r="73" spans="2:16" x14ac:dyDescent="0.35">
      <c r="B73" s="3">
        <v>115</v>
      </c>
      <c r="C73" s="2"/>
      <c r="D73" s="2"/>
      <c r="E73" s="2">
        <v>1519</v>
      </c>
      <c r="F73" s="2"/>
      <c r="G73" s="2">
        <v>79151</v>
      </c>
      <c r="H73" s="2">
        <v>35652</v>
      </c>
      <c r="I73" s="2"/>
      <c r="J73" s="2"/>
      <c r="K73" s="2">
        <v>116322</v>
      </c>
      <c r="L73" s="12">
        <v>18859.19377245921</v>
      </c>
      <c r="M73" s="3" t="s">
        <v>19</v>
      </c>
      <c r="N73" s="4">
        <v>0</v>
      </c>
      <c r="O73" s="4">
        <v>0</v>
      </c>
    </row>
    <row r="74" spans="2:16" x14ac:dyDescent="0.35">
      <c r="B74" s="3">
        <v>116</v>
      </c>
      <c r="C74" s="2"/>
      <c r="D74" s="2"/>
      <c r="E74" s="2">
        <v>2629</v>
      </c>
      <c r="F74" s="2"/>
      <c r="G74" s="2">
        <v>20637</v>
      </c>
      <c r="H74" s="2">
        <v>12592</v>
      </c>
      <c r="I74" s="2"/>
      <c r="J74" s="2"/>
      <c r="K74" s="2">
        <v>35858</v>
      </c>
      <c r="L74" s="12">
        <v>25443.97755033744</v>
      </c>
      <c r="M74" s="3" t="s">
        <v>19</v>
      </c>
      <c r="N74" s="4">
        <v>0</v>
      </c>
      <c r="O74" s="4">
        <v>0</v>
      </c>
    </row>
    <row r="75" spans="2:16" x14ac:dyDescent="0.35">
      <c r="B75" s="3">
        <v>117</v>
      </c>
      <c r="C75" s="2"/>
      <c r="D75" s="2"/>
      <c r="E75" s="2">
        <v>517</v>
      </c>
      <c r="F75" s="2"/>
      <c r="G75" s="2">
        <v>10676</v>
      </c>
      <c r="H75" s="2">
        <v>15496</v>
      </c>
      <c r="I75" s="2"/>
      <c r="J75" s="2"/>
      <c r="K75" s="2">
        <v>26689</v>
      </c>
      <c r="L75" s="12">
        <v>29386.477837311253</v>
      </c>
      <c r="M75" s="3" t="s">
        <v>19</v>
      </c>
      <c r="N75" s="4">
        <v>0</v>
      </c>
      <c r="O75" s="4">
        <v>0</v>
      </c>
    </row>
    <row r="76" spans="2:16" x14ac:dyDescent="0.35">
      <c r="B76" s="3">
        <v>118</v>
      </c>
      <c r="C76" s="2"/>
      <c r="D76" s="2"/>
      <c r="E76" s="2">
        <v>1351</v>
      </c>
      <c r="F76" s="2"/>
      <c r="G76" s="2">
        <v>9579</v>
      </c>
      <c r="H76" s="2">
        <v>9960</v>
      </c>
      <c r="I76" s="2"/>
      <c r="J76" s="2"/>
      <c r="K76" s="2">
        <v>20890</v>
      </c>
      <c r="L76" s="12">
        <v>28259.993393968405</v>
      </c>
      <c r="M76" s="3" t="s">
        <v>19</v>
      </c>
      <c r="N76" s="4">
        <v>0</v>
      </c>
      <c r="O76" s="4">
        <v>0</v>
      </c>
    </row>
    <row r="77" spans="2:16" x14ac:dyDescent="0.35">
      <c r="B77" s="3">
        <v>119</v>
      </c>
      <c r="C77" s="2"/>
      <c r="D77" s="2"/>
      <c r="E77" s="2">
        <v>6</v>
      </c>
      <c r="F77" s="2"/>
      <c r="G77" s="2">
        <v>25330</v>
      </c>
      <c r="H77" s="2">
        <v>37074</v>
      </c>
      <c r="I77" s="2"/>
      <c r="J77" s="2"/>
      <c r="K77" s="2">
        <v>62410</v>
      </c>
      <c r="L77" s="12">
        <v>27055.728665277999</v>
      </c>
      <c r="M77" s="3" t="s">
        <v>19</v>
      </c>
      <c r="N77" s="4">
        <v>0</v>
      </c>
      <c r="O77" s="4">
        <v>0</v>
      </c>
    </row>
    <row r="78" spans="2:16" x14ac:dyDescent="0.35">
      <c r="B78" s="3">
        <v>120</v>
      </c>
      <c r="C78" s="2"/>
      <c r="D78" s="2"/>
      <c r="E78" s="2"/>
      <c r="F78" s="2"/>
      <c r="G78" s="2">
        <v>26043</v>
      </c>
      <c r="H78" s="2">
        <v>22513</v>
      </c>
      <c r="I78" s="2"/>
      <c r="J78" s="2">
        <v>3</v>
      </c>
      <c r="K78" s="2">
        <v>48559</v>
      </c>
      <c r="L78" s="12">
        <v>27828.271319425854</v>
      </c>
      <c r="M78" s="3" t="s">
        <v>19</v>
      </c>
      <c r="N78" s="4">
        <v>0</v>
      </c>
      <c r="O78" s="4">
        <v>0</v>
      </c>
    </row>
    <row r="79" spans="2:16" x14ac:dyDescent="0.35">
      <c r="B79" s="3">
        <v>121</v>
      </c>
      <c r="C79" s="2"/>
      <c r="D79" s="2"/>
      <c r="E79" s="2">
        <v>1307</v>
      </c>
      <c r="F79" s="2"/>
      <c r="G79" s="2">
        <v>3010</v>
      </c>
      <c r="H79" s="2">
        <v>3504</v>
      </c>
      <c r="I79" s="2"/>
      <c r="J79" s="2"/>
      <c r="K79" s="2">
        <v>7821</v>
      </c>
      <c r="L79" s="12">
        <v>34426.659378596087</v>
      </c>
      <c r="M79" s="3" t="s">
        <v>18</v>
      </c>
      <c r="N79" s="4">
        <v>0</v>
      </c>
      <c r="O79" s="4">
        <v>0</v>
      </c>
      <c r="P79" s="23">
        <f>-SUM(O79:O98)/SUMPRODUCT(K79:K98,L79:L98)</f>
        <v>-2.4588182746756544E-3</v>
      </c>
    </row>
    <row r="80" spans="2:16" x14ac:dyDescent="0.35">
      <c r="B80" s="3">
        <v>122</v>
      </c>
      <c r="C80" s="2"/>
      <c r="D80" s="2"/>
      <c r="E80" s="2">
        <v>38</v>
      </c>
      <c r="F80" s="2"/>
      <c r="G80" s="2">
        <v>16165</v>
      </c>
      <c r="H80" s="2">
        <v>8628</v>
      </c>
      <c r="I80" s="2"/>
      <c r="J80" s="2"/>
      <c r="K80" s="2">
        <v>24831</v>
      </c>
      <c r="L80" s="12">
        <v>22385.724739237245</v>
      </c>
      <c r="M80" s="3" t="s">
        <v>18</v>
      </c>
      <c r="N80" s="4">
        <v>0</v>
      </c>
      <c r="O80" s="4">
        <v>0</v>
      </c>
    </row>
    <row r="81" spans="2:16" x14ac:dyDescent="0.35">
      <c r="B81" s="3">
        <v>123</v>
      </c>
      <c r="C81" s="2"/>
      <c r="D81" s="2"/>
      <c r="E81" s="2">
        <v>357</v>
      </c>
      <c r="F81" s="2"/>
      <c r="G81" s="2">
        <v>4658</v>
      </c>
      <c r="H81" s="2">
        <v>14950</v>
      </c>
      <c r="I81" s="2"/>
      <c r="J81" s="2"/>
      <c r="K81" s="2">
        <v>19965</v>
      </c>
      <c r="L81" s="12">
        <v>26138.124567993989</v>
      </c>
      <c r="M81" s="3" t="s">
        <v>18</v>
      </c>
      <c r="N81" s="4">
        <v>0</v>
      </c>
      <c r="O81" s="4">
        <v>0</v>
      </c>
    </row>
    <row r="82" spans="2:16" x14ac:dyDescent="0.35">
      <c r="B82" s="3">
        <v>124</v>
      </c>
      <c r="C82" s="2"/>
      <c r="D82" s="2"/>
      <c r="E82" s="2"/>
      <c r="F82" s="2"/>
      <c r="G82" s="2">
        <v>7661</v>
      </c>
      <c r="H82" s="2">
        <v>12675</v>
      </c>
      <c r="I82" s="2"/>
      <c r="J82" s="2"/>
      <c r="K82" s="2">
        <v>20336</v>
      </c>
      <c r="L82" s="12">
        <v>30638.790912667191</v>
      </c>
      <c r="M82" s="3" t="s">
        <v>18</v>
      </c>
      <c r="N82" s="4">
        <v>0</v>
      </c>
      <c r="O82" s="4">
        <v>0</v>
      </c>
    </row>
    <row r="83" spans="2:16" x14ac:dyDescent="0.35">
      <c r="B83" s="3">
        <v>125</v>
      </c>
      <c r="C83" s="2"/>
      <c r="D83" s="2"/>
      <c r="E83" s="2"/>
      <c r="F83" s="2"/>
      <c r="G83" s="2">
        <v>26202</v>
      </c>
      <c r="H83" s="2">
        <v>6671</v>
      </c>
      <c r="I83" s="2"/>
      <c r="J83" s="2"/>
      <c r="K83" s="2">
        <v>32873</v>
      </c>
      <c r="L83" s="12">
        <v>25454.741094515255</v>
      </c>
      <c r="M83" s="3" t="s">
        <v>18</v>
      </c>
      <c r="N83" s="4">
        <v>0</v>
      </c>
      <c r="O83" s="4">
        <v>0</v>
      </c>
    </row>
    <row r="84" spans="2:16" x14ac:dyDescent="0.35">
      <c r="B84" s="3">
        <v>126</v>
      </c>
      <c r="C84" s="2"/>
      <c r="D84" s="2"/>
      <c r="E84" s="2"/>
      <c r="F84" s="2"/>
      <c r="G84" s="2">
        <v>9050</v>
      </c>
      <c r="H84" s="2">
        <v>3346</v>
      </c>
      <c r="I84" s="2"/>
      <c r="J84" s="2">
        <v>1</v>
      </c>
      <c r="K84" s="2">
        <v>12397</v>
      </c>
      <c r="L84" s="12">
        <v>30003.774622892637</v>
      </c>
      <c r="M84" s="3" t="s">
        <v>18</v>
      </c>
      <c r="N84" s="4">
        <v>0</v>
      </c>
      <c r="O84" s="4">
        <v>0</v>
      </c>
    </row>
    <row r="85" spans="2:16" x14ac:dyDescent="0.35">
      <c r="B85" s="3">
        <v>127</v>
      </c>
      <c r="C85" s="2"/>
      <c r="D85" s="2"/>
      <c r="E85" s="2">
        <v>1065</v>
      </c>
      <c r="F85" s="2"/>
      <c r="G85" s="2">
        <v>18403</v>
      </c>
      <c r="H85" s="2">
        <v>8300</v>
      </c>
      <c r="I85" s="2"/>
      <c r="J85" s="2"/>
      <c r="K85" s="2">
        <v>27768</v>
      </c>
      <c r="L85" s="12">
        <v>26706.800669835782</v>
      </c>
      <c r="M85" s="3" t="s">
        <v>18</v>
      </c>
      <c r="N85" s="4">
        <v>0</v>
      </c>
      <c r="O85" s="4">
        <v>0</v>
      </c>
    </row>
    <row r="86" spans="2:16" x14ac:dyDescent="0.35">
      <c r="B86" s="3">
        <v>128</v>
      </c>
      <c r="C86" s="2"/>
      <c r="D86" s="2"/>
      <c r="E86" s="2"/>
      <c r="F86" s="2"/>
      <c r="G86" s="2">
        <v>7751</v>
      </c>
      <c r="H86" s="2">
        <v>5105</v>
      </c>
      <c r="I86" s="2"/>
      <c r="J86" s="2"/>
      <c r="K86" s="2">
        <v>12856</v>
      </c>
      <c r="L86" s="12">
        <v>25183.761200995643</v>
      </c>
      <c r="M86" s="3" t="s">
        <v>18</v>
      </c>
      <c r="N86" s="4">
        <v>0</v>
      </c>
      <c r="O86" s="4">
        <v>0</v>
      </c>
    </row>
    <row r="87" spans="2:16" x14ac:dyDescent="0.35">
      <c r="B87" s="3">
        <v>129</v>
      </c>
      <c r="C87" s="2"/>
      <c r="D87" s="2"/>
      <c r="E87" s="2"/>
      <c r="F87" s="2"/>
      <c r="G87" s="2">
        <v>6621</v>
      </c>
      <c r="H87" s="2">
        <v>22018</v>
      </c>
      <c r="I87" s="2"/>
      <c r="J87" s="2"/>
      <c r="K87" s="2">
        <v>28639</v>
      </c>
      <c r="L87" s="12">
        <v>36251.575683508505</v>
      </c>
      <c r="M87" s="3" t="s">
        <v>18</v>
      </c>
      <c r="N87" s="4">
        <v>0</v>
      </c>
      <c r="O87" s="4">
        <v>0</v>
      </c>
      <c r="P87" s="23"/>
    </row>
    <row r="88" spans="2:16" x14ac:dyDescent="0.35">
      <c r="B88" s="3">
        <v>130</v>
      </c>
      <c r="C88" s="2"/>
      <c r="D88" s="2"/>
      <c r="E88" s="2"/>
      <c r="F88" s="2"/>
      <c r="G88" s="2">
        <v>30026</v>
      </c>
      <c r="H88" s="2">
        <v>7096</v>
      </c>
      <c r="I88" s="2"/>
      <c r="J88" s="2"/>
      <c r="K88" s="2">
        <v>37122</v>
      </c>
      <c r="L88" s="12">
        <v>22169.658692958354</v>
      </c>
      <c r="M88" s="3" t="s">
        <v>18</v>
      </c>
      <c r="N88" s="4">
        <v>0</v>
      </c>
      <c r="O88" s="4">
        <v>0</v>
      </c>
    </row>
    <row r="89" spans="2:16" x14ac:dyDescent="0.35">
      <c r="B89" s="3">
        <v>131</v>
      </c>
      <c r="C89" s="2"/>
      <c r="D89" s="2"/>
      <c r="E89" s="2"/>
      <c r="F89" s="2"/>
      <c r="G89" s="2">
        <v>1714</v>
      </c>
      <c r="H89" s="2">
        <v>1845</v>
      </c>
      <c r="I89" s="2"/>
      <c r="J89" s="2"/>
      <c r="K89" s="2">
        <v>3559</v>
      </c>
      <c r="L89" s="12">
        <v>36651.08963191908</v>
      </c>
      <c r="M89" s="3" t="s">
        <v>18</v>
      </c>
      <c r="N89" s="4">
        <v>0</v>
      </c>
      <c r="O89" s="4">
        <v>533850</v>
      </c>
    </row>
    <row r="90" spans="2:16" x14ac:dyDescent="0.35">
      <c r="B90" s="3">
        <v>132</v>
      </c>
      <c r="C90" s="2"/>
      <c r="D90" s="2"/>
      <c r="E90" s="2"/>
      <c r="F90" s="2"/>
      <c r="G90" s="2">
        <v>3864</v>
      </c>
      <c r="H90" s="2">
        <v>6134</v>
      </c>
      <c r="I90" s="2"/>
      <c r="J90" s="2"/>
      <c r="K90" s="2">
        <v>9998</v>
      </c>
      <c r="L90" s="12">
        <v>32365.993198639728</v>
      </c>
      <c r="M90" s="3" t="s">
        <v>18</v>
      </c>
      <c r="N90" s="4">
        <v>0</v>
      </c>
      <c r="O90" s="4">
        <v>1499700</v>
      </c>
    </row>
    <row r="91" spans="2:16" x14ac:dyDescent="0.35">
      <c r="B91" s="3">
        <v>133</v>
      </c>
      <c r="C91" s="2"/>
      <c r="D91" s="2"/>
      <c r="E91" s="2"/>
      <c r="F91" s="2"/>
      <c r="G91" s="2">
        <v>9618</v>
      </c>
      <c r="H91" s="2">
        <v>8687</v>
      </c>
      <c r="I91" s="2"/>
      <c r="J91" s="2"/>
      <c r="K91" s="2">
        <v>18305</v>
      </c>
      <c r="L91" s="12">
        <v>29803.575471182736</v>
      </c>
      <c r="M91" s="3" t="s">
        <v>18</v>
      </c>
      <c r="N91" s="4">
        <v>0</v>
      </c>
      <c r="O91" s="4">
        <v>2745750</v>
      </c>
    </row>
    <row r="92" spans="2:16" x14ac:dyDescent="0.35">
      <c r="B92" s="3">
        <v>134</v>
      </c>
      <c r="C92" s="2"/>
      <c r="D92" s="2"/>
      <c r="E92" s="2"/>
      <c r="F92" s="2"/>
      <c r="G92" s="2">
        <v>6236</v>
      </c>
      <c r="H92" s="2">
        <v>9437</v>
      </c>
      <c r="I92" s="2"/>
      <c r="J92" s="2"/>
      <c r="K92" s="2">
        <v>15673</v>
      </c>
      <c r="L92" s="12">
        <v>35872.500159509982</v>
      </c>
      <c r="M92" s="3" t="s">
        <v>18</v>
      </c>
      <c r="N92" s="4">
        <v>0</v>
      </c>
      <c r="O92" s="4">
        <v>2350950</v>
      </c>
    </row>
    <row r="93" spans="2:16" x14ac:dyDescent="0.35">
      <c r="B93" s="3">
        <v>135</v>
      </c>
      <c r="C93" s="2"/>
      <c r="D93" s="2"/>
      <c r="E93" s="2"/>
      <c r="F93" s="2"/>
      <c r="G93" s="2">
        <v>2684</v>
      </c>
      <c r="H93" s="2">
        <v>3276</v>
      </c>
      <c r="I93" s="2"/>
      <c r="J93" s="2"/>
      <c r="K93" s="2">
        <v>5960</v>
      </c>
      <c r="L93" s="12">
        <v>33052.366778523487</v>
      </c>
      <c r="M93" s="3" t="s">
        <v>18</v>
      </c>
      <c r="N93" s="4">
        <v>0</v>
      </c>
      <c r="O93" s="4">
        <v>894000</v>
      </c>
    </row>
    <row r="94" spans="2:16" x14ac:dyDescent="0.35">
      <c r="B94" s="3">
        <v>136</v>
      </c>
      <c r="C94" s="2"/>
      <c r="D94" s="2"/>
      <c r="E94" s="2"/>
      <c r="F94" s="2"/>
      <c r="G94" s="2">
        <v>2158</v>
      </c>
      <c r="H94" s="2">
        <v>4475</v>
      </c>
      <c r="I94" s="2"/>
      <c r="J94" s="2"/>
      <c r="K94" s="2">
        <v>6633</v>
      </c>
      <c r="L94" s="12">
        <v>41600.683401175942</v>
      </c>
      <c r="M94" s="3" t="s">
        <v>18</v>
      </c>
      <c r="N94" s="4">
        <v>0</v>
      </c>
      <c r="O94" s="4">
        <v>1658250</v>
      </c>
    </row>
    <row r="95" spans="2:16" x14ac:dyDescent="0.35">
      <c r="B95" s="3">
        <v>137</v>
      </c>
      <c r="C95" s="2"/>
      <c r="D95" s="2"/>
      <c r="E95" s="2">
        <v>2</v>
      </c>
      <c r="F95" s="2"/>
      <c r="G95" s="2">
        <v>4041</v>
      </c>
      <c r="H95" s="2">
        <v>2823</v>
      </c>
      <c r="I95" s="2"/>
      <c r="J95" s="2"/>
      <c r="K95" s="2">
        <v>6866</v>
      </c>
      <c r="L95" s="12">
        <v>34057.498543547918</v>
      </c>
      <c r="M95" s="3" t="s">
        <v>18</v>
      </c>
      <c r="N95" s="4">
        <v>0</v>
      </c>
      <c r="O95" s="4">
        <v>1716500</v>
      </c>
    </row>
    <row r="96" spans="2:16" x14ac:dyDescent="0.35">
      <c r="B96" s="3">
        <v>138</v>
      </c>
      <c r="C96" s="2"/>
      <c r="D96" s="2"/>
      <c r="E96" s="2"/>
      <c r="F96" s="2"/>
      <c r="G96" s="2">
        <v>10601</v>
      </c>
      <c r="H96" s="2">
        <v>436</v>
      </c>
      <c r="I96" s="2"/>
      <c r="J96" s="2"/>
      <c r="K96" s="2">
        <v>11037</v>
      </c>
      <c r="L96" s="12">
        <v>23202.076379450937</v>
      </c>
      <c r="M96" s="3" t="s">
        <v>18</v>
      </c>
      <c r="N96" s="4">
        <v>0</v>
      </c>
      <c r="O96" s="4">
        <v>2759250</v>
      </c>
    </row>
    <row r="97" spans="2:16" x14ac:dyDescent="0.35">
      <c r="B97" s="3">
        <v>139</v>
      </c>
      <c r="C97" s="2"/>
      <c r="D97" s="2"/>
      <c r="E97" s="2">
        <v>5</v>
      </c>
      <c r="F97" s="2"/>
      <c r="G97" s="2">
        <v>14662</v>
      </c>
      <c r="H97" s="2">
        <v>14137</v>
      </c>
      <c r="I97" s="2"/>
      <c r="J97" s="2"/>
      <c r="K97" s="2">
        <v>28804</v>
      </c>
      <c r="L97" s="12">
        <v>32483.504721566449</v>
      </c>
      <c r="M97" s="3" t="s">
        <v>18</v>
      </c>
      <c r="N97" s="4">
        <v>0</v>
      </c>
      <c r="O97" s="4">
        <v>7201000</v>
      </c>
    </row>
    <row r="98" spans="2:16" x14ac:dyDescent="0.35">
      <c r="B98" s="3">
        <v>140</v>
      </c>
      <c r="C98" s="2"/>
      <c r="D98" s="2"/>
      <c r="E98" s="2"/>
      <c r="F98" s="2"/>
      <c r="G98" s="2">
        <v>10615</v>
      </c>
      <c r="H98" s="2">
        <v>1198</v>
      </c>
      <c r="I98" s="2"/>
      <c r="J98" s="2"/>
      <c r="K98" s="2">
        <v>11813</v>
      </c>
      <c r="L98" s="12">
        <v>27279.07711842885</v>
      </c>
      <c r="M98" s="3" t="s">
        <v>18</v>
      </c>
      <c r="N98" s="4">
        <v>0</v>
      </c>
      <c r="O98" s="4">
        <v>2953250</v>
      </c>
    </row>
    <row r="99" spans="2:16" x14ac:dyDescent="0.35">
      <c r="B99" s="3">
        <v>141</v>
      </c>
      <c r="C99" s="2"/>
      <c r="D99" s="2"/>
      <c r="E99" s="2">
        <v>5</v>
      </c>
      <c r="F99" s="2"/>
      <c r="G99" s="2">
        <v>949</v>
      </c>
      <c r="H99" s="2">
        <v>1188</v>
      </c>
      <c r="I99" s="2"/>
      <c r="J99" s="2"/>
      <c r="K99" s="2">
        <v>2142</v>
      </c>
      <c r="L99" s="12">
        <v>35528.297385620914</v>
      </c>
      <c r="M99" s="3" t="s">
        <v>17</v>
      </c>
      <c r="N99" s="4">
        <v>0</v>
      </c>
      <c r="O99" s="4">
        <v>1071000</v>
      </c>
      <c r="P99" s="23">
        <f>-SUM(O99:O118)/SUMPRODUCT(K99:K118,L99:L118)</f>
        <v>-2.5860766074024148E-2</v>
      </c>
    </row>
    <row r="100" spans="2:16" x14ac:dyDescent="0.35">
      <c r="B100" s="3">
        <v>142</v>
      </c>
      <c r="C100" s="2"/>
      <c r="D100" s="2"/>
      <c r="E100" s="2"/>
      <c r="F100" s="2"/>
      <c r="G100" s="2">
        <v>1173</v>
      </c>
      <c r="H100" s="2">
        <v>599</v>
      </c>
      <c r="I100" s="2"/>
      <c r="J100" s="2"/>
      <c r="K100" s="2">
        <v>1772</v>
      </c>
      <c r="L100" s="12">
        <v>37407.593115124153</v>
      </c>
      <c r="M100" s="3" t="s">
        <v>17</v>
      </c>
      <c r="N100" s="4">
        <v>0</v>
      </c>
      <c r="O100" s="4">
        <v>886000</v>
      </c>
    </row>
    <row r="101" spans="2:16" x14ac:dyDescent="0.35">
      <c r="B101" s="3">
        <v>143</v>
      </c>
      <c r="C101" s="2"/>
      <c r="D101" s="2"/>
      <c r="E101" s="2"/>
      <c r="F101" s="2"/>
      <c r="G101" s="2">
        <v>2167</v>
      </c>
      <c r="H101" s="2">
        <v>3694</v>
      </c>
      <c r="I101" s="2"/>
      <c r="J101" s="2"/>
      <c r="K101" s="2">
        <v>5861</v>
      </c>
      <c r="L101" s="12">
        <v>36851.880737075582</v>
      </c>
      <c r="M101" s="3" t="s">
        <v>17</v>
      </c>
      <c r="N101" s="4">
        <v>0</v>
      </c>
      <c r="O101" s="4">
        <v>2930500</v>
      </c>
    </row>
    <row r="102" spans="2:16" x14ac:dyDescent="0.35">
      <c r="B102" s="3">
        <v>144</v>
      </c>
      <c r="C102" s="2"/>
      <c r="D102" s="2"/>
      <c r="E102" s="2">
        <v>5</v>
      </c>
      <c r="F102" s="2"/>
      <c r="G102" s="2">
        <v>2923</v>
      </c>
      <c r="H102" s="2">
        <v>2675</v>
      </c>
      <c r="I102" s="2"/>
      <c r="J102" s="2"/>
      <c r="K102" s="2">
        <v>5603</v>
      </c>
      <c r="L102" s="12">
        <v>36738.067999286097</v>
      </c>
      <c r="M102" s="3" t="s">
        <v>17</v>
      </c>
      <c r="N102" s="4">
        <v>0</v>
      </c>
      <c r="O102" s="4">
        <v>2801500</v>
      </c>
    </row>
    <row r="103" spans="2:16" x14ac:dyDescent="0.35">
      <c r="B103" s="3">
        <v>145</v>
      </c>
      <c r="C103" s="2"/>
      <c r="D103" s="2"/>
      <c r="E103" s="2">
        <v>49</v>
      </c>
      <c r="F103" s="2"/>
      <c r="G103" s="2">
        <v>8324</v>
      </c>
      <c r="H103" s="2">
        <v>7436</v>
      </c>
      <c r="I103" s="2"/>
      <c r="J103" s="2"/>
      <c r="K103" s="2">
        <v>15809</v>
      </c>
      <c r="L103" s="12">
        <v>28441.0032260105</v>
      </c>
      <c r="M103" s="3" t="s">
        <v>17</v>
      </c>
      <c r="N103" s="4">
        <v>0</v>
      </c>
      <c r="O103" s="4">
        <v>7904500</v>
      </c>
    </row>
    <row r="104" spans="2:16" x14ac:dyDescent="0.35">
      <c r="B104" s="3">
        <v>146</v>
      </c>
      <c r="C104" s="2"/>
      <c r="D104" s="2"/>
      <c r="E104" s="2"/>
      <c r="F104" s="2"/>
      <c r="G104" s="2">
        <v>762</v>
      </c>
      <c r="H104" s="2">
        <v>945</v>
      </c>
      <c r="I104" s="2"/>
      <c r="J104" s="2"/>
      <c r="K104" s="2">
        <v>1707</v>
      </c>
      <c r="L104" s="12">
        <v>49901.854130052721</v>
      </c>
      <c r="M104" s="3" t="s">
        <v>17</v>
      </c>
      <c r="N104" s="4">
        <v>0</v>
      </c>
      <c r="O104" s="4">
        <v>1536300</v>
      </c>
    </row>
    <row r="105" spans="2:16" x14ac:dyDescent="0.35">
      <c r="B105" s="3">
        <v>147</v>
      </c>
      <c r="C105" s="2"/>
      <c r="D105" s="2"/>
      <c r="E105" s="2"/>
      <c r="F105" s="2"/>
      <c r="G105" s="2">
        <v>1887</v>
      </c>
      <c r="H105" s="2">
        <v>1265</v>
      </c>
      <c r="I105" s="2"/>
      <c r="J105" s="2"/>
      <c r="K105" s="2">
        <v>3152</v>
      </c>
      <c r="L105" s="12">
        <v>34245.404505076142</v>
      </c>
      <c r="M105" s="3" t="s">
        <v>17</v>
      </c>
      <c r="N105" s="4">
        <v>0</v>
      </c>
      <c r="O105" s="4">
        <v>2836800</v>
      </c>
    </row>
    <row r="106" spans="2:16" x14ac:dyDescent="0.35">
      <c r="B106" s="3">
        <v>148</v>
      </c>
      <c r="C106" s="2"/>
      <c r="D106" s="2"/>
      <c r="E106" s="2"/>
      <c r="F106" s="2"/>
      <c r="G106" s="2">
        <v>856</v>
      </c>
      <c r="H106" s="2">
        <v>911</v>
      </c>
      <c r="I106" s="2"/>
      <c r="J106" s="2"/>
      <c r="K106" s="2">
        <v>1767</v>
      </c>
      <c r="L106" s="12">
        <v>42329.506508205995</v>
      </c>
      <c r="M106" s="3" t="s">
        <v>17</v>
      </c>
      <c r="N106" s="4">
        <v>0</v>
      </c>
      <c r="O106" s="4">
        <v>1590300</v>
      </c>
    </row>
    <row r="107" spans="2:16" x14ac:dyDescent="0.35">
      <c r="B107" s="3">
        <v>149</v>
      </c>
      <c r="C107" s="2"/>
      <c r="D107" s="2"/>
      <c r="E107" s="2">
        <v>1</v>
      </c>
      <c r="F107" s="2"/>
      <c r="G107" s="2">
        <v>3449</v>
      </c>
      <c r="H107" s="2">
        <v>9466</v>
      </c>
      <c r="I107" s="2"/>
      <c r="J107" s="2"/>
      <c r="K107" s="2">
        <v>12916</v>
      </c>
      <c r="L107" s="12">
        <v>42427.932641684733</v>
      </c>
      <c r="M107" s="3" t="s">
        <v>17</v>
      </c>
      <c r="N107" s="4">
        <v>0</v>
      </c>
      <c r="O107" s="4">
        <v>11624400</v>
      </c>
      <c r="P107" s="23"/>
    </row>
    <row r="108" spans="2:16" x14ac:dyDescent="0.35">
      <c r="B108" s="3">
        <v>150</v>
      </c>
      <c r="C108" s="2"/>
      <c r="D108" s="2"/>
      <c r="E108" s="2"/>
      <c r="F108" s="2"/>
      <c r="G108" s="2">
        <v>1539</v>
      </c>
      <c r="H108" s="2">
        <v>2336</v>
      </c>
      <c r="I108" s="2"/>
      <c r="J108" s="2"/>
      <c r="K108" s="2">
        <v>3875</v>
      </c>
      <c r="L108" s="12">
        <v>37514.110967741937</v>
      </c>
      <c r="M108" s="3" t="s">
        <v>17</v>
      </c>
      <c r="N108" s="4">
        <v>0</v>
      </c>
      <c r="O108" s="4">
        <v>3487500</v>
      </c>
    </row>
    <row r="109" spans="2:16" x14ac:dyDescent="0.35">
      <c r="B109" s="3">
        <v>151</v>
      </c>
      <c r="C109" s="2"/>
      <c r="D109" s="2"/>
      <c r="E109" s="2"/>
      <c r="F109" s="2"/>
      <c r="G109" s="2">
        <v>348</v>
      </c>
      <c r="H109" s="2">
        <v>731</v>
      </c>
      <c r="I109" s="2"/>
      <c r="J109" s="2"/>
      <c r="K109" s="2">
        <v>1079</v>
      </c>
      <c r="L109" s="12">
        <v>40041.049119555144</v>
      </c>
      <c r="M109" s="3" t="s">
        <v>17</v>
      </c>
      <c r="N109" s="4">
        <v>0</v>
      </c>
      <c r="O109" s="4">
        <v>1726400</v>
      </c>
    </row>
    <row r="110" spans="2:16" x14ac:dyDescent="0.35">
      <c r="B110" s="3">
        <v>152</v>
      </c>
      <c r="C110" s="2"/>
      <c r="D110" s="2"/>
      <c r="E110" s="2"/>
      <c r="F110" s="2"/>
      <c r="G110" s="2">
        <v>668</v>
      </c>
      <c r="H110" s="2">
        <v>1841</v>
      </c>
      <c r="I110" s="2"/>
      <c r="J110" s="2"/>
      <c r="K110" s="2">
        <v>2509</v>
      </c>
      <c r="L110" s="12">
        <v>48446.935033878042</v>
      </c>
      <c r="M110" s="3" t="s">
        <v>17</v>
      </c>
      <c r="N110" s="4">
        <v>0</v>
      </c>
      <c r="O110" s="4">
        <v>4014400</v>
      </c>
    </row>
    <row r="111" spans="2:16" x14ac:dyDescent="0.35">
      <c r="B111" s="3">
        <v>153</v>
      </c>
      <c r="C111" s="2"/>
      <c r="D111" s="2"/>
      <c r="E111" s="2"/>
      <c r="F111" s="2"/>
      <c r="G111" s="2">
        <v>816</v>
      </c>
      <c r="H111" s="2">
        <v>2067</v>
      </c>
      <c r="I111" s="2"/>
      <c r="J111" s="2"/>
      <c r="K111" s="2">
        <v>2883</v>
      </c>
      <c r="L111" s="12">
        <v>47648.416926812351</v>
      </c>
      <c r="M111" s="3" t="s">
        <v>17</v>
      </c>
      <c r="N111" s="4">
        <v>0</v>
      </c>
      <c r="O111" s="4">
        <v>4612800</v>
      </c>
    </row>
    <row r="112" spans="2:16" x14ac:dyDescent="0.35">
      <c r="B112" s="3">
        <v>154</v>
      </c>
      <c r="C112" s="2"/>
      <c r="D112" s="2"/>
      <c r="E112" s="2">
        <v>3</v>
      </c>
      <c r="F112" s="2"/>
      <c r="G112" s="2">
        <v>2104</v>
      </c>
      <c r="H112" s="2">
        <v>3198</v>
      </c>
      <c r="I112" s="2"/>
      <c r="J112" s="2"/>
      <c r="K112" s="2">
        <v>5305</v>
      </c>
      <c r="L112" s="12">
        <v>41331.481621112158</v>
      </c>
      <c r="M112" s="3" t="s">
        <v>17</v>
      </c>
      <c r="N112" s="4">
        <v>0</v>
      </c>
      <c r="O112" s="4">
        <v>8488000</v>
      </c>
    </row>
    <row r="113" spans="2:16" x14ac:dyDescent="0.35">
      <c r="B113" s="3">
        <v>155</v>
      </c>
      <c r="C113" s="2"/>
      <c r="D113" s="2"/>
      <c r="E113" s="2"/>
      <c r="F113" s="2"/>
      <c r="G113" s="2">
        <v>634</v>
      </c>
      <c r="H113" s="2">
        <v>1421</v>
      </c>
      <c r="I113" s="2"/>
      <c r="J113" s="2"/>
      <c r="K113" s="2">
        <v>2055</v>
      </c>
      <c r="L113" s="12">
        <v>45521.942579075425</v>
      </c>
      <c r="M113" s="3" t="s">
        <v>17</v>
      </c>
      <c r="N113" s="4">
        <v>0</v>
      </c>
      <c r="O113" s="4">
        <v>3288000</v>
      </c>
    </row>
    <row r="114" spans="2:16" x14ac:dyDescent="0.35">
      <c r="B114" s="3">
        <v>156</v>
      </c>
      <c r="C114" s="2"/>
      <c r="D114" s="2"/>
      <c r="E114" s="2"/>
      <c r="F114" s="2"/>
      <c r="G114" s="2">
        <v>282</v>
      </c>
      <c r="H114" s="2">
        <v>1739</v>
      </c>
      <c r="I114" s="2"/>
      <c r="J114" s="2"/>
      <c r="K114" s="2">
        <v>2021</v>
      </c>
      <c r="L114" s="12">
        <v>54862.445818901535</v>
      </c>
      <c r="M114" s="3" t="s">
        <v>17</v>
      </c>
      <c r="N114" s="4">
        <v>0</v>
      </c>
      <c r="O114" s="4">
        <v>4446200</v>
      </c>
    </row>
    <row r="115" spans="2:16" x14ac:dyDescent="0.35">
      <c r="B115" s="3">
        <v>157</v>
      </c>
      <c r="C115" s="2"/>
      <c r="D115" s="2"/>
      <c r="E115" s="2"/>
      <c r="F115" s="2"/>
      <c r="G115" s="2">
        <v>617</v>
      </c>
      <c r="H115" s="2">
        <v>1398</v>
      </c>
      <c r="I115" s="2"/>
      <c r="J115" s="2"/>
      <c r="K115" s="2">
        <v>2015</v>
      </c>
      <c r="L115" s="12">
        <v>57368.848138957816</v>
      </c>
      <c r="M115" s="3" t="s">
        <v>17</v>
      </c>
      <c r="N115" s="4">
        <v>0</v>
      </c>
      <c r="O115" s="4">
        <v>4433000</v>
      </c>
    </row>
    <row r="116" spans="2:16" x14ac:dyDescent="0.35">
      <c r="B116" s="3">
        <v>158</v>
      </c>
      <c r="C116" s="2"/>
      <c r="D116" s="2"/>
      <c r="E116" s="2"/>
      <c r="F116" s="2"/>
      <c r="G116" s="2">
        <v>354</v>
      </c>
      <c r="H116" s="2">
        <v>1579</v>
      </c>
      <c r="I116" s="2"/>
      <c r="J116" s="2"/>
      <c r="K116" s="2">
        <v>1933</v>
      </c>
      <c r="L116" s="12">
        <v>58706.319192964307</v>
      </c>
      <c r="M116" s="3" t="s">
        <v>17</v>
      </c>
      <c r="N116" s="4">
        <v>0</v>
      </c>
      <c r="O116" s="4">
        <v>4252600</v>
      </c>
    </row>
    <row r="117" spans="2:16" x14ac:dyDescent="0.35">
      <c r="B117" s="3">
        <v>159</v>
      </c>
      <c r="C117" s="2"/>
      <c r="D117" s="2"/>
      <c r="E117" s="2">
        <v>71</v>
      </c>
      <c r="F117" s="2"/>
      <c r="G117" s="2">
        <v>988</v>
      </c>
      <c r="H117" s="2">
        <v>3533</v>
      </c>
      <c r="I117" s="2"/>
      <c r="J117" s="2"/>
      <c r="K117" s="2">
        <v>4592</v>
      </c>
      <c r="L117" s="12">
        <v>56943.070775261323</v>
      </c>
      <c r="M117" s="3" t="s">
        <v>17</v>
      </c>
      <c r="N117" s="4">
        <v>0</v>
      </c>
      <c r="O117" s="4">
        <v>10102400</v>
      </c>
    </row>
    <row r="118" spans="2:16" x14ac:dyDescent="0.35">
      <c r="B118" s="3">
        <v>160</v>
      </c>
      <c r="C118" s="2"/>
      <c r="D118" s="2"/>
      <c r="E118" s="2"/>
      <c r="F118" s="2"/>
      <c r="G118" s="2">
        <v>358</v>
      </c>
      <c r="H118" s="2">
        <v>18</v>
      </c>
      <c r="I118" s="2"/>
      <c r="J118" s="2"/>
      <c r="K118" s="2">
        <v>376</v>
      </c>
      <c r="L118" s="12">
        <v>33422.561170212764</v>
      </c>
      <c r="M118" s="3" t="s">
        <v>17</v>
      </c>
      <c r="N118" s="4">
        <v>0</v>
      </c>
      <c r="O118" s="4">
        <v>827200</v>
      </c>
    </row>
    <row r="119" spans="2:16" x14ac:dyDescent="0.35">
      <c r="B119" s="3">
        <v>161</v>
      </c>
      <c r="C119" s="2"/>
      <c r="D119" s="2"/>
      <c r="E119" s="2">
        <v>13</v>
      </c>
      <c r="F119" s="2"/>
      <c r="G119" s="2">
        <v>170</v>
      </c>
      <c r="H119" s="2">
        <v>1256</v>
      </c>
      <c r="I119" s="2"/>
      <c r="J119" s="2"/>
      <c r="K119" s="2">
        <v>1439</v>
      </c>
      <c r="L119" s="12">
        <v>58047.043780403059</v>
      </c>
      <c r="M119" s="3" t="s">
        <v>16</v>
      </c>
      <c r="N119" s="4">
        <v>0</v>
      </c>
      <c r="O119" s="4">
        <v>3165800</v>
      </c>
      <c r="P119" s="23">
        <f>-SUM(O119:O158)/SUMPRODUCT(K119:K158,L119:L158)</f>
        <v>-4.9878290252853508E-2</v>
      </c>
    </row>
    <row r="120" spans="2:16" x14ac:dyDescent="0.35">
      <c r="B120" s="3">
        <v>162</v>
      </c>
      <c r="C120" s="2"/>
      <c r="D120" s="2"/>
      <c r="E120" s="2"/>
      <c r="F120" s="2"/>
      <c r="G120" s="2">
        <v>1273</v>
      </c>
      <c r="H120" s="2">
        <v>417</v>
      </c>
      <c r="I120" s="2"/>
      <c r="J120" s="2"/>
      <c r="K120" s="2">
        <v>1690</v>
      </c>
      <c r="L120" s="12">
        <v>32605.719526627217</v>
      </c>
      <c r="M120" s="3" t="s">
        <v>16</v>
      </c>
      <c r="N120" s="4">
        <v>0</v>
      </c>
      <c r="O120" s="4">
        <v>3718000</v>
      </c>
    </row>
    <row r="121" spans="2:16" x14ac:dyDescent="0.35">
      <c r="B121" s="3">
        <v>163</v>
      </c>
      <c r="C121" s="2"/>
      <c r="D121" s="2"/>
      <c r="E121" s="2"/>
      <c r="F121" s="2"/>
      <c r="G121" s="2">
        <v>136</v>
      </c>
      <c r="H121" s="2">
        <v>865</v>
      </c>
      <c r="I121" s="2"/>
      <c r="J121" s="2"/>
      <c r="K121" s="2">
        <v>1001</v>
      </c>
      <c r="L121" s="12">
        <v>62737.404595404594</v>
      </c>
      <c r="M121" s="3" t="s">
        <v>16</v>
      </c>
      <c r="N121" s="4">
        <v>0</v>
      </c>
      <c r="O121" s="4">
        <v>2202200</v>
      </c>
    </row>
    <row r="122" spans="2:16" x14ac:dyDescent="0.35">
      <c r="B122" s="3">
        <v>164</v>
      </c>
      <c r="C122" s="2"/>
      <c r="D122" s="2"/>
      <c r="E122" s="2"/>
      <c r="F122" s="2"/>
      <c r="G122" s="2">
        <v>352</v>
      </c>
      <c r="H122" s="2">
        <v>389</v>
      </c>
      <c r="I122" s="2"/>
      <c r="J122" s="2">
        <v>169</v>
      </c>
      <c r="K122" s="2">
        <v>910</v>
      </c>
      <c r="L122" s="12">
        <v>56374.156043956042</v>
      </c>
      <c r="M122" s="3" t="s">
        <v>16</v>
      </c>
      <c r="N122" s="4">
        <v>0</v>
      </c>
      <c r="O122" s="4">
        <v>2002000</v>
      </c>
    </row>
    <row r="123" spans="2:16" x14ac:dyDescent="0.35">
      <c r="B123" s="3">
        <v>165</v>
      </c>
      <c r="C123" s="2"/>
      <c r="D123" s="2"/>
      <c r="E123" s="2"/>
      <c r="F123" s="2"/>
      <c r="G123" s="2">
        <v>144</v>
      </c>
      <c r="H123" s="2">
        <v>653</v>
      </c>
      <c r="I123" s="2"/>
      <c r="J123" s="2"/>
      <c r="K123" s="2">
        <v>797</v>
      </c>
      <c r="L123" s="12">
        <v>61573.488080301133</v>
      </c>
      <c r="M123" s="3" t="s">
        <v>16</v>
      </c>
      <c r="N123" s="4">
        <v>0</v>
      </c>
      <c r="O123" s="4">
        <v>1753400</v>
      </c>
    </row>
    <row r="124" spans="2:16" x14ac:dyDescent="0.35">
      <c r="B124" s="3">
        <v>166</v>
      </c>
      <c r="C124" s="2"/>
      <c r="D124" s="2"/>
      <c r="E124" s="2"/>
      <c r="F124" s="2"/>
      <c r="G124" s="2">
        <v>294</v>
      </c>
      <c r="H124" s="2">
        <v>409</v>
      </c>
      <c r="I124" s="2"/>
      <c r="J124" s="2"/>
      <c r="K124" s="2">
        <v>703</v>
      </c>
      <c r="L124" s="12">
        <v>44600.118065433853</v>
      </c>
      <c r="M124" s="3" t="s">
        <v>16</v>
      </c>
      <c r="N124" s="4">
        <v>0</v>
      </c>
      <c r="O124" s="4">
        <v>1546600</v>
      </c>
    </row>
    <row r="125" spans="2:16" x14ac:dyDescent="0.35">
      <c r="B125" s="3">
        <v>167</v>
      </c>
      <c r="C125" s="2"/>
      <c r="D125" s="2"/>
      <c r="E125" s="2"/>
      <c r="F125" s="2"/>
      <c r="G125" s="2">
        <v>403</v>
      </c>
      <c r="H125" s="2">
        <v>267</v>
      </c>
      <c r="I125" s="2"/>
      <c r="J125" s="2"/>
      <c r="K125" s="2">
        <v>670</v>
      </c>
      <c r="L125" s="12">
        <v>48953.898507462683</v>
      </c>
      <c r="M125" s="3" t="s">
        <v>16</v>
      </c>
      <c r="N125" s="4">
        <v>0</v>
      </c>
      <c r="O125" s="4">
        <v>1474000</v>
      </c>
    </row>
    <row r="126" spans="2:16" x14ac:dyDescent="0.35">
      <c r="B126" s="3">
        <v>168</v>
      </c>
      <c r="C126" s="2"/>
      <c r="D126" s="2"/>
      <c r="E126" s="2"/>
      <c r="F126" s="2"/>
      <c r="G126" s="2">
        <v>462</v>
      </c>
      <c r="H126" s="2">
        <v>229</v>
      </c>
      <c r="I126" s="2"/>
      <c r="J126" s="2"/>
      <c r="K126" s="2">
        <v>691</v>
      </c>
      <c r="L126" s="12">
        <v>38127.913169319829</v>
      </c>
      <c r="M126" s="3" t="s">
        <v>16</v>
      </c>
      <c r="N126" s="4">
        <v>0</v>
      </c>
      <c r="O126" s="4">
        <v>1520200</v>
      </c>
    </row>
    <row r="127" spans="2:16" x14ac:dyDescent="0.35">
      <c r="B127" s="3">
        <v>169</v>
      </c>
      <c r="C127" s="2"/>
      <c r="D127" s="2"/>
      <c r="E127" s="2"/>
      <c r="F127" s="2"/>
      <c r="G127" s="2">
        <v>555</v>
      </c>
      <c r="H127" s="2">
        <v>704</v>
      </c>
      <c r="I127" s="2"/>
      <c r="J127" s="2">
        <v>3</v>
      </c>
      <c r="K127" s="2">
        <v>1262</v>
      </c>
      <c r="L127" s="12">
        <v>55991.198890649765</v>
      </c>
      <c r="M127" s="3" t="s">
        <v>16</v>
      </c>
      <c r="N127" s="4">
        <v>0</v>
      </c>
      <c r="O127" s="4">
        <v>2776400</v>
      </c>
    </row>
    <row r="128" spans="2:16" x14ac:dyDescent="0.35">
      <c r="B128" s="3">
        <v>170</v>
      </c>
      <c r="C128" s="2"/>
      <c r="D128" s="2"/>
      <c r="E128" s="2"/>
      <c r="F128" s="2"/>
      <c r="G128" s="2">
        <v>1104</v>
      </c>
      <c r="H128" s="2">
        <v>351</v>
      </c>
      <c r="I128" s="2"/>
      <c r="J128" s="2"/>
      <c r="K128" s="2">
        <v>1455</v>
      </c>
      <c r="L128" s="12">
        <v>41115.252233676976</v>
      </c>
      <c r="M128" s="3" t="s">
        <v>16</v>
      </c>
      <c r="N128" s="4">
        <v>0</v>
      </c>
      <c r="O128" s="4">
        <v>3201000</v>
      </c>
    </row>
    <row r="129" spans="2:15" x14ac:dyDescent="0.35">
      <c r="B129" s="3">
        <v>171</v>
      </c>
      <c r="C129" s="2"/>
      <c r="D129" s="2"/>
      <c r="E129" s="2"/>
      <c r="F129" s="2"/>
      <c r="G129" s="2">
        <v>347</v>
      </c>
      <c r="H129" s="2">
        <v>43</v>
      </c>
      <c r="I129" s="2"/>
      <c r="J129" s="2"/>
      <c r="K129" s="2">
        <v>390</v>
      </c>
      <c r="L129" s="12">
        <v>49754.410256410258</v>
      </c>
      <c r="M129" s="3" t="s">
        <v>16</v>
      </c>
      <c r="N129" s="4">
        <v>0</v>
      </c>
      <c r="O129" s="4">
        <v>858000</v>
      </c>
    </row>
    <row r="130" spans="2:15" x14ac:dyDescent="0.35">
      <c r="B130" s="3">
        <v>172</v>
      </c>
      <c r="C130" s="2"/>
      <c r="D130" s="2"/>
      <c r="E130" s="2"/>
      <c r="F130" s="2"/>
      <c r="G130" s="2">
        <v>455</v>
      </c>
      <c r="H130" s="2">
        <v>708</v>
      </c>
      <c r="I130" s="2"/>
      <c r="J130" s="2"/>
      <c r="K130" s="2">
        <v>1163</v>
      </c>
      <c r="L130" s="12">
        <v>54059.302665520205</v>
      </c>
      <c r="M130" s="3" t="s">
        <v>16</v>
      </c>
      <c r="N130" s="4">
        <v>0</v>
      </c>
      <c r="O130" s="4">
        <v>2558600</v>
      </c>
    </row>
    <row r="131" spans="2:15" x14ac:dyDescent="0.35">
      <c r="B131" s="3">
        <v>173</v>
      </c>
      <c r="C131" s="2"/>
      <c r="D131" s="2"/>
      <c r="E131" s="2"/>
      <c r="F131" s="2"/>
      <c r="G131" s="2">
        <v>69</v>
      </c>
      <c r="H131" s="2">
        <v>750</v>
      </c>
      <c r="I131" s="2"/>
      <c r="J131" s="2"/>
      <c r="K131" s="2">
        <v>819</v>
      </c>
      <c r="L131" s="12">
        <v>65051.880341880344</v>
      </c>
      <c r="M131" s="3" t="s">
        <v>16</v>
      </c>
      <c r="N131" s="4">
        <v>0</v>
      </c>
      <c r="O131" s="4">
        <v>1801800</v>
      </c>
    </row>
    <row r="132" spans="2:15" x14ac:dyDescent="0.35">
      <c r="B132" s="3">
        <v>174</v>
      </c>
      <c r="C132" s="2"/>
      <c r="D132" s="2"/>
      <c r="E132" s="2"/>
      <c r="F132" s="2"/>
      <c r="G132" s="2">
        <v>1452</v>
      </c>
      <c r="H132" s="2">
        <v>3499</v>
      </c>
      <c r="I132" s="2"/>
      <c r="J132" s="2"/>
      <c r="K132" s="2">
        <v>4951</v>
      </c>
      <c r="L132" s="12">
        <v>56854.572207634825</v>
      </c>
      <c r="M132" s="3" t="s">
        <v>16</v>
      </c>
      <c r="N132" s="4">
        <v>0</v>
      </c>
      <c r="O132" s="4">
        <v>10892200</v>
      </c>
    </row>
    <row r="133" spans="2:15" x14ac:dyDescent="0.35">
      <c r="B133" s="3">
        <v>175</v>
      </c>
      <c r="C133" s="2"/>
      <c r="D133" s="2"/>
      <c r="E133" s="2"/>
      <c r="F133" s="2"/>
      <c r="G133" s="2">
        <v>1091</v>
      </c>
      <c r="H133" s="2">
        <v>94</v>
      </c>
      <c r="I133" s="2"/>
      <c r="J133" s="2"/>
      <c r="K133" s="2">
        <v>1185</v>
      </c>
      <c r="L133" s="12">
        <v>41839.881856540087</v>
      </c>
      <c r="M133" s="3" t="s">
        <v>16</v>
      </c>
      <c r="N133" s="4">
        <v>0</v>
      </c>
      <c r="O133" s="4">
        <v>2607000</v>
      </c>
    </row>
    <row r="134" spans="2:15" x14ac:dyDescent="0.35">
      <c r="B134" s="3">
        <v>176</v>
      </c>
      <c r="C134" s="2"/>
      <c r="D134" s="2"/>
      <c r="E134" s="2"/>
      <c r="F134" s="2"/>
      <c r="G134" s="2">
        <v>172</v>
      </c>
      <c r="H134" s="2">
        <v>41</v>
      </c>
      <c r="I134" s="2"/>
      <c r="J134" s="2"/>
      <c r="K134" s="2">
        <v>213</v>
      </c>
      <c r="L134" s="12">
        <v>47489.943661971833</v>
      </c>
      <c r="M134" s="3" t="s">
        <v>16</v>
      </c>
      <c r="N134" s="4">
        <v>0</v>
      </c>
      <c r="O134" s="4">
        <v>639000</v>
      </c>
    </row>
    <row r="135" spans="2:15" x14ac:dyDescent="0.35">
      <c r="B135" s="3">
        <v>177</v>
      </c>
      <c r="C135" s="2"/>
      <c r="D135" s="2"/>
      <c r="E135" s="2"/>
      <c r="F135" s="2"/>
      <c r="G135" s="2">
        <v>46</v>
      </c>
      <c r="H135" s="2">
        <v>476</v>
      </c>
      <c r="I135" s="2"/>
      <c r="J135" s="2"/>
      <c r="K135" s="2">
        <v>522</v>
      </c>
      <c r="L135" s="12">
        <v>63673.758620689652</v>
      </c>
      <c r="M135" s="3" t="s">
        <v>16</v>
      </c>
      <c r="N135" s="4">
        <v>0</v>
      </c>
      <c r="O135" s="4">
        <v>1566000</v>
      </c>
    </row>
    <row r="136" spans="2:15" x14ac:dyDescent="0.35">
      <c r="B136" s="3">
        <v>178</v>
      </c>
      <c r="C136" s="2"/>
      <c r="D136" s="2"/>
      <c r="E136" s="2"/>
      <c r="F136" s="2"/>
      <c r="G136" s="2">
        <v>128</v>
      </c>
      <c r="H136" s="2">
        <v>46</v>
      </c>
      <c r="I136" s="2"/>
      <c r="J136" s="2"/>
      <c r="K136" s="2">
        <v>174</v>
      </c>
      <c r="L136" s="12">
        <v>100420.40229885057</v>
      </c>
      <c r="M136" s="3" t="s">
        <v>16</v>
      </c>
      <c r="N136" s="4">
        <v>0</v>
      </c>
      <c r="O136" s="4">
        <v>522000</v>
      </c>
    </row>
    <row r="137" spans="2:15" x14ac:dyDescent="0.35">
      <c r="B137" s="3">
        <v>179</v>
      </c>
      <c r="C137" s="2"/>
      <c r="D137" s="2"/>
      <c r="E137" s="2"/>
      <c r="F137" s="2"/>
      <c r="G137" s="2">
        <v>1040</v>
      </c>
      <c r="H137" s="2">
        <v>620</v>
      </c>
      <c r="I137" s="2"/>
      <c r="J137" s="2"/>
      <c r="K137" s="2">
        <v>1660</v>
      </c>
      <c r="L137" s="12">
        <v>52436.934337349398</v>
      </c>
      <c r="M137" s="3" t="s">
        <v>16</v>
      </c>
      <c r="N137" s="4">
        <v>0</v>
      </c>
      <c r="O137" s="4">
        <v>4980000</v>
      </c>
    </row>
    <row r="138" spans="2:15" x14ac:dyDescent="0.35">
      <c r="B138" s="3">
        <v>180</v>
      </c>
      <c r="C138" s="2"/>
      <c r="D138" s="2"/>
      <c r="E138" s="2"/>
      <c r="F138" s="2"/>
      <c r="G138" s="2">
        <v>338</v>
      </c>
      <c r="H138" s="2">
        <v>179</v>
      </c>
      <c r="I138" s="2"/>
      <c r="J138" s="2"/>
      <c r="K138" s="2">
        <v>517</v>
      </c>
      <c r="L138" s="12">
        <v>69105.141199226302</v>
      </c>
      <c r="M138" s="3" t="s">
        <v>16</v>
      </c>
      <c r="N138" s="4">
        <v>0</v>
      </c>
      <c r="O138" s="4">
        <v>1551000</v>
      </c>
    </row>
    <row r="139" spans="2:15" x14ac:dyDescent="0.35">
      <c r="B139" s="3">
        <v>181</v>
      </c>
      <c r="C139" s="2"/>
      <c r="D139" s="2"/>
      <c r="E139" s="2"/>
      <c r="F139" s="2"/>
      <c r="G139" s="2">
        <v>164</v>
      </c>
      <c r="H139" s="2"/>
      <c r="I139" s="2"/>
      <c r="J139" s="2"/>
      <c r="K139" s="2">
        <v>164</v>
      </c>
      <c r="L139" s="12">
        <v>51152.310975609755</v>
      </c>
      <c r="M139" s="3" t="s">
        <v>16</v>
      </c>
      <c r="N139" s="4">
        <v>0</v>
      </c>
      <c r="O139" s="4">
        <v>590400</v>
      </c>
    </row>
    <row r="140" spans="2:15" x14ac:dyDescent="0.35">
      <c r="B140" s="3">
        <v>182</v>
      </c>
      <c r="C140" s="2"/>
      <c r="D140" s="2"/>
      <c r="E140" s="2"/>
      <c r="F140" s="2"/>
      <c r="G140" s="2">
        <v>199</v>
      </c>
      <c r="H140" s="2">
        <v>666</v>
      </c>
      <c r="I140" s="2"/>
      <c r="J140" s="2"/>
      <c r="K140" s="2">
        <v>865</v>
      </c>
      <c r="L140" s="12">
        <v>74157.901734104045</v>
      </c>
      <c r="M140" s="3" t="s">
        <v>16</v>
      </c>
      <c r="N140" s="4">
        <v>0</v>
      </c>
      <c r="O140" s="4">
        <v>3114000</v>
      </c>
    </row>
    <row r="141" spans="2:15" x14ac:dyDescent="0.35">
      <c r="B141" s="3">
        <v>183</v>
      </c>
      <c r="C141" s="2"/>
      <c r="D141" s="2"/>
      <c r="E141" s="2"/>
      <c r="F141" s="2"/>
      <c r="G141" s="2">
        <v>289</v>
      </c>
      <c r="H141" s="2">
        <v>7</v>
      </c>
      <c r="I141" s="2"/>
      <c r="J141" s="2"/>
      <c r="K141" s="2">
        <v>296</v>
      </c>
      <c r="L141" s="12">
        <v>62432.608108108107</v>
      </c>
      <c r="M141" s="3" t="s">
        <v>16</v>
      </c>
      <c r="N141" s="4">
        <v>0</v>
      </c>
      <c r="O141" s="4">
        <v>1065600</v>
      </c>
    </row>
    <row r="142" spans="2:15" x14ac:dyDescent="0.35">
      <c r="B142" s="3">
        <v>184</v>
      </c>
      <c r="C142" s="2"/>
      <c r="D142" s="2"/>
      <c r="E142" s="2"/>
      <c r="F142" s="2"/>
      <c r="G142" s="2">
        <v>417</v>
      </c>
      <c r="H142" s="2">
        <v>229</v>
      </c>
      <c r="I142" s="2"/>
      <c r="J142" s="2"/>
      <c r="K142" s="2">
        <v>646</v>
      </c>
      <c r="L142" s="12">
        <v>73987.29566563468</v>
      </c>
      <c r="M142" s="3" t="s">
        <v>16</v>
      </c>
      <c r="N142" s="4">
        <v>0</v>
      </c>
      <c r="O142" s="4">
        <v>2325600</v>
      </c>
    </row>
    <row r="143" spans="2:15" x14ac:dyDescent="0.35">
      <c r="B143" s="3">
        <v>185</v>
      </c>
      <c r="C143" s="2"/>
      <c r="D143" s="2"/>
      <c r="E143" s="2"/>
      <c r="F143" s="2"/>
      <c r="G143" s="2">
        <v>215</v>
      </c>
      <c r="H143" s="2">
        <v>635</v>
      </c>
      <c r="I143" s="2"/>
      <c r="J143" s="2"/>
      <c r="K143" s="2">
        <v>850</v>
      </c>
      <c r="L143" s="12">
        <v>78466.962352941177</v>
      </c>
      <c r="M143" s="3" t="s">
        <v>16</v>
      </c>
      <c r="N143" s="4">
        <v>0</v>
      </c>
      <c r="O143" s="4">
        <v>3060000</v>
      </c>
    </row>
    <row r="144" spans="2:15" x14ac:dyDescent="0.35">
      <c r="B144" s="3">
        <v>186</v>
      </c>
      <c r="C144" s="2"/>
      <c r="D144" s="2"/>
      <c r="E144" s="2"/>
      <c r="F144" s="2"/>
      <c r="G144" s="2">
        <v>37</v>
      </c>
      <c r="H144" s="2"/>
      <c r="I144" s="2"/>
      <c r="J144" s="2"/>
      <c r="K144" s="2">
        <v>37</v>
      </c>
      <c r="L144" s="12">
        <v>99416.83783783784</v>
      </c>
      <c r="M144" s="3" t="s">
        <v>16</v>
      </c>
      <c r="N144" s="4">
        <v>0</v>
      </c>
      <c r="O144" s="4">
        <v>148000</v>
      </c>
    </row>
    <row r="145" spans="2:16" x14ac:dyDescent="0.35">
      <c r="B145" s="3">
        <v>187</v>
      </c>
      <c r="C145" s="2"/>
      <c r="D145" s="2"/>
      <c r="E145" s="2"/>
      <c r="F145" s="2"/>
      <c r="G145" s="2">
        <v>5</v>
      </c>
      <c r="H145" s="2">
        <v>1423</v>
      </c>
      <c r="I145" s="2"/>
      <c r="J145" s="2"/>
      <c r="K145" s="2">
        <v>1428</v>
      </c>
      <c r="L145" s="12">
        <v>79014.604341736689</v>
      </c>
      <c r="M145" s="3" t="s">
        <v>16</v>
      </c>
      <c r="N145" s="4">
        <v>0</v>
      </c>
      <c r="O145" s="4">
        <v>5712000</v>
      </c>
    </row>
    <row r="146" spans="2:16" x14ac:dyDescent="0.35">
      <c r="B146" s="3">
        <v>188</v>
      </c>
      <c r="C146" s="2"/>
      <c r="D146" s="2"/>
      <c r="E146" s="2"/>
      <c r="F146" s="2"/>
      <c r="G146" s="2">
        <v>22</v>
      </c>
      <c r="H146" s="2"/>
      <c r="I146" s="2"/>
      <c r="J146" s="2"/>
      <c r="K146" s="2">
        <v>22</v>
      </c>
      <c r="L146" s="12">
        <v>55650.86363636364</v>
      </c>
      <c r="M146" s="3" t="s">
        <v>16</v>
      </c>
      <c r="N146" s="4">
        <v>0</v>
      </c>
      <c r="O146" s="4">
        <v>88000</v>
      </c>
    </row>
    <row r="147" spans="2:16" x14ac:dyDescent="0.35">
      <c r="B147" s="3">
        <v>189</v>
      </c>
      <c r="C147" s="2"/>
      <c r="D147" s="2"/>
      <c r="E147" s="2"/>
      <c r="F147" s="2"/>
      <c r="G147" s="2">
        <v>345</v>
      </c>
      <c r="H147" s="2">
        <v>364</v>
      </c>
      <c r="I147" s="2"/>
      <c r="J147" s="2"/>
      <c r="K147" s="2">
        <v>709</v>
      </c>
      <c r="L147" s="12">
        <v>64924.612129760222</v>
      </c>
      <c r="M147" s="3" t="s">
        <v>16</v>
      </c>
      <c r="N147" s="4">
        <v>0</v>
      </c>
      <c r="O147" s="4">
        <v>2836000</v>
      </c>
      <c r="P147" s="23"/>
    </row>
    <row r="148" spans="2:16" x14ac:dyDescent="0.35">
      <c r="B148" s="3">
        <v>190</v>
      </c>
      <c r="C148" s="2"/>
      <c r="D148" s="2"/>
      <c r="E148" s="2"/>
      <c r="F148" s="2"/>
      <c r="G148" s="2">
        <v>76</v>
      </c>
      <c r="H148" s="2">
        <v>456</v>
      </c>
      <c r="I148" s="2"/>
      <c r="J148" s="2"/>
      <c r="K148" s="2">
        <v>532</v>
      </c>
      <c r="L148" s="12">
        <v>48249.191729323305</v>
      </c>
      <c r="M148" s="3" t="s">
        <v>16</v>
      </c>
      <c r="N148" s="4">
        <v>0</v>
      </c>
      <c r="O148" s="4">
        <v>2128000</v>
      </c>
    </row>
    <row r="149" spans="2:16" x14ac:dyDescent="0.35">
      <c r="B149" s="3">
        <v>191</v>
      </c>
      <c r="C149" s="2"/>
      <c r="D149" s="2"/>
      <c r="E149" s="2"/>
      <c r="F149" s="2"/>
      <c r="G149" s="2">
        <v>23</v>
      </c>
      <c r="H149" s="2"/>
      <c r="I149" s="2"/>
      <c r="J149" s="2"/>
      <c r="K149" s="2">
        <v>23</v>
      </c>
      <c r="L149" s="12">
        <v>52958.34782608696</v>
      </c>
      <c r="M149" s="3" t="s">
        <v>16</v>
      </c>
      <c r="N149" s="4">
        <v>0</v>
      </c>
      <c r="O149" s="4">
        <v>149500</v>
      </c>
    </row>
    <row r="150" spans="2:16" x14ac:dyDescent="0.35">
      <c r="B150" s="3">
        <v>192</v>
      </c>
      <c r="C150" s="2"/>
      <c r="D150" s="2"/>
      <c r="E150" s="2"/>
      <c r="F150" s="2"/>
      <c r="G150" s="2">
        <v>97</v>
      </c>
      <c r="H150" s="2"/>
      <c r="I150" s="2"/>
      <c r="J150" s="2"/>
      <c r="K150" s="2">
        <v>97</v>
      </c>
      <c r="L150" s="12">
        <v>80074.742268041242</v>
      </c>
      <c r="M150" s="3" t="s">
        <v>16</v>
      </c>
      <c r="N150" s="4">
        <v>0</v>
      </c>
      <c r="O150" s="4">
        <v>630500</v>
      </c>
    </row>
    <row r="151" spans="2:16" x14ac:dyDescent="0.35">
      <c r="B151" s="3">
        <v>193</v>
      </c>
      <c r="C151" s="2"/>
      <c r="D151" s="2"/>
      <c r="E151" s="2"/>
      <c r="F151" s="2"/>
      <c r="G151" s="2">
        <v>51</v>
      </c>
      <c r="H151" s="2">
        <v>36</v>
      </c>
      <c r="I151" s="2"/>
      <c r="J151" s="2"/>
      <c r="K151" s="2">
        <v>87</v>
      </c>
      <c r="L151" s="12">
        <v>78254.229885057473</v>
      </c>
      <c r="M151" s="3" t="s">
        <v>16</v>
      </c>
      <c r="N151" s="4">
        <v>0</v>
      </c>
      <c r="O151" s="4">
        <v>565500</v>
      </c>
    </row>
    <row r="152" spans="2:16" x14ac:dyDescent="0.35">
      <c r="B152" s="3">
        <v>194</v>
      </c>
      <c r="C152" s="2"/>
      <c r="D152" s="2"/>
      <c r="E152" s="2"/>
      <c r="F152" s="2"/>
      <c r="G152" s="2">
        <v>470</v>
      </c>
      <c r="H152" s="2">
        <v>489</v>
      </c>
      <c r="I152" s="2"/>
      <c r="J152" s="2"/>
      <c r="K152" s="2">
        <v>959</v>
      </c>
      <c r="L152" s="12">
        <v>69050.323253388953</v>
      </c>
      <c r="M152" s="3" t="s">
        <v>16</v>
      </c>
      <c r="N152" s="4">
        <v>0</v>
      </c>
      <c r="O152" s="4">
        <v>6233500</v>
      </c>
    </row>
    <row r="153" spans="2:16" x14ac:dyDescent="0.35">
      <c r="B153" s="3">
        <v>195</v>
      </c>
      <c r="C153" s="2"/>
      <c r="D153" s="2"/>
      <c r="E153" s="2"/>
      <c r="F153" s="2"/>
      <c r="G153" s="2">
        <v>6</v>
      </c>
      <c r="H153" s="2">
        <v>10</v>
      </c>
      <c r="I153" s="2"/>
      <c r="J153" s="2"/>
      <c r="K153" s="2">
        <v>16</v>
      </c>
      <c r="L153" s="12">
        <v>63916.375</v>
      </c>
      <c r="M153" s="3" t="s">
        <v>16</v>
      </c>
      <c r="N153" s="4">
        <v>0</v>
      </c>
      <c r="O153" s="4">
        <v>104000</v>
      </c>
    </row>
    <row r="154" spans="2:16" x14ac:dyDescent="0.35">
      <c r="B154" s="3">
        <v>196</v>
      </c>
      <c r="C154" s="2"/>
      <c r="D154" s="2"/>
      <c r="E154" s="2"/>
      <c r="F154" s="2"/>
      <c r="G154" s="2">
        <v>22</v>
      </c>
      <c r="H154" s="2">
        <v>4</v>
      </c>
      <c r="I154" s="2"/>
      <c r="J154" s="2"/>
      <c r="K154" s="2">
        <v>26</v>
      </c>
      <c r="L154" s="12">
        <v>100931.5</v>
      </c>
      <c r="M154" s="3" t="s">
        <v>16</v>
      </c>
      <c r="N154" s="4">
        <v>0</v>
      </c>
      <c r="O154" s="4">
        <v>169000</v>
      </c>
    </row>
    <row r="155" spans="2:16" x14ac:dyDescent="0.35">
      <c r="B155" s="3">
        <v>197</v>
      </c>
      <c r="C155" s="2"/>
      <c r="D155" s="2"/>
      <c r="E155" s="2"/>
      <c r="F155" s="2"/>
      <c r="G155" s="2">
        <v>76</v>
      </c>
      <c r="H155" s="2"/>
      <c r="I155" s="2"/>
      <c r="J155" s="2"/>
      <c r="K155" s="2">
        <v>76</v>
      </c>
      <c r="L155" s="12">
        <v>72044.986842105267</v>
      </c>
      <c r="M155" s="3" t="s">
        <v>16</v>
      </c>
      <c r="N155" s="4">
        <v>0</v>
      </c>
      <c r="O155" s="4">
        <v>494000</v>
      </c>
    </row>
    <row r="156" spans="2:16" x14ac:dyDescent="0.35">
      <c r="B156" s="3">
        <v>198</v>
      </c>
      <c r="C156" s="2"/>
      <c r="D156" s="2"/>
      <c r="E156" s="2"/>
      <c r="F156" s="2"/>
      <c r="G156" s="2">
        <v>67</v>
      </c>
      <c r="H156" s="2">
        <v>143</v>
      </c>
      <c r="I156" s="2"/>
      <c r="J156" s="2"/>
      <c r="K156" s="2">
        <v>210</v>
      </c>
      <c r="L156" s="12">
        <v>68095.5</v>
      </c>
      <c r="M156" s="3" t="s">
        <v>16</v>
      </c>
      <c r="N156" s="4">
        <v>0</v>
      </c>
      <c r="O156" s="4">
        <v>1365000</v>
      </c>
    </row>
    <row r="157" spans="2:16" x14ac:dyDescent="0.35">
      <c r="B157" s="3">
        <v>199</v>
      </c>
      <c r="C157" s="2"/>
      <c r="D157" s="2"/>
      <c r="E157" s="2">
        <v>6</v>
      </c>
      <c r="F157" s="2"/>
      <c r="G157" s="2">
        <v>218</v>
      </c>
      <c r="H157" s="2">
        <v>283</v>
      </c>
      <c r="I157" s="2"/>
      <c r="J157" s="2"/>
      <c r="K157" s="2">
        <v>507</v>
      </c>
      <c r="L157" s="12">
        <v>83185.459566074947</v>
      </c>
      <c r="M157" s="3" t="s">
        <v>16</v>
      </c>
      <c r="N157" s="4">
        <v>0</v>
      </c>
      <c r="O157" s="4">
        <v>3295500</v>
      </c>
    </row>
    <row r="158" spans="2:16" x14ac:dyDescent="0.35">
      <c r="B158" s="3">
        <v>200</v>
      </c>
      <c r="C158" s="2"/>
      <c r="D158" s="2"/>
      <c r="E158" s="2"/>
      <c r="F158" s="2"/>
      <c r="G158" s="2">
        <v>106</v>
      </c>
      <c r="H158" s="2"/>
      <c r="I158" s="2"/>
      <c r="J158" s="2"/>
      <c r="K158" s="2">
        <v>106</v>
      </c>
      <c r="L158" s="12">
        <v>100036.82075471699</v>
      </c>
      <c r="M158" s="3" t="s">
        <v>16</v>
      </c>
      <c r="N158" s="4">
        <v>0</v>
      </c>
      <c r="O158" s="4">
        <v>689000</v>
      </c>
    </row>
    <row r="159" spans="2:16" x14ac:dyDescent="0.35">
      <c r="B159" s="3">
        <v>201</v>
      </c>
      <c r="C159" s="2"/>
      <c r="D159" s="2"/>
      <c r="E159" s="2"/>
      <c r="F159" s="2"/>
      <c r="G159" s="2">
        <v>17</v>
      </c>
      <c r="H159" s="2"/>
      <c r="I159" s="2"/>
      <c r="J159" s="2"/>
      <c r="K159" s="2">
        <v>17</v>
      </c>
      <c r="L159" s="12">
        <v>59527.294117647056</v>
      </c>
      <c r="M159" s="3" t="s">
        <v>15</v>
      </c>
      <c r="N159" s="4">
        <v>0</v>
      </c>
      <c r="O159" s="4">
        <v>136000</v>
      </c>
      <c r="P159" s="23">
        <f>-SUM(O159:O206)/SUMPRODUCT(K159:K206,L159:L206)</f>
        <v>-9.0820614603410621E-2</v>
      </c>
    </row>
    <row r="160" spans="2:16" x14ac:dyDescent="0.35">
      <c r="B160" s="3">
        <v>202</v>
      </c>
      <c r="C160" s="2"/>
      <c r="D160" s="2"/>
      <c r="E160" s="2"/>
      <c r="F160" s="2"/>
      <c r="G160" s="2">
        <v>10</v>
      </c>
      <c r="H160" s="2">
        <v>1</v>
      </c>
      <c r="I160" s="2"/>
      <c r="J160" s="2"/>
      <c r="K160" s="2">
        <v>11</v>
      </c>
      <c r="L160" s="12">
        <v>100917</v>
      </c>
      <c r="M160" s="3" t="s">
        <v>15</v>
      </c>
      <c r="N160" s="4">
        <v>0</v>
      </c>
      <c r="O160" s="4">
        <v>88000</v>
      </c>
    </row>
    <row r="161" spans="2:15" x14ac:dyDescent="0.35">
      <c r="B161" s="3">
        <v>203</v>
      </c>
      <c r="C161" s="2"/>
      <c r="D161" s="2"/>
      <c r="E161" s="2"/>
      <c r="F161" s="2"/>
      <c r="G161" s="2">
        <v>109</v>
      </c>
      <c r="H161" s="2">
        <v>74</v>
      </c>
      <c r="I161" s="2"/>
      <c r="J161" s="2"/>
      <c r="K161" s="2">
        <v>183</v>
      </c>
      <c r="L161" s="12">
        <v>68969.366120218576</v>
      </c>
      <c r="M161" s="3" t="s">
        <v>15</v>
      </c>
      <c r="N161" s="4">
        <v>0</v>
      </c>
      <c r="O161" s="4">
        <v>1464000</v>
      </c>
    </row>
    <row r="162" spans="2:15" x14ac:dyDescent="0.35">
      <c r="B162" s="3">
        <v>204</v>
      </c>
      <c r="C162" s="2"/>
      <c r="D162" s="2"/>
      <c r="E162" s="2"/>
      <c r="F162" s="2"/>
      <c r="G162" s="2">
        <v>113</v>
      </c>
      <c r="H162" s="2">
        <v>1</v>
      </c>
      <c r="I162" s="2"/>
      <c r="J162" s="2"/>
      <c r="K162" s="2">
        <v>114</v>
      </c>
      <c r="L162" s="12">
        <v>77850.824561403511</v>
      </c>
      <c r="M162" s="3" t="s">
        <v>15</v>
      </c>
      <c r="N162" s="4">
        <v>0</v>
      </c>
      <c r="O162" s="4">
        <v>912000</v>
      </c>
    </row>
    <row r="163" spans="2:15" x14ac:dyDescent="0.35">
      <c r="B163" s="3">
        <v>205</v>
      </c>
      <c r="C163" s="2"/>
      <c r="D163" s="2"/>
      <c r="E163" s="2"/>
      <c r="F163" s="2"/>
      <c r="G163" s="2">
        <v>11</v>
      </c>
      <c r="H163" s="2">
        <v>34</v>
      </c>
      <c r="I163" s="2"/>
      <c r="J163" s="2"/>
      <c r="K163" s="2">
        <v>45</v>
      </c>
      <c r="L163" s="12">
        <v>72606.666666666672</v>
      </c>
      <c r="M163" s="3" t="s">
        <v>15</v>
      </c>
      <c r="N163" s="4">
        <v>0</v>
      </c>
      <c r="O163" s="4">
        <v>360000</v>
      </c>
    </row>
    <row r="164" spans="2:15" x14ac:dyDescent="0.35">
      <c r="B164" s="3">
        <v>206</v>
      </c>
      <c r="C164" s="2"/>
      <c r="D164" s="2"/>
      <c r="E164" s="2"/>
      <c r="F164" s="2"/>
      <c r="G164" s="2">
        <v>11</v>
      </c>
      <c r="H164" s="2">
        <v>5</v>
      </c>
      <c r="I164" s="2"/>
      <c r="J164" s="2"/>
      <c r="K164" s="2">
        <v>16</v>
      </c>
      <c r="L164" s="12">
        <v>70814.375</v>
      </c>
      <c r="M164" s="3" t="s">
        <v>15</v>
      </c>
      <c r="N164" s="4">
        <v>0</v>
      </c>
      <c r="O164" s="4">
        <v>128000</v>
      </c>
    </row>
    <row r="165" spans="2:15" x14ac:dyDescent="0.35">
      <c r="B165" s="3">
        <v>207</v>
      </c>
      <c r="C165" s="2"/>
      <c r="D165" s="2"/>
      <c r="E165" s="2"/>
      <c r="F165" s="2"/>
      <c r="G165" s="2">
        <v>185</v>
      </c>
      <c r="H165" s="2">
        <v>3</v>
      </c>
      <c r="I165" s="2"/>
      <c r="J165" s="2"/>
      <c r="K165" s="2">
        <v>188</v>
      </c>
      <c r="L165" s="12">
        <v>70721.542553191495</v>
      </c>
      <c r="M165" s="3" t="s">
        <v>15</v>
      </c>
      <c r="N165" s="4">
        <v>0</v>
      </c>
      <c r="O165" s="4">
        <v>1504000</v>
      </c>
    </row>
    <row r="166" spans="2:15" x14ac:dyDescent="0.35">
      <c r="B166" s="3">
        <v>208</v>
      </c>
      <c r="C166" s="2"/>
      <c r="D166" s="2"/>
      <c r="E166" s="2"/>
      <c r="F166" s="2"/>
      <c r="G166" s="2">
        <v>50</v>
      </c>
      <c r="H166" s="2"/>
      <c r="I166" s="2"/>
      <c r="J166" s="2"/>
      <c r="K166" s="2">
        <v>50</v>
      </c>
      <c r="L166" s="12">
        <v>92453</v>
      </c>
      <c r="M166" s="3" t="s">
        <v>15</v>
      </c>
      <c r="N166" s="4">
        <v>0</v>
      </c>
      <c r="O166" s="4">
        <v>400000</v>
      </c>
    </row>
    <row r="167" spans="2:15" x14ac:dyDescent="0.35">
      <c r="B167" s="3">
        <v>209</v>
      </c>
      <c r="C167" s="2"/>
      <c r="D167" s="2"/>
      <c r="E167" s="2"/>
      <c r="F167" s="2"/>
      <c r="G167" s="2">
        <v>205</v>
      </c>
      <c r="H167" s="2">
        <v>154</v>
      </c>
      <c r="I167" s="2"/>
      <c r="J167" s="2"/>
      <c r="K167" s="2">
        <v>359</v>
      </c>
      <c r="L167" s="12">
        <v>83570.075208913651</v>
      </c>
      <c r="M167" s="3" t="s">
        <v>15</v>
      </c>
      <c r="N167" s="4">
        <v>0</v>
      </c>
      <c r="O167" s="4">
        <v>2872000</v>
      </c>
    </row>
    <row r="168" spans="2:15" x14ac:dyDescent="0.35">
      <c r="B168" s="3">
        <v>210</v>
      </c>
      <c r="C168" s="2"/>
      <c r="D168" s="2"/>
      <c r="E168" s="2"/>
      <c r="F168" s="2"/>
      <c r="G168" s="2">
        <v>113</v>
      </c>
      <c r="H168" s="2">
        <v>9</v>
      </c>
      <c r="I168" s="2"/>
      <c r="J168" s="2"/>
      <c r="K168" s="2">
        <v>122</v>
      </c>
      <c r="L168" s="12">
        <v>75358.680327868846</v>
      </c>
      <c r="M168" s="3" t="s">
        <v>15</v>
      </c>
      <c r="N168" s="4">
        <v>0</v>
      </c>
      <c r="O168" s="4">
        <v>976000</v>
      </c>
    </row>
    <row r="169" spans="2:15" x14ac:dyDescent="0.35">
      <c r="B169" s="3">
        <v>211</v>
      </c>
      <c r="C169" s="2"/>
      <c r="D169" s="2"/>
      <c r="E169" s="2"/>
      <c r="F169" s="2"/>
      <c r="G169" s="2">
        <v>266</v>
      </c>
      <c r="H169" s="2"/>
      <c r="I169" s="2"/>
      <c r="J169" s="2"/>
      <c r="K169" s="2">
        <v>266</v>
      </c>
      <c r="L169" s="12">
        <v>85921.593984962412</v>
      </c>
      <c r="M169" s="3" t="s">
        <v>15</v>
      </c>
      <c r="N169" s="4">
        <v>0</v>
      </c>
      <c r="O169" s="4">
        <v>2128000</v>
      </c>
    </row>
    <row r="170" spans="2:15" x14ac:dyDescent="0.35">
      <c r="B170" s="3">
        <v>212</v>
      </c>
      <c r="C170" s="2"/>
      <c r="D170" s="2"/>
      <c r="E170" s="2"/>
      <c r="F170" s="2"/>
      <c r="G170" s="2">
        <v>241</v>
      </c>
      <c r="H170" s="2"/>
      <c r="I170" s="2"/>
      <c r="J170" s="2"/>
      <c r="K170" s="2">
        <v>241</v>
      </c>
      <c r="L170" s="12">
        <v>128516.75103734439</v>
      </c>
      <c r="M170" s="3" t="s">
        <v>15</v>
      </c>
      <c r="N170" s="4">
        <v>0</v>
      </c>
      <c r="O170" s="4">
        <v>1928000</v>
      </c>
    </row>
    <row r="171" spans="2:15" x14ac:dyDescent="0.35">
      <c r="B171" s="3">
        <v>213</v>
      </c>
      <c r="C171" s="2"/>
      <c r="D171" s="2"/>
      <c r="E171" s="2"/>
      <c r="F171" s="2"/>
      <c r="G171" s="2">
        <v>28</v>
      </c>
      <c r="H171" s="2">
        <v>12</v>
      </c>
      <c r="I171" s="2"/>
      <c r="J171" s="2"/>
      <c r="K171" s="2">
        <v>40</v>
      </c>
      <c r="L171" s="12">
        <v>74548.975000000006</v>
      </c>
      <c r="M171" s="3" t="s">
        <v>15</v>
      </c>
      <c r="N171" s="4">
        <v>0</v>
      </c>
      <c r="O171" s="4">
        <v>320000</v>
      </c>
    </row>
    <row r="172" spans="2:15" x14ac:dyDescent="0.35">
      <c r="B172" s="3">
        <v>214</v>
      </c>
      <c r="C172" s="2"/>
      <c r="D172" s="2"/>
      <c r="E172" s="2"/>
      <c r="F172" s="2"/>
      <c r="G172" s="2">
        <v>25</v>
      </c>
      <c r="H172" s="2">
        <v>1</v>
      </c>
      <c r="I172" s="2"/>
      <c r="J172" s="2"/>
      <c r="K172" s="2">
        <v>26</v>
      </c>
      <c r="L172" s="12">
        <v>97867.076923076922</v>
      </c>
      <c r="M172" s="3" t="s">
        <v>15</v>
      </c>
      <c r="N172" s="4">
        <v>0</v>
      </c>
      <c r="O172" s="4">
        <v>208000</v>
      </c>
    </row>
    <row r="173" spans="2:15" x14ac:dyDescent="0.35">
      <c r="B173" s="3">
        <v>215</v>
      </c>
      <c r="C173" s="2"/>
      <c r="D173" s="2"/>
      <c r="E173" s="2"/>
      <c r="F173" s="2"/>
      <c r="G173" s="2">
        <v>8</v>
      </c>
      <c r="H173" s="2">
        <v>22</v>
      </c>
      <c r="I173" s="2"/>
      <c r="J173" s="2"/>
      <c r="K173" s="2">
        <v>30</v>
      </c>
      <c r="L173" s="12">
        <v>86772.6</v>
      </c>
      <c r="M173" s="3" t="s">
        <v>15</v>
      </c>
      <c r="N173" s="4">
        <v>0</v>
      </c>
      <c r="O173" s="4">
        <v>240000</v>
      </c>
    </row>
    <row r="174" spans="2:15" x14ac:dyDescent="0.35">
      <c r="B174" s="3">
        <v>216</v>
      </c>
      <c r="C174" s="2"/>
      <c r="D174" s="2"/>
      <c r="E174" s="2"/>
      <c r="F174" s="2"/>
      <c r="G174" s="2">
        <v>81</v>
      </c>
      <c r="H174" s="2"/>
      <c r="I174" s="2"/>
      <c r="J174" s="2"/>
      <c r="K174" s="2">
        <v>81</v>
      </c>
      <c r="L174" s="12">
        <v>154979.64197530865</v>
      </c>
      <c r="M174" s="3" t="s">
        <v>15</v>
      </c>
      <c r="N174" s="4">
        <v>0</v>
      </c>
      <c r="O174" s="4">
        <v>648000</v>
      </c>
    </row>
    <row r="175" spans="2:15" x14ac:dyDescent="0.35">
      <c r="B175" s="3">
        <v>217</v>
      </c>
      <c r="C175" s="2"/>
      <c r="D175" s="2"/>
      <c r="E175" s="2"/>
      <c r="F175" s="2"/>
      <c r="G175" s="2">
        <v>5</v>
      </c>
      <c r="H175" s="2"/>
      <c r="I175" s="2"/>
      <c r="J175" s="2"/>
      <c r="K175" s="2">
        <v>5</v>
      </c>
      <c r="L175" s="12">
        <v>86846.399999999994</v>
      </c>
      <c r="M175" s="3" t="s">
        <v>15</v>
      </c>
      <c r="N175" s="4">
        <v>0</v>
      </c>
      <c r="O175" s="4">
        <v>40000</v>
      </c>
    </row>
    <row r="176" spans="2:15" x14ac:dyDescent="0.35">
      <c r="B176" s="3">
        <v>218</v>
      </c>
      <c r="C176" s="2"/>
      <c r="D176" s="2"/>
      <c r="E176" s="2"/>
      <c r="F176" s="2"/>
      <c r="G176" s="2">
        <v>7</v>
      </c>
      <c r="H176" s="2"/>
      <c r="I176" s="2"/>
      <c r="J176" s="2"/>
      <c r="K176" s="2">
        <v>7</v>
      </c>
      <c r="L176" s="12">
        <v>96505.71428571429</v>
      </c>
      <c r="M176" s="3" t="s">
        <v>15</v>
      </c>
      <c r="N176" s="4">
        <v>0</v>
      </c>
      <c r="O176" s="4">
        <v>56000</v>
      </c>
    </row>
    <row r="177" spans="2:15" x14ac:dyDescent="0.35">
      <c r="B177" s="3">
        <v>219</v>
      </c>
      <c r="C177" s="2"/>
      <c r="D177" s="2"/>
      <c r="E177" s="2"/>
      <c r="F177" s="2"/>
      <c r="G177" s="2">
        <v>203</v>
      </c>
      <c r="H177" s="2">
        <v>140</v>
      </c>
      <c r="I177" s="2"/>
      <c r="J177" s="2"/>
      <c r="K177" s="2">
        <v>343</v>
      </c>
      <c r="L177" s="12">
        <v>122191.38775510204</v>
      </c>
      <c r="M177" s="3" t="s">
        <v>15</v>
      </c>
      <c r="N177" s="4">
        <v>0</v>
      </c>
      <c r="O177" s="4">
        <v>2744000</v>
      </c>
    </row>
    <row r="178" spans="2:15" x14ac:dyDescent="0.35">
      <c r="B178" s="3">
        <v>220</v>
      </c>
      <c r="C178" s="2"/>
      <c r="D178" s="2"/>
      <c r="E178" s="2"/>
      <c r="F178" s="2"/>
      <c r="G178" s="2">
        <v>7</v>
      </c>
      <c r="H178" s="2"/>
      <c r="I178" s="2"/>
      <c r="J178" s="2"/>
      <c r="K178" s="2">
        <v>7</v>
      </c>
      <c r="L178" s="12">
        <v>103985.71428571429</v>
      </c>
      <c r="M178" s="3" t="s">
        <v>15</v>
      </c>
      <c r="N178" s="4">
        <v>0</v>
      </c>
      <c r="O178" s="4">
        <v>56000</v>
      </c>
    </row>
    <row r="179" spans="2:15" x14ac:dyDescent="0.35">
      <c r="B179" s="3">
        <v>221</v>
      </c>
      <c r="C179" s="2"/>
      <c r="D179" s="2"/>
      <c r="E179" s="2"/>
      <c r="F179" s="2"/>
      <c r="G179" s="2">
        <v>22</v>
      </c>
      <c r="H179" s="2">
        <v>1</v>
      </c>
      <c r="I179" s="2"/>
      <c r="J179" s="2"/>
      <c r="K179" s="2">
        <v>23</v>
      </c>
      <c r="L179" s="12">
        <v>132735</v>
      </c>
      <c r="M179" s="3" t="s">
        <v>15</v>
      </c>
      <c r="N179" s="4">
        <v>0</v>
      </c>
      <c r="O179" s="4">
        <v>184000</v>
      </c>
    </row>
    <row r="180" spans="2:15" x14ac:dyDescent="0.35">
      <c r="B180" s="3">
        <v>222</v>
      </c>
      <c r="C180" s="2"/>
      <c r="D180" s="2"/>
      <c r="E180" s="2"/>
      <c r="F180" s="2"/>
      <c r="G180" s="2">
        <v>9</v>
      </c>
      <c r="H180" s="2"/>
      <c r="I180" s="2"/>
      <c r="J180" s="2"/>
      <c r="K180" s="2">
        <v>9</v>
      </c>
      <c r="L180" s="12">
        <v>67190</v>
      </c>
      <c r="M180" s="3" t="s">
        <v>15</v>
      </c>
      <c r="N180" s="4">
        <v>0</v>
      </c>
      <c r="O180" s="4">
        <v>72000</v>
      </c>
    </row>
    <row r="181" spans="2:15" x14ac:dyDescent="0.35">
      <c r="B181" s="3">
        <v>223</v>
      </c>
      <c r="C181" s="2"/>
      <c r="D181" s="2"/>
      <c r="E181" s="2"/>
      <c r="F181" s="2"/>
      <c r="G181" s="2">
        <v>144</v>
      </c>
      <c r="H181" s="2"/>
      <c r="I181" s="2"/>
      <c r="J181" s="2"/>
      <c r="K181" s="2">
        <v>144</v>
      </c>
      <c r="L181" s="12">
        <v>122037.38888888889</v>
      </c>
      <c r="M181" s="3" t="s">
        <v>15</v>
      </c>
      <c r="N181" s="4">
        <v>0</v>
      </c>
      <c r="O181" s="4">
        <v>1152000</v>
      </c>
    </row>
    <row r="182" spans="2:15" x14ac:dyDescent="0.35">
      <c r="B182" s="3">
        <v>224</v>
      </c>
      <c r="C182" s="2"/>
      <c r="D182" s="2"/>
      <c r="E182" s="2"/>
      <c r="F182" s="2"/>
      <c r="G182" s="2">
        <v>11</v>
      </c>
      <c r="H182" s="2">
        <v>5</v>
      </c>
      <c r="I182" s="2"/>
      <c r="J182" s="2"/>
      <c r="K182" s="2">
        <v>16</v>
      </c>
      <c r="L182" s="12">
        <v>81019.4375</v>
      </c>
      <c r="M182" s="3" t="s">
        <v>15</v>
      </c>
      <c r="N182" s="4">
        <v>0</v>
      </c>
      <c r="O182" s="4">
        <v>128000</v>
      </c>
    </row>
    <row r="183" spans="2:15" x14ac:dyDescent="0.35">
      <c r="B183" s="3">
        <v>225</v>
      </c>
      <c r="C183" s="2"/>
      <c r="D183" s="2"/>
      <c r="E183" s="2"/>
      <c r="F183" s="2"/>
      <c r="G183" s="2">
        <v>298</v>
      </c>
      <c r="H183" s="2">
        <v>36</v>
      </c>
      <c r="I183" s="2"/>
      <c r="J183" s="2"/>
      <c r="K183" s="2">
        <v>334</v>
      </c>
      <c r="L183" s="12">
        <v>60940.757485029942</v>
      </c>
      <c r="M183" s="3" t="s">
        <v>15</v>
      </c>
      <c r="N183" s="4">
        <v>0</v>
      </c>
      <c r="O183" s="4">
        <v>2672000</v>
      </c>
    </row>
    <row r="184" spans="2:15" x14ac:dyDescent="0.35">
      <c r="B184" s="3">
        <v>226</v>
      </c>
      <c r="C184" s="2"/>
      <c r="D184" s="2"/>
      <c r="E184" s="2"/>
      <c r="F184" s="2"/>
      <c r="G184" s="2">
        <v>79</v>
      </c>
      <c r="H184" s="2">
        <v>1</v>
      </c>
      <c r="I184" s="2"/>
      <c r="J184" s="2"/>
      <c r="K184" s="2">
        <v>80</v>
      </c>
      <c r="L184" s="12">
        <v>88525.024999999994</v>
      </c>
      <c r="M184" s="3" t="s">
        <v>15</v>
      </c>
      <c r="N184" s="4">
        <v>0</v>
      </c>
      <c r="O184" s="4">
        <v>640000</v>
      </c>
    </row>
    <row r="185" spans="2:15" x14ac:dyDescent="0.35">
      <c r="B185" s="3">
        <v>227</v>
      </c>
      <c r="C185" s="2"/>
      <c r="D185" s="2"/>
      <c r="E185" s="2"/>
      <c r="F185" s="2"/>
      <c r="G185" s="2">
        <v>13</v>
      </c>
      <c r="H185" s="2"/>
      <c r="I185" s="2"/>
      <c r="J185" s="2"/>
      <c r="K185" s="2">
        <v>13</v>
      </c>
      <c r="L185" s="12">
        <v>128743.84615384616</v>
      </c>
      <c r="M185" s="3" t="s">
        <v>15</v>
      </c>
      <c r="N185" s="4">
        <v>0</v>
      </c>
      <c r="O185" s="4">
        <v>104000</v>
      </c>
    </row>
    <row r="186" spans="2:15" x14ac:dyDescent="0.35">
      <c r="B186" s="3">
        <v>228</v>
      </c>
      <c r="C186" s="2"/>
      <c r="D186" s="2"/>
      <c r="E186" s="2">
        <v>1</v>
      </c>
      <c r="F186" s="2"/>
      <c r="G186" s="2">
        <v>50</v>
      </c>
      <c r="H186" s="2">
        <v>1</v>
      </c>
      <c r="I186" s="2"/>
      <c r="J186" s="2"/>
      <c r="K186" s="2">
        <v>52</v>
      </c>
      <c r="L186" s="12">
        <v>102604.53846153847</v>
      </c>
      <c r="M186" s="3" t="s">
        <v>15</v>
      </c>
      <c r="N186" s="4">
        <v>0</v>
      </c>
      <c r="O186" s="4">
        <v>416000</v>
      </c>
    </row>
    <row r="187" spans="2:15" x14ac:dyDescent="0.35">
      <c r="B187" s="3">
        <v>229</v>
      </c>
      <c r="C187" s="2"/>
      <c r="D187" s="2"/>
      <c r="E187" s="2"/>
      <c r="F187" s="2"/>
      <c r="G187" s="2">
        <v>8</v>
      </c>
      <c r="H187" s="2">
        <v>13</v>
      </c>
      <c r="I187" s="2"/>
      <c r="J187" s="2"/>
      <c r="K187" s="2">
        <v>21</v>
      </c>
      <c r="L187" s="12">
        <v>90296.047619047618</v>
      </c>
      <c r="M187" s="3" t="s">
        <v>15</v>
      </c>
      <c r="N187" s="4">
        <v>0</v>
      </c>
      <c r="O187" s="4">
        <v>168000</v>
      </c>
    </row>
    <row r="188" spans="2:15" x14ac:dyDescent="0.35">
      <c r="B188" s="3">
        <v>230</v>
      </c>
      <c r="C188" s="2"/>
      <c r="D188" s="2"/>
      <c r="E188" s="2"/>
      <c r="F188" s="2"/>
      <c r="G188" s="2">
        <v>53</v>
      </c>
      <c r="H188" s="2">
        <v>1</v>
      </c>
      <c r="I188" s="2"/>
      <c r="J188" s="2"/>
      <c r="K188" s="2">
        <v>54</v>
      </c>
      <c r="L188" s="12">
        <v>82409.481481481474</v>
      </c>
      <c r="M188" s="3" t="s">
        <v>15</v>
      </c>
      <c r="N188" s="4">
        <v>0</v>
      </c>
      <c r="O188" s="4">
        <v>432000</v>
      </c>
    </row>
    <row r="189" spans="2:15" x14ac:dyDescent="0.35">
      <c r="B189" s="3">
        <v>231</v>
      </c>
      <c r="C189" s="2"/>
      <c r="D189" s="2"/>
      <c r="E189" s="2"/>
      <c r="F189" s="2"/>
      <c r="G189" s="2">
        <v>45</v>
      </c>
      <c r="H189" s="2"/>
      <c r="I189" s="2"/>
      <c r="J189" s="2"/>
      <c r="K189" s="2">
        <v>45</v>
      </c>
      <c r="L189" s="12">
        <v>143109.77777777778</v>
      </c>
      <c r="M189" s="3" t="s">
        <v>15</v>
      </c>
      <c r="N189" s="4">
        <v>0</v>
      </c>
      <c r="O189" s="4">
        <v>360000</v>
      </c>
    </row>
    <row r="190" spans="2:15" x14ac:dyDescent="0.35">
      <c r="B190" s="3">
        <v>232</v>
      </c>
      <c r="C190" s="2"/>
      <c r="D190" s="2"/>
      <c r="E190" s="2"/>
      <c r="F190" s="2"/>
      <c r="G190" s="2">
        <v>13</v>
      </c>
      <c r="H190" s="2"/>
      <c r="I190" s="2"/>
      <c r="J190" s="2"/>
      <c r="K190" s="2">
        <v>13</v>
      </c>
      <c r="L190" s="12">
        <v>134769.23076923078</v>
      </c>
      <c r="M190" s="3" t="s">
        <v>15</v>
      </c>
      <c r="N190" s="4">
        <v>0</v>
      </c>
      <c r="O190" s="4">
        <v>104000</v>
      </c>
    </row>
    <row r="191" spans="2:15" x14ac:dyDescent="0.35">
      <c r="B191" s="3">
        <v>233</v>
      </c>
      <c r="C191" s="2"/>
      <c r="D191" s="2"/>
      <c r="E191" s="2"/>
      <c r="F191" s="2"/>
      <c r="G191" s="2">
        <v>1</v>
      </c>
      <c r="H191" s="2"/>
      <c r="I191" s="2"/>
      <c r="J191" s="2"/>
      <c r="K191" s="2">
        <v>1</v>
      </c>
      <c r="L191" s="12">
        <v>107123</v>
      </c>
      <c r="M191" s="3" t="s">
        <v>15</v>
      </c>
      <c r="N191" s="4">
        <v>0</v>
      </c>
      <c r="O191" s="4">
        <v>8000</v>
      </c>
    </row>
    <row r="192" spans="2:15" x14ac:dyDescent="0.35">
      <c r="B192" s="3">
        <v>234</v>
      </c>
      <c r="C192" s="2"/>
      <c r="D192" s="2"/>
      <c r="E192" s="2"/>
      <c r="F192" s="2"/>
      <c r="G192" s="2">
        <v>31</v>
      </c>
      <c r="H192" s="2"/>
      <c r="I192" s="2"/>
      <c r="J192" s="2"/>
      <c r="K192" s="2">
        <v>31</v>
      </c>
      <c r="L192" s="12">
        <v>130506.64516129032</v>
      </c>
      <c r="M192" s="3" t="s">
        <v>15</v>
      </c>
      <c r="N192" s="4">
        <v>0</v>
      </c>
      <c r="O192" s="4">
        <v>248000</v>
      </c>
    </row>
    <row r="193" spans="2:16" x14ac:dyDescent="0.35">
      <c r="B193" s="3">
        <v>235</v>
      </c>
      <c r="C193" s="2"/>
      <c r="D193" s="2"/>
      <c r="E193" s="2"/>
      <c r="F193" s="2"/>
      <c r="G193" s="2">
        <v>64</v>
      </c>
      <c r="H193" s="2">
        <v>3</v>
      </c>
      <c r="I193" s="2"/>
      <c r="J193" s="2"/>
      <c r="K193" s="2">
        <v>67</v>
      </c>
      <c r="L193" s="12">
        <v>66600.238805970148</v>
      </c>
      <c r="M193" s="3" t="s">
        <v>15</v>
      </c>
      <c r="N193" s="4">
        <v>0</v>
      </c>
      <c r="O193" s="4">
        <v>536000</v>
      </c>
    </row>
    <row r="194" spans="2:16" x14ac:dyDescent="0.35">
      <c r="B194" s="3">
        <v>237</v>
      </c>
      <c r="C194" s="2"/>
      <c r="D194" s="2"/>
      <c r="E194" s="2"/>
      <c r="F194" s="2"/>
      <c r="G194" s="2">
        <v>4</v>
      </c>
      <c r="H194" s="2">
        <v>180</v>
      </c>
      <c r="I194" s="2"/>
      <c r="J194" s="2"/>
      <c r="K194" s="2">
        <v>184</v>
      </c>
      <c r="L194" s="12">
        <v>46311.32608695652</v>
      </c>
      <c r="M194" s="3" t="s">
        <v>15</v>
      </c>
      <c r="N194" s="4">
        <v>0</v>
      </c>
      <c r="O194" s="4">
        <v>1472000</v>
      </c>
    </row>
    <row r="195" spans="2:16" x14ac:dyDescent="0.35">
      <c r="B195" s="3">
        <v>238</v>
      </c>
      <c r="C195" s="2"/>
      <c r="D195" s="2"/>
      <c r="E195" s="2"/>
      <c r="F195" s="2"/>
      <c r="G195" s="2">
        <v>64</v>
      </c>
      <c r="H195" s="2">
        <v>13</v>
      </c>
      <c r="I195" s="2"/>
      <c r="J195" s="2"/>
      <c r="K195" s="2">
        <v>77</v>
      </c>
      <c r="L195" s="12">
        <v>78996.636363636368</v>
      </c>
      <c r="M195" s="3" t="s">
        <v>15</v>
      </c>
      <c r="N195" s="4">
        <v>0</v>
      </c>
      <c r="O195" s="4">
        <v>616000</v>
      </c>
      <c r="P195" s="23"/>
    </row>
    <row r="196" spans="2:16" x14ac:dyDescent="0.35">
      <c r="B196" s="3">
        <v>239</v>
      </c>
      <c r="C196" s="2"/>
      <c r="D196" s="2"/>
      <c r="E196" s="2"/>
      <c r="F196" s="2"/>
      <c r="G196" s="2">
        <v>10</v>
      </c>
      <c r="H196" s="2">
        <v>46</v>
      </c>
      <c r="I196" s="2"/>
      <c r="J196" s="2"/>
      <c r="K196" s="2">
        <v>56</v>
      </c>
      <c r="L196" s="12">
        <v>35895</v>
      </c>
      <c r="M196" s="3" t="s">
        <v>15</v>
      </c>
      <c r="N196" s="4">
        <v>0</v>
      </c>
      <c r="O196" s="4">
        <v>448000</v>
      </c>
    </row>
    <row r="197" spans="2:16" x14ac:dyDescent="0.35">
      <c r="B197" s="3">
        <v>240</v>
      </c>
      <c r="C197" s="2"/>
      <c r="D197" s="2"/>
      <c r="E197" s="2"/>
      <c r="F197" s="2"/>
      <c r="G197" s="2">
        <v>12</v>
      </c>
      <c r="H197" s="2"/>
      <c r="I197" s="2"/>
      <c r="J197" s="2"/>
      <c r="K197" s="2">
        <v>12</v>
      </c>
      <c r="L197" s="12">
        <v>75550</v>
      </c>
      <c r="M197" s="3" t="s">
        <v>15</v>
      </c>
      <c r="N197" s="4">
        <v>0</v>
      </c>
      <c r="O197" s="4">
        <v>96000</v>
      </c>
    </row>
    <row r="198" spans="2:16" x14ac:dyDescent="0.35">
      <c r="B198" s="3">
        <v>242</v>
      </c>
      <c r="C198" s="2"/>
      <c r="D198" s="2"/>
      <c r="E198" s="2"/>
      <c r="F198" s="2"/>
      <c r="G198" s="2">
        <v>70</v>
      </c>
      <c r="H198" s="2"/>
      <c r="I198" s="2"/>
      <c r="J198" s="2"/>
      <c r="K198" s="2">
        <v>70</v>
      </c>
      <c r="L198" s="12">
        <v>84819.557142857142</v>
      </c>
      <c r="M198" s="3" t="s">
        <v>15</v>
      </c>
      <c r="N198" s="4">
        <v>0</v>
      </c>
      <c r="O198" s="4">
        <v>560000</v>
      </c>
    </row>
    <row r="199" spans="2:16" x14ac:dyDescent="0.35">
      <c r="B199" s="3">
        <v>243</v>
      </c>
      <c r="C199" s="2"/>
      <c r="D199" s="2"/>
      <c r="E199" s="2"/>
      <c r="F199" s="2"/>
      <c r="G199" s="2">
        <v>1</v>
      </c>
      <c r="H199" s="2"/>
      <c r="I199" s="2"/>
      <c r="J199" s="2"/>
      <c r="K199" s="2">
        <v>1</v>
      </c>
      <c r="L199" s="12">
        <v>102250</v>
      </c>
      <c r="M199" s="3" t="s">
        <v>15</v>
      </c>
      <c r="N199" s="4">
        <v>0</v>
      </c>
      <c r="O199" s="4">
        <v>8000</v>
      </c>
    </row>
    <row r="200" spans="2:16" x14ac:dyDescent="0.35">
      <c r="B200" s="3">
        <v>244</v>
      </c>
      <c r="C200" s="2"/>
      <c r="D200" s="2"/>
      <c r="E200" s="2"/>
      <c r="F200" s="2"/>
      <c r="G200" s="2">
        <v>33</v>
      </c>
      <c r="H200" s="2"/>
      <c r="I200" s="2"/>
      <c r="J200" s="2"/>
      <c r="K200" s="2">
        <v>33</v>
      </c>
      <c r="L200" s="12">
        <v>191742.42424242425</v>
      </c>
      <c r="M200" s="3" t="s">
        <v>15</v>
      </c>
      <c r="N200" s="4">
        <v>0</v>
      </c>
      <c r="O200" s="4">
        <v>264000</v>
      </c>
    </row>
    <row r="201" spans="2:16" x14ac:dyDescent="0.35">
      <c r="B201" s="3">
        <v>245</v>
      </c>
      <c r="C201" s="2"/>
      <c r="D201" s="2"/>
      <c r="E201" s="2"/>
      <c r="F201" s="2"/>
      <c r="G201" s="2">
        <v>17</v>
      </c>
      <c r="H201" s="2">
        <v>13</v>
      </c>
      <c r="I201" s="2"/>
      <c r="J201" s="2"/>
      <c r="K201" s="2">
        <v>30</v>
      </c>
      <c r="L201" s="12">
        <v>33953.333333333336</v>
      </c>
      <c r="M201" s="3" t="s">
        <v>15</v>
      </c>
      <c r="N201" s="4">
        <v>0</v>
      </c>
      <c r="O201" s="4">
        <v>240000</v>
      </c>
    </row>
    <row r="202" spans="2:16" x14ac:dyDescent="0.35">
      <c r="B202" s="3">
        <v>246</v>
      </c>
      <c r="C202" s="2"/>
      <c r="D202" s="2"/>
      <c r="E202" s="2"/>
      <c r="F202" s="2"/>
      <c r="G202" s="2">
        <v>31</v>
      </c>
      <c r="H202" s="2"/>
      <c r="I202" s="2"/>
      <c r="J202" s="2"/>
      <c r="K202" s="2">
        <v>31</v>
      </c>
      <c r="L202" s="12">
        <v>105362.90322580645</v>
      </c>
      <c r="M202" s="3" t="s">
        <v>15</v>
      </c>
      <c r="N202" s="4">
        <v>0</v>
      </c>
      <c r="O202" s="4">
        <v>248000</v>
      </c>
    </row>
    <row r="203" spans="2:16" x14ac:dyDescent="0.35">
      <c r="B203" s="3">
        <v>247</v>
      </c>
      <c r="C203" s="2"/>
      <c r="D203" s="2"/>
      <c r="E203" s="2"/>
      <c r="F203" s="2"/>
      <c r="G203" s="2">
        <v>1</v>
      </c>
      <c r="H203" s="2"/>
      <c r="I203" s="2"/>
      <c r="J203" s="2"/>
      <c r="K203" s="2">
        <v>1</v>
      </c>
      <c r="L203" s="12">
        <v>95950</v>
      </c>
      <c r="M203" s="3" t="s">
        <v>15</v>
      </c>
      <c r="N203" s="4">
        <v>0</v>
      </c>
      <c r="O203" s="4">
        <v>8000</v>
      </c>
    </row>
    <row r="204" spans="2:16" x14ac:dyDescent="0.35">
      <c r="B204" s="3">
        <v>248</v>
      </c>
      <c r="C204" s="2"/>
      <c r="D204" s="2"/>
      <c r="E204" s="2"/>
      <c r="F204" s="2"/>
      <c r="G204" s="2">
        <v>121</v>
      </c>
      <c r="H204" s="2"/>
      <c r="I204" s="2"/>
      <c r="J204" s="2"/>
      <c r="K204" s="2">
        <v>121</v>
      </c>
      <c r="L204" s="12">
        <v>32790.082644628099</v>
      </c>
      <c r="M204" s="3" t="s">
        <v>15</v>
      </c>
      <c r="N204" s="4">
        <v>0</v>
      </c>
      <c r="O204" s="4">
        <v>968000</v>
      </c>
    </row>
    <row r="205" spans="2:16" x14ac:dyDescent="0.35">
      <c r="B205" s="3">
        <v>249</v>
      </c>
      <c r="C205" s="2"/>
      <c r="D205" s="2"/>
      <c r="E205" s="2"/>
      <c r="F205" s="2"/>
      <c r="G205" s="2">
        <v>22</v>
      </c>
      <c r="H205" s="2">
        <v>2</v>
      </c>
      <c r="I205" s="2"/>
      <c r="J205" s="2"/>
      <c r="K205" s="2">
        <v>24</v>
      </c>
      <c r="L205" s="12">
        <v>106198.625</v>
      </c>
      <c r="M205" s="3" t="s">
        <v>15</v>
      </c>
      <c r="N205" s="4">
        <v>0</v>
      </c>
      <c r="O205" s="4">
        <v>192000</v>
      </c>
    </row>
    <row r="206" spans="2:16" x14ac:dyDescent="0.35">
      <c r="B206" s="3">
        <v>250</v>
      </c>
      <c r="C206" s="2"/>
      <c r="D206" s="2"/>
      <c r="E206" s="2"/>
      <c r="F206" s="2"/>
      <c r="G206" s="2">
        <v>12</v>
      </c>
      <c r="H206" s="2">
        <v>3</v>
      </c>
      <c r="I206" s="2"/>
      <c r="J206" s="2"/>
      <c r="K206" s="2">
        <v>15</v>
      </c>
      <c r="L206" s="12">
        <v>160431.66666666666</v>
      </c>
      <c r="M206" s="3" t="s">
        <v>15</v>
      </c>
      <c r="N206" s="4">
        <v>0</v>
      </c>
      <c r="O206" s="4">
        <v>120000</v>
      </c>
    </row>
    <row r="207" spans="2:16" x14ac:dyDescent="0.35">
      <c r="B207" s="3">
        <v>251</v>
      </c>
      <c r="C207" s="2"/>
      <c r="D207" s="2"/>
      <c r="E207" s="2"/>
      <c r="F207" s="2"/>
      <c r="G207" s="2">
        <v>71</v>
      </c>
      <c r="H207" s="2"/>
      <c r="I207" s="2"/>
      <c r="J207" s="2"/>
      <c r="K207" s="2">
        <v>71</v>
      </c>
      <c r="L207" s="12">
        <v>157268.04225352113</v>
      </c>
      <c r="M207" s="3" t="s">
        <v>14</v>
      </c>
      <c r="N207" s="4">
        <v>0</v>
      </c>
      <c r="O207" s="4">
        <v>568000</v>
      </c>
      <c r="P207" s="23">
        <f>-SUM(O207:O276)/SUMPRODUCT(K207:K276,L207:L276)</f>
        <v>-7.3238051548884381E-2</v>
      </c>
    </row>
    <row r="208" spans="2:16" x14ac:dyDescent="0.35">
      <c r="B208" s="3">
        <v>252</v>
      </c>
      <c r="C208" s="2"/>
      <c r="D208" s="2"/>
      <c r="E208" s="2"/>
      <c r="F208" s="2"/>
      <c r="G208" s="2">
        <v>31</v>
      </c>
      <c r="H208" s="2"/>
      <c r="I208" s="2"/>
      <c r="J208" s="2"/>
      <c r="K208" s="2">
        <v>31</v>
      </c>
      <c r="L208" s="12">
        <v>51147.580645161288</v>
      </c>
      <c r="M208" s="3" t="s">
        <v>14</v>
      </c>
      <c r="N208" s="4">
        <v>0</v>
      </c>
      <c r="O208" s="4">
        <v>248000</v>
      </c>
    </row>
    <row r="209" spans="2:15" x14ac:dyDescent="0.35">
      <c r="B209" s="3">
        <v>253</v>
      </c>
      <c r="C209" s="2"/>
      <c r="D209" s="2"/>
      <c r="E209" s="2"/>
      <c r="F209" s="2"/>
      <c r="G209" s="2">
        <v>86</v>
      </c>
      <c r="H209" s="2"/>
      <c r="I209" s="2"/>
      <c r="J209" s="2"/>
      <c r="K209" s="2">
        <v>86</v>
      </c>
      <c r="L209" s="12">
        <v>90500</v>
      </c>
      <c r="M209" s="3" t="s">
        <v>14</v>
      </c>
      <c r="N209" s="4">
        <v>0</v>
      </c>
      <c r="O209" s="4">
        <v>688000</v>
      </c>
    </row>
    <row r="210" spans="2:15" x14ac:dyDescent="0.35">
      <c r="B210" s="3">
        <v>254</v>
      </c>
      <c r="C210" s="2"/>
      <c r="D210" s="2"/>
      <c r="E210" s="2"/>
      <c r="F210" s="2"/>
      <c r="G210" s="2">
        <v>24</v>
      </c>
      <c r="H210" s="2"/>
      <c r="I210" s="2"/>
      <c r="J210" s="2"/>
      <c r="K210" s="2">
        <v>24</v>
      </c>
      <c r="L210" s="12">
        <v>163464.08333333334</v>
      </c>
      <c r="M210" s="3" t="s">
        <v>14</v>
      </c>
      <c r="N210" s="4">
        <v>0</v>
      </c>
      <c r="O210" s="4">
        <v>192000</v>
      </c>
    </row>
    <row r="211" spans="2:15" x14ac:dyDescent="0.35">
      <c r="B211" s="3">
        <v>255</v>
      </c>
      <c r="C211" s="2"/>
      <c r="D211" s="2"/>
      <c r="E211" s="2"/>
      <c r="F211" s="2"/>
      <c r="G211" s="2">
        <v>11</v>
      </c>
      <c r="H211" s="2"/>
      <c r="I211" s="2"/>
      <c r="J211" s="2"/>
      <c r="K211" s="2">
        <v>11</v>
      </c>
      <c r="L211" s="12">
        <v>115740.90909090909</v>
      </c>
      <c r="M211" s="3" t="s">
        <v>14</v>
      </c>
      <c r="N211" s="4">
        <v>0</v>
      </c>
      <c r="O211" s="4">
        <v>88000</v>
      </c>
    </row>
    <row r="212" spans="2:15" x14ac:dyDescent="0.35">
      <c r="B212" s="3">
        <v>258</v>
      </c>
      <c r="C212" s="2"/>
      <c r="D212" s="2"/>
      <c r="E212" s="2"/>
      <c r="F212" s="2"/>
      <c r="G212" s="2">
        <v>80</v>
      </c>
      <c r="H212" s="2"/>
      <c r="I212" s="2"/>
      <c r="J212" s="2"/>
      <c r="K212" s="2">
        <v>80</v>
      </c>
      <c r="L212" s="12">
        <v>138338.125</v>
      </c>
      <c r="M212" s="3" t="s">
        <v>14</v>
      </c>
      <c r="N212" s="4">
        <v>0</v>
      </c>
      <c r="O212" s="4">
        <v>640000</v>
      </c>
    </row>
    <row r="213" spans="2:15" x14ac:dyDescent="0.35">
      <c r="B213" s="3">
        <v>259</v>
      </c>
      <c r="C213" s="2"/>
      <c r="D213" s="2"/>
      <c r="E213" s="2"/>
      <c r="F213" s="2"/>
      <c r="G213" s="2">
        <v>2</v>
      </c>
      <c r="H213" s="2"/>
      <c r="I213" s="2"/>
      <c r="J213" s="2"/>
      <c r="K213" s="2">
        <v>2</v>
      </c>
      <c r="L213" s="12">
        <v>107660</v>
      </c>
      <c r="M213" s="3" t="s">
        <v>14</v>
      </c>
      <c r="N213" s="4">
        <v>0</v>
      </c>
      <c r="O213" s="4">
        <v>16000</v>
      </c>
    </row>
    <row r="214" spans="2:15" x14ac:dyDescent="0.35">
      <c r="B214" s="3">
        <v>260</v>
      </c>
      <c r="C214" s="2"/>
      <c r="D214" s="2"/>
      <c r="E214" s="2"/>
      <c r="F214" s="2"/>
      <c r="G214" s="2">
        <v>104</v>
      </c>
      <c r="H214" s="2"/>
      <c r="I214" s="2"/>
      <c r="J214" s="2"/>
      <c r="K214" s="2">
        <v>104</v>
      </c>
      <c r="L214" s="12">
        <v>189615.33653846153</v>
      </c>
      <c r="M214" s="3" t="s">
        <v>14</v>
      </c>
      <c r="N214" s="4">
        <v>0</v>
      </c>
      <c r="O214" s="4">
        <v>832000</v>
      </c>
    </row>
    <row r="215" spans="2:15" x14ac:dyDescent="0.35">
      <c r="B215" s="3">
        <v>261</v>
      </c>
      <c r="C215" s="2"/>
      <c r="D215" s="2"/>
      <c r="E215" s="2"/>
      <c r="F215" s="2"/>
      <c r="G215" s="2">
        <v>22</v>
      </c>
      <c r="H215" s="2">
        <v>28</v>
      </c>
      <c r="I215" s="2"/>
      <c r="J215" s="2"/>
      <c r="K215" s="2">
        <v>50</v>
      </c>
      <c r="L215" s="12">
        <v>110206.24</v>
      </c>
      <c r="M215" s="3" t="s">
        <v>14</v>
      </c>
      <c r="N215" s="4">
        <v>0</v>
      </c>
      <c r="O215" s="4">
        <v>400000</v>
      </c>
    </row>
    <row r="216" spans="2:15" x14ac:dyDescent="0.35">
      <c r="B216" s="3">
        <v>262</v>
      </c>
      <c r="C216" s="2"/>
      <c r="D216" s="2"/>
      <c r="E216" s="2"/>
      <c r="F216" s="2"/>
      <c r="G216" s="2">
        <v>3</v>
      </c>
      <c r="H216" s="2"/>
      <c r="I216" s="2"/>
      <c r="J216" s="2"/>
      <c r="K216" s="2">
        <v>3</v>
      </c>
      <c r="L216" s="12">
        <v>13933.333333333334</v>
      </c>
      <c r="M216" s="3" t="s">
        <v>14</v>
      </c>
      <c r="N216" s="4">
        <v>0</v>
      </c>
      <c r="O216" s="4">
        <v>24000</v>
      </c>
    </row>
    <row r="217" spans="2:15" x14ac:dyDescent="0.35">
      <c r="B217" s="3">
        <v>263</v>
      </c>
      <c r="C217" s="2"/>
      <c r="D217" s="2"/>
      <c r="E217" s="2"/>
      <c r="F217" s="2"/>
      <c r="G217" s="2">
        <v>19</v>
      </c>
      <c r="H217" s="2"/>
      <c r="I217" s="2"/>
      <c r="J217" s="2"/>
      <c r="K217" s="2">
        <v>19</v>
      </c>
      <c r="L217" s="12">
        <v>40528.947368421053</v>
      </c>
      <c r="M217" s="3" t="s">
        <v>14</v>
      </c>
      <c r="N217" s="4">
        <v>0</v>
      </c>
      <c r="O217" s="4">
        <v>152000</v>
      </c>
    </row>
    <row r="218" spans="2:15" x14ac:dyDescent="0.35">
      <c r="B218" s="3">
        <v>264</v>
      </c>
      <c r="C218" s="2"/>
      <c r="D218" s="2"/>
      <c r="E218" s="2"/>
      <c r="F218" s="2"/>
      <c r="G218" s="2">
        <v>15</v>
      </c>
      <c r="H218" s="2"/>
      <c r="I218" s="2"/>
      <c r="J218" s="2"/>
      <c r="K218" s="2">
        <v>15</v>
      </c>
      <c r="L218" s="12">
        <v>115113.66666666667</v>
      </c>
      <c r="M218" s="3" t="s">
        <v>14</v>
      </c>
      <c r="N218" s="4">
        <v>0</v>
      </c>
      <c r="O218" s="4">
        <v>120000</v>
      </c>
    </row>
    <row r="219" spans="2:15" x14ac:dyDescent="0.35">
      <c r="B219" s="3">
        <v>265</v>
      </c>
      <c r="C219" s="2"/>
      <c r="D219" s="2"/>
      <c r="E219" s="2"/>
      <c r="F219" s="2"/>
      <c r="G219" s="2">
        <v>16</v>
      </c>
      <c r="H219" s="2"/>
      <c r="I219" s="2"/>
      <c r="J219" s="2"/>
      <c r="K219" s="2">
        <v>16</v>
      </c>
      <c r="L219" s="12">
        <v>169272.5</v>
      </c>
      <c r="M219" s="3" t="s">
        <v>14</v>
      </c>
      <c r="N219" s="4">
        <v>0</v>
      </c>
      <c r="O219" s="4">
        <v>128000</v>
      </c>
    </row>
    <row r="220" spans="2:15" x14ac:dyDescent="0.35">
      <c r="B220" s="3">
        <v>267</v>
      </c>
      <c r="C220" s="2"/>
      <c r="D220" s="2"/>
      <c r="E220" s="2"/>
      <c r="F220" s="2"/>
      <c r="G220" s="2">
        <v>14</v>
      </c>
      <c r="H220" s="2"/>
      <c r="I220" s="2"/>
      <c r="J220" s="2"/>
      <c r="K220" s="2">
        <v>14</v>
      </c>
      <c r="L220" s="12">
        <v>171684.28571428571</v>
      </c>
      <c r="M220" s="3" t="s">
        <v>14</v>
      </c>
      <c r="N220" s="4">
        <v>0</v>
      </c>
      <c r="O220" s="4">
        <v>112000</v>
      </c>
    </row>
    <row r="221" spans="2:15" x14ac:dyDescent="0.35">
      <c r="B221" s="3">
        <v>269</v>
      </c>
      <c r="C221" s="2"/>
      <c r="D221" s="2"/>
      <c r="E221" s="2"/>
      <c r="F221" s="2"/>
      <c r="G221" s="2">
        <v>47</v>
      </c>
      <c r="H221" s="2"/>
      <c r="I221" s="2"/>
      <c r="J221" s="2"/>
      <c r="K221" s="2">
        <v>47</v>
      </c>
      <c r="L221" s="12">
        <v>110652.55319148937</v>
      </c>
      <c r="M221" s="3" t="s">
        <v>14</v>
      </c>
      <c r="N221" s="4">
        <v>0</v>
      </c>
      <c r="O221" s="4">
        <v>376000</v>
      </c>
    </row>
    <row r="222" spans="2:15" x14ac:dyDescent="0.35">
      <c r="B222" s="3">
        <v>270</v>
      </c>
      <c r="C222" s="2"/>
      <c r="D222" s="2"/>
      <c r="E222" s="2"/>
      <c r="F222" s="2"/>
      <c r="G222" s="2">
        <v>5</v>
      </c>
      <c r="H222" s="2"/>
      <c r="I222" s="2"/>
      <c r="J222" s="2"/>
      <c r="K222" s="2">
        <v>5</v>
      </c>
      <c r="L222" s="12">
        <v>35092.6</v>
      </c>
      <c r="M222" s="3" t="s">
        <v>14</v>
      </c>
      <c r="N222" s="4">
        <v>0</v>
      </c>
      <c r="O222" s="4">
        <v>40000</v>
      </c>
    </row>
    <row r="223" spans="2:15" x14ac:dyDescent="0.35">
      <c r="B223" s="3">
        <v>272</v>
      </c>
      <c r="C223" s="2"/>
      <c r="D223" s="2"/>
      <c r="E223" s="2"/>
      <c r="F223" s="2"/>
      <c r="G223" s="2">
        <v>5</v>
      </c>
      <c r="H223" s="2"/>
      <c r="I223" s="2"/>
      <c r="J223" s="2"/>
      <c r="K223" s="2">
        <v>5</v>
      </c>
      <c r="L223" s="12">
        <v>169080</v>
      </c>
      <c r="M223" s="3" t="s">
        <v>14</v>
      </c>
      <c r="N223" s="4">
        <v>0</v>
      </c>
      <c r="O223" s="4">
        <v>40000</v>
      </c>
    </row>
    <row r="224" spans="2:15" x14ac:dyDescent="0.35">
      <c r="B224" s="3">
        <v>273</v>
      </c>
      <c r="C224" s="2"/>
      <c r="D224" s="2"/>
      <c r="E224" s="2"/>
      <c r="F224" s="2"/>
      <c r="G224" s="2">
        <v>54</v>
      </c>
      <c r="H224" s="2"/>
      <c r="I224" s="2"/>
      <c r="J224" s="2"/>
      <c r="K224" s="2">
        <v>54</v>
      </c>
      <c r="L224" s="12">
        <v>55246.388888888891</v>
      </c>
      <c r="M224" s="3" t="s">
        <v>14</v>
      </c>
      <c r="N224" s="4">
        <v>0</v>
      </c>
      <c r="O224" s="4">
        <v>432000</v>
      </c>
    </row>
    <row r="225" spans="2:15" x14ac:dyDescent="0.35">
      <c r="B225" s="3">
        <v>274</v>
      </c>
      <c r="C225" s="2"/>
      <c r="D225" s="2"/>
      <c r="E225" s="2"/>
      <c r="F225" s="2"/>
      <c r="G225" s="2">
        <v>7</v>
      </c>
      <c r="H225" s="2"/>
      <c r="I225" s="2"/>
      <c r="J225" s="2"/>
      <c r="K225" s="2">
        <v>7</v>
      </c>
      <c r="L225" s="12">
        <v>175914.28571428571</v>
      </c>
      <c r="M225" s="3" t="s">
        <v>14</v>
      </c>
      <c r="N225" s="4">
        <v>0</v>
      </c>
      <c r="O225" s="4">
        <v>56000</v>
      </c>
    </row>
    <row r="226" spans="2:15" x14ac:dyDescent="0.35">
      <c r="B226" s="3">
        <v>275</v>
      </c>
      <c r="C226" s="2"/>
      <c r="D226" s="2"/>
      <c r="E226" s="2"/>
      <c r="F226" s="2"/>
      <c r="G226" s="2">
        <v>75</v>
      </c>
      <c r="H226" s="2"/>
      <c r="I226" s="2"/>
      <c r="J226" s="2"/>
      <c r="K226" s="2">
        <v>75</v>
      </c>
      <c r="L226" s="12">
        <v>163808</v>
      </c>
      <c r="M226" s="3" t="s">
        <v>14</v>
      </c>
      <c r="N226" s="4">
        <v>0</v>
      </c>
      <c r="O226" s="4">
        <v>600000</v>
      </c>
    </row>
    <row r="227" spans="2:15" x14ac:dyDescent="0.35">
      <c r="B227" s="3">
        <v>276</v>
      </c>
      <c r="C227" s="2"/>
      <c r="D227" s="2"/>
      <c r="E227" s="2"/>
      <c r="F227" s="2"/>
      <c r="G227" s="2">
        <v>18</v>
      </c>
      <c r="H227" s="2"/>
      <c r="I227" s="2"/>
      <c r="J227" s="2"/>
      <c r="K227" s="2">
        <v>18</v>
      </c>
      <c r="L227" s="12">
        <v>100086.11111111111</v>
      </c>
      <c r="M227" s="3" t="s">
        <v>14</v>
      </c>
      <c r="N227" s="4">
        <v>0</v>
      </c>
      <c r="O227" s="4">
        <v>144000</v>
      </c>
    </row>
    <row r="228" spans="2:15" x14ac:dyDescent="0.35">
      <c r="B228" s="3">
        <v>277</v>
      </c>
      <c r="C228" s="2"/>
      <c r="D228" s="2"/>
      <c r="E228" s="2"/>
      <c r="F228" s="2"/>
      <c r="G228" s="2">
        <v>45</v>
      </c>
      <c r="H228" s="2"/>
      <c r="I228" s="2"/>
      <c r="J228" s="2"/>
      <c r="K228" s="2">
        <v>45</v>
      </c>
      <c r="L228" s="12">
        <v>205825.6</v>
      </c>
      <c r="M228" s="3" t="s">
        <v>14</v>
      </c>
      <c r="N228" s="4">
        <v>0</v>
      </c>
      <c r="O228" s="4">
        <v>360000</v>
      </c>
    </row>
    <row r="229" spans="2:15" x14ac:dyDescent="0.35">
      <c r="B229" s="3">
        <v>278</v>
      </c>
      <c r="C229" s="2"/>
      <c r="D229" s="2"/>
      <c r="E229" s="2"/>
      <c r="F229" s="2"/>
      <c r="G229" s="2">
        <v>73</v>
      </c>
      <c r="H229" s="2"/>
      <c r="I229" s="2"/>
      <c r="J229" s="2"/>
      <c r="K229" s="2">
        <v>73</v>
      </c>
      <c r="L229" s="12">
        <v>137373.28767123289</v>
      </c>
      <c r="M229" s="3" t="s">
        <v>14</v>
      </c>
      <c r="N229" s="4">
        <v>0</v>
      </c>
      <c r="O229" s="4">
        <v>584000</v>
      </c>
    </row>
    <row r="230" spans="2:15" x14ac:dyDescent="0.35">
      <c r="B230" s="3">
        <v>279</v>
      </c>
      <c r="C230" s="2"/>
      <c r="D230" s="2"/>
      <c r="E230" s="2"/>
      <c r="F230" s="2"/>
      <c r="G230" s="2">
        <v>28</v>
      </c>
      <c r="H230" s="2"/>
      <c r="I230" s="2"/>
      <c r="J230" s="2"/>
      <c r="K230" s="2">
        <v>28</v>
      </c>
      <c r="L230" s="12">
        <v>106489.46428571429</v>
      </c>
      <c r="M230" s="3" t="s">
        <v>14</v>
      </c>
      <c r="N230" s="4">
        <v>0</v>
      </c>
      <c r="O230" s="4">
        <v>224000</v>
      </c>
    </row>
    <row r="231" spans="2:15" x14ac:dyDescent="0.35">
      <c r="B231" s="3">
        <v>280</v>
      </c>
      <c r="C231" s="2"/>
      <c r="D231" s="2"/>
      <c r="E231" s="2"/>
      <c r="F231" s="2"/>
      <c r="G231" s="2">
        <v>16</v>
      </c>
      <c r="H231" s="2"/>
      <c r="I231" s="2"/>
      <c r="J231" s="2"/>
      <c r="K231" s="2">
        <v>16</v>
      </c>
      <c r="L231" s="12">
        <v>203400</v>
      </c>
      <c r="M231" s="3" t="s">
        <v>14</v>
      </c>
      <c r="N231" s="4">
        <v>0</v>
      </c>
      <c r="O231" s="4">
        <v>128000</v>
      </c>
    </row>
    <row r="232" spans="2:15" x14ac:dyDescent="0.35">
      <c r="B232" s="3">
        <v>281</v>
      </c>
      <c r="C232" s="2"/>
      <c r="D232" s="2"/>
      <c r="E232" s="2"/>
      <c r="F232" s="2"/>
      <c r="G232" s="2">
        <v>284</v>
      </c>
      <c r="H232" s="2"/>
      <c r="I232" s="2"/>
      <c r="J232" s="2"/>
      <c r="K232" s="2">
        <v>284</v>
      </c>
      <c r="L232" s="12">
        <v>44500</v>
      </c>
      <c r="M232" s="3" t="s">
        <v>14</v>
      </c>
      <c r="N232" s="4">
        <v>0</v>
      </c>
      <c r="O232" s="4">
        <v>2272000</v>
      </c>
    </row>
    <row r="233" spans="2:15" x14ac:dyDescent="0.35">
      <c r="B233" s="3">
        <v>282</v>
      </c>
      <c r="C233" s="2"/>
      <c r="D233" s="2"/>
      <c r="E233" s="2"/>
      <c r="F233" s="2"/>
      <c r="G233" s="2">
        <v>5</v>
      </c>
      <c r="H233" s="2"/>
      <c r="I233" s="2"/>
      <c r="J233" s="2"/>
      <c r="K233" s="2">
        <v>5</v>
      </c>
      <c r="L233" s="12">
        <v>46067.199999999997</v>
      </c>
      <c r="M233" s="3" t="s">
        <v>14</v>
      </c>
      <c r="N233" s="4">
        <v>0</v>
      </c>
      <c r="O233" s="4">
        <v>40000</v>
      </c>
    </row>
    <row r="234" spans="2:15" x14ac:dyDescent="0.35">
      <c r="B234" s="3">
        <v>283</v>
      </c>
      <c r="C234" s="2"/>
      <c r="D234" s="2"/>
      <c r="E234" s="2"/>
      <c r="F234" s="2"/>
      <c r="G234" s="2">
        <v>7</v>
      </c>
      <c r="H234" s="2"/>
      <c r="I234" s="2"/>
      <c r="J234" s="2"/>
      <c r="K234" s="2">
        <v>7</v>
      </c>
      <c r="L234" s="12">
        <v>87241.428571428565</v>
      </c>
      <c r="M234" s="3" t="s">
        <v>14</v>
      </c>
      <c r="N234" s="4">
        <v>0</v>
      </c>
      <c r="O234" s="4">
        <v>56000</v>
      </c>
    </row>
    <row r="235" spans="2:15" x14ac:dyDescent="0.35">
      <c r="B235" s="3">
        <v>284</v>
      </c>
      <c r="C235" s="2"/>
      <c r="D235" s="2"/>
      <c r="E235" s="2"/>
      <c r="F235" s="2"/>
      <c r="G235" s="2">
        <v>13</v>
      </c>
      <c r="H235" s="2"/>
      <c r="I235" s="2"/>
      <c r="J235" s="2"/>
      <c r="K235" s="2">
        <v>13</v>
      </c>
      <c r="L235" s="12">
        <v>65694.61538461539</v>
      </c>
      <c r="M235" s="3" t="s">
        <v>14</v>
      </c>
      <c r="N235" s="4">
        <v>0</v>
      </c>
      <c r="O235" s="4">
        <v>104000</v>
      </c>
    </row>
    <row r="236" spans="2:15" x14ac:dyDescent="0.35">
      <c r="B236" s="3">
        <v>285</v>
      </c>
      <c r="C236" s="2"/>
      <c r="D236" s="2"/>
      <c r="E236" s="2"/>
      <c r="F236" s="2"/>
      <c r="G236" s="2">
        <v>25</v>
      </c>
      <c r="H236" s="2"/>
      <c r="I236" s="2"/>
      <c r="J236" s="2"/>
      <c r="K236" s="2">
        <v>25</v>
      </c>
      <c r="L236" s="12">
        <v>182726.6</v>
      </c>
      <c r="M236" s="3" t="s">
        <v>14</v>
      </c>
      <c r="N236" s="4">
        <v>0</v>
      </c>
      <c r="O236" s="4">
        <v>200000</v>
      </c>
    </row>
    <row r="237" spans="2:15" x14ac:dyDescent="0.35">
      <c r="B237" s="3">
        <v>287</v>
      </c>
      <c r="C237" s="2"/>
      <c r="D237" s="2"/>
      <c r="E237" s="2"/>
      <c r="F237" s="2"/>
      <c r="G237" s="2">
        <v>40</v>
      </c>
      <c r="H237" s="2"/>
      <c r="I237" s="2"/>
      <c r="J237" s="2"/>
      <c r="K237" s="2">
        <v>40</v>
      </c>
      <c r="L237" s="12">
        <v>201015</v>
      </c>
      <c r="M237" s="3" t="s">
        <v>14</v>
      </c>
      <c r="N237" s="4">
        <v>0</v>
      </c>
      <c r="O237" s="4">
        <v>320000</v>
      </c>
    </row>
    <row r="238" spans="2:15" x14ac:dyDescent="0.35">
      <c r="B238" s="3">
        <v>288</v>
      </c>
      <c r="C238" s="2"/>
      <c r="D238" s="2"/>
      <c r="E238" s="2"/>
      <c r="F238" s="2"/>
      <c r="G238" s="2">
        <v>12</v>
      </c>
      <c r="H238" s="2"/>
      <c r="I238" s="2"/>
      <c r="J238" s="2"/>
      <c r="K238" s="2">
        <v>12</v>
      </c>
      <c r="L238" s="12">
        <v>133833.33333333334</v>
      </c>
      <c r="M238" s="3" t="s">
        <v>14</v>
      </c>
      <c r="N238" s="4">
        <v>0</v>
      </c>
      <c r="O238" s="4">
        <v>96000</v>
      </c>
    </row>
    <row r="239" spans="2:15" x14ac:dyDescent="0.35">
      <c r="B239" s="3">
        <v>289</v>
      </c>
      <c r="C239" s="2"/>
      <c r="D239" s="2"/>
      <c r="E239" s="2"/>
      <c r="F239" s="2"/>
      <c r="G239" s="2">
        <v>182</v>
      </c>
      <c r="H239" s="2"/>
      <c r="I239" s="2"/>
      <c r="J239" s="2"/>
      <c r="K239" s="2">
        <v>182</v>
      </c>
      <c r="L239" s="12">
        <v>52636.390109890111</v>
      </c>
      <c r="M239" s="3" t="s">
        <v>14</v>
      </c>
      <c r="N239" s="4">
        <v>0</v>
      </c>
      <c r="O239" s="4">
        <v>1456000</v>
      </c>
    </row>
    <row r="240" spans="2:15" x14ac:dyDescent="0.35">
      <c r="B240" s="3">
        <v>290</v>
      </c>
      <c r="C240" s="2"/>
      <c r="D240" s="2"/>
      <c r="E240" s="2"/>
      <c r="F240" s="2"/>
      <c r="G240" s="2">
        <v>6</v>
      </c>
      <c r="H240" s="2"/>
      <c r="I240" s="2"/>
      <c r="J240" s="2"/>
      <c r="K240" s="2">
        <v>6</v>
      </c>
      <c r="L240" s="12">
        <v>203400</v>
      </c>
      <c r="M240" s="3" t="s">
        <v>14</v>
      </c>
      <c r="N240" s="4">
        <v>0</v>
      </c>
      <c r="O240" s="4">
        <v>48000</v>
      </c>
    </row>
    <row r="241" spans="2:15" x14ac:dyDescent="0.35">
      <c r="B241" s="3">
        <v>291</v>
      </c>
      <c r="C241" s="2"/>
      <c r="D241" s="2"/>
      <c r="E241" s="2"/>
      <c r="F241" s="2"/>
      <c r="G241" s="2">
        <v>14</v>
      </c>
      <c r="H241" s="2"/>
      <c r="I241" s="2"/>
      <c r="J241" s="2"/>
      <c r="K241" s="2">
        <v>14</v>
      </c>
      <c r="L241" s="12">
        <v>109207.14285714286</v>
      </c>
      <c r="M241" s="3" t="s">
        <v>14</v>
      </c>
      <c r="N241" s="4">
        <v>0</v>
      </c>
      <c r="O241" s="4">
        <v>112000</v>
      </c>
    </row>
    <row r="242" spans="2:15" x14ac:dyDescent="0.35">
      <c r="B242" s="3">
        <v>292</v>
      </c>
      <c r="C242" s="2"/>
      <c r="D242" s="2"/>
      <c r="E242" s="2"/>
      <c r="F242" s="2"/>
      <c r="G242" s="2">
        <v>11</v>
      </c>
      <c r="H242" s="2"/>
      <c r="I242" s="2"/>
      <c r="J242" s="2"/>
      <c r="K242" s="2">
        <v>11</v>
      </c>
      <c r="L242" s="12">
        <v>54777.272727272728</v>
      </c>
      <c r="M242" s="3" t="s">
        <v>14</v>
      </c>
      <c r="N242" s="4">
        <v>0</v>
      </c>
      <c r="O242" s="4">
        <v>88000</v>
      </c>
    </row>
    <row r="243" spans="2:15" x14ac:dyDescent="0.35">
      <c r="B243" s="3">
        <v>293</v>
      </c>
      <c r="C243" s="2"/>
      <c r="D243" s="2"/>
      <c r="E243" s="2"/>
      <c r="F243" s="2"/>
      <c r="G243" s="2">
        <v>29</v>
      </c>
      <c r="H243" s="2"/>
      <c r="I243" s="2"/>
      <c r="J243" s="2"/>
      <c r="K243" s="2">
        <v>29</v>
      </c>
      <c r="L243" s="12">
        <v>58328.413793103449</v>
      </c>
      <c r="M243" s="3" t="s">
        <v>14</v>
      </c>
      <c r="N243" s="4">
        <v>0</v>
      </c>
      <c r="O243" s="4">
        <v>232000</v>
      </c>
    </row>
    <row r="244" spans="2:15" x14ac:dyDescent="0.35">
      <c r="B244" s="3">
        <v>295</v>
      </c>
      <c r="C244" s="2"/>
      <c r="D244" s="2"/>
      <c r="E244" s="2"/>
      <c r="F244" s="2"/>
      <c r="G244" s="2"/>
      <c r="H244" s="2">
        <v>3</v>
      </c>
      <c r="I244" s="2"/>
      <c r="J244" s="2"/>
      <c r="K244" s="2">
        <v>3</v>
      </c>
      <c r="L244" s="12">
        <v>95966.666666666672</v>
      </c>
      <c r="M244" s="3" t="s">
        <v>14</v>
      </c>
      <c r="N244" s="4">
        <v>0</v>
      </c>
      <c r="O244" s="4">
        <v>24000</v>
      </c>
    </row>
    <row r="245" spans="2:15" x14ac:dyDescent="0.35">
      <c r="B245" s="3">
        <v>296</v>
      </c>
      <c r="C245" s="2"/>
      <c r="D245" s="2"/>
      <c r="E245" s="2"/>
      <c r="F245" s="2"/>
      <c r="G245" s="2">
        <v>139</v>
      </c>
      <c r="H245" s="2"/>
      <c r="I245" s="2"/>
      <c r="J245" s="2"/>
      <c r="K245" s="2">
        <v>139</v>
      </c>
      <c r="L245" s="12">
        <v>152425.48201438849</v>
      </c>
      <c r="M245" s="3" t="s">
        <v>14</v>
      </c>
      <c r="N245" s="4">
        <v>0</v>
      </c>
      <c r="O245" s="4">
        <v>1112000</v>
      </c>
    </row>
    <row r="246" spans="2:15" x14ac:dyDescent="0.35">
      <c r="B246" s="3">
        <v>298</v>
      </c>
      <c r="C246" s="2"/>
      <c r="D246" s="2"/>
      <c r="E246" s="2"/>
      <c r="F246" s="2"/>
      <c r="G246" s="2">
        <v>123</v>
      </c>
      <c r="H246" s="2"/>
      <c r="I246" s="2"/>
      <c r="J246" s="2"/>
      <c r="K246" s="2">
        <v>123</v>
      </c>
      <c r="L246" s="12">
        <v>132318.59349593497</v>
      </c>
      <c r="M246" s="3" t="s">
        <v>14</v>
      </c>
      <c r="N246" s="4">
        <v>0</v>
      </c>
      <c r="O246" s="4">
        <v>984000</v>
      </c>
    </row>
    <row r="247" spans="2:15" x14ac:dyDescent="0.35">
      <c r="B247" s="3">
        <v>299</v>
      </c>
      <c r="C247" s="2"/>
      <c r="D247" s="2"/>
      <c r="E247" s="2"/>
      <c r="F247" s="2"/>
      <c r="G247" s="2">
        <v>455</v>
      </c>
      <c r="H247" s="2"/>
      <c r="I247" s="2"/>
      <c r="J247" s="2"/>
      <c r="K247" s="2">
        <v>455</v>
      </c>
      <c r="L247" s="12">
        <v>52952.272527472531</v>
      </c>
      <c r="M247" s="3" t="s">
        <v>14</v>
      </c>
      <c r="N247" s="4">
        <v>0</v>
      </c>
      <c r="O247" s="4">
        <v>3640000</v>
      </c>
    </row>
    <row r="248" spans="2:15" x14ac:dyDescent="0.35">
      <c r="B248" s="3">
        <v>300</v>
      </c>
      <c r="C248" s="2"/>
      <c r="D248" s="2"/>
      <c r="E248" s="2"/>
      <c r="F248" s="2"/>
      <c r="G248" s="2">
        <v>6</v>
      </c>
      <c r="H248" s="2"/>
      <c r="I248" s="2"/>
      <c r="J248" s="2"/>
      <c r="K248" s="2">
        <v>6</v>
      </c>
      <c r="L248" s="12">
        <v>195875.83333333334</v>
      </c>
      <c r="M248" s="3" t="s">
        <v>14</v>
      </c>
      <c r="N248" s="4">
        <v>0</v>
      </c>
      <c r="O248" s="4">
        <v>48000</v>
      </c>
    </row>
    <row r="249" spans="2:15" x14ac:dyDescent="0.35">
      <c r="B249" s="3">
        <v>302</v>
      </c>
      <c r="C249" s="2"/>
      <c r="D249" s="2"/>
      <c r="E249" s="2"/>
      <c r="F249" s="2"/>
      <c r="G249" s="2">
        <v>13</v>
      </c>
      <c r="H249" s="2"/>
      <c r="I249" s="2"/>
      <c r="J249" s="2"/>
      <c r="K249" s="2">
        <v>13</v>
      </c>
      <c r="L249" s="12">
        <v>108480.76923076923</v>
      </c>
      <c r="M249" s="3" t="s">
        <v>14</v>
      </c>
      <c r="N249" s="4">
        <v>0</v>
      </c>
      <c r="O249" s="4">
        <v>104000</v>
      </c>
    </row>
    <row r="250" spans="2:15" x14ac:dyDescent="0.35">
      <c r="B250" s="3">
        <v>304</v>
      </c>
      <c r="C250" s="2"/>
      <c r="D250" s="2"/>
      <c r="E250" s="2"/>
      <c r="F250" s="2"/>
      <c r="G250" s="2">
        <v>6</v>
      </c>
      <c r="H250" s="2"/>
      <c r="I250" s="2"/>
      <c r="J250" s="2"/>
      <c r="K250" s="2">
        <v>6</v>
      </c>
      <c r="L250" s="12">
        <v>39166.666666666664</v>
      </c>
      <c r="M250" s="3" t="s">
        <v>14</v>
      </c>
      <c r="N250" s="4">
        <v>0</v>
      </c>
      <c r="O250" s="4">
        <v>48000</v>
      </c>
    </row>
    <row r="251" spans="2:15" x14ac:dyDescent="0.35">
      <c r="B251" s="3">
        <v>306</v>
      </c>
      <c r="C251" s="2"/>
      <c r="D251" s="2"/>
      <c r="E251" s="2"/>
      <c r="F251" s="2"/>
      <c r="G251" s="2">
        <v>50</v>
      </c>
      <c r="H251" s="2"/>
      <c r="I251" s="2"/>
      <c r="J251" s="2"/>
      <c r="K251" s="2">
        <v>50</v>
      </c>
      <c r="L251" s="12">
        <v>44000</v>
      </c>
      <c r="M251" s="3" t="s">
        <v>14</v>
      </c>
      <c r="N251" s="4">
        <v>0</v>
      </c>
      <c r="O251" s="4">
        <v>400000</v>
      </c>
    </row>
    <row r="252" spans="2:15" x14ac:dyDescent="0.35">
      <c r="B252" s="3">
        <v>307</v>
      </c>
      <c r="C252" s="2"/>
      <c r="D252" s="2"/>
      <c r="E252" s="2"/>
      <c r="F252" s="2"/>
      <c r="G252" s="2">
        <v>4</v>
      </c>
      <c r="H252" s="2"/>
      <c r="I252" s="2"/>
      <c r="J252" s="2"/>
      <c r="K252" s="2">
        <v>4</v>
      </c>
      <c r="L252" s="12">
        <v>157876.75</v>
      </c>
      <c r="M252" s="3" t="s">
        <v>14</v>
      </c>
      <c r="N252" s="4">
        <v>0</v>
      </c>
      <c r="O252" s="4">
        <v>32000</v>
      </c>
    </row>
    <row r="253" spans="2:15" x14ac:dyDescent="0.35">
      <c r="B253" s="3">
        <v>308</v>
      </c>
      <c r="C253" s="2"/>
      <c r="D253" s="2"/>
      <c r="E253" s="2"/>
      <c r="F253" s="2"/>
      <c r="G253" s="2">
        <v>29</v>
      </c>
      <c r="H253" s="2"/>
      <c r="I253" s="2"/>
      <c r="J253" s="2"/>
      <c r="K253" s="2">
        <v>29</v>
      </c>
      <c r="L253" s="12">
        <v>192845</v>
      </c>
      <c r="M253" s="3" t="s">
        <v>14</v>
      </c>
      <c r="N253" s="4">
        <v>0</v>
      </c>
      <c r="O253" s="4">
        <v>232000</v>
      </c>
    </row>
    <row r="254" spans="2:15" x14ac:dyDescent="0.35">
      <c r="B254" s="3">
        <v>310</v>
      </c>
      <c r="C254" s="2"/>
      <c r="D254" s="2"/>
      <c r="E254" s="2"/>
      <c r="F254" s="2"/>
      <c r="G254" s="2">
        <v>1</v>
      </c>
      <c r="H254" s="2"/>
      <c r="I254" s="2"/>
      <c r="J254" s="2"/>
      <c r="K254" s="2">
        <v>1</v>
      </c>
      <c r="L254" s="12">
        <v>162100</v>
      </c>
      <c r="M254" s="3" t="s">
        <v>14</v>
      </c>
      <c r="N254" s="4">
        <v>0</v>
      </c>
      <c r="O254" s="4">
        <v>8000</v>
      </c>
    </row>
    <row r="255" spans="2:15" x14ac:dyDescent="0.35">
      <c r="B255" s="3">
        <v>315</v>
      </c>
      <c r="C255" s="2"/>
      <c r="D255" s="2"/>
      <c r="E255" s="2"/>
      <c r="F255" s="2"/>
      <c r="G255" s="2">
        <v>23</v>
      </c>
      <c r="H255" s="2"/>
      <c r="I255" s="2"/>
      <c r="J255" s="2"/>
      <c r="K255" s="2">
        <v>23</v>
      </c>
      <c r="L255" s="12">
        <v>86327.173913043473</v>
      </c>
      <c r="M255" s="3" t="s">
        <v>14</v>
      </c>
      <c r="N255" s="4">
        <v>0</v>
      </c>
      <c r="O255" s="4">
        <v>184000</v>
      </c>
    </row>
    <row r="256" spans="2:15" x14ac:dyDescent="0.35">
      <c r="B256" s="3">
        <v>316</v>
      </c>
      <c r="C256" s="2"/>
      <c r="D256" s="2"/>
      <c r="E256" s="2"/>
      <c r="F256" s="2"/>
      <c r="G256" s="2">
        <v>3</v>
      </c>
      <c r="H256" s="2"/>
      <c r="I256" s="2"/>
      <c r="J256" s="2"/>
      <c r="K256" s="2">
        <v>3</v>
      </c>
      <c r="L256" s="12">
        <v>74180</v>
      </c>
      <c r="M256" s="3" t="s">
        <v>14</v>
      </c>
      <c r="N256" s="4">
        <v>0</v>
      </c>
      <c r="O256" s="4">
        <v>24000</v>
      </c>
    </row>
    <row r="257" spans="2:15" x14ac:dyDescent="0.35">
      <c r="B257" s="3">
        <v>321</v>
      </c>
      <c r="C257" s="2"/>
      <c r="D257" s="2"/>
      <c r="E257" s="2"/>
      <c r="F257" s="2"/>
      <c r="G257" s="2">
        <v>3</v>
      </c>
      <c r="H257" s="2"/>
      <c r="I257" s="2"/>
      <c r="J257" s="2"/>
      <c r="K257" s="2">
        <v>3</v>
      </c>
      <c r="L257" s="12">
        <v>121151.33333333333</v>
      </c>
      <c r="M257" s="3" t="s">
        <v>14</v>
      </c>
      <c r="N257" s="4">
        <v>0</v>
      </c>
      <c r="O257" s="4">
        <v>24000</v>
      </c>
    </row>
    <row r="258" spans="2:15" x14ac:dyDescent="0.35">
      <c r="B258" s="3">
        <v>322</v>
      </c>
      <c r="C258" s="2"/>
      <c r="D258" s="2"/>
      <c r="E258" s="2"/>
      <c r="F258" s="2"/>
      <c r="G258" s="2">
        <v>44</v>
      </c>
      <c r="H258" s="2"/>
      <c r="I258" s="2"/>
      <c r="J258" s="2"/>
      <c r="K258" s="2">
        <v>44</v>
      </c>
      <c r="L258" s="12">
        <v>132823.81818181818</v>
      </c>
      <c r="M258" s="3" t="s">
        <v>14</v>
      </c>
      <c r="N258" s="4">
        <v>0</v>
      </c>
      <c r="O258" s="4">
        <v>352000</v>
      </c>
    </row>
    <row r="259" spans="2:15" x14ac:dyDescent="0.35">
      <c r="B259" s="3">
        <v>325</v>
      </c>
      <c r="C259" s="2"/>
      <c r="D259" s="2"/>
      <c r="E259" s="2"/>
      <c r="F259" s="2"/>
      <c r="G259" s="2">
        <v>13</v>
      </c>
      <c r="H259" s="2"/>
      <c r="I259" s="2"/>
      <c r="J259" s="2"/>
      <c r="K259" s="2">
        <v>13</v>
      </c>
      <c r="L259" s="12">
        <v>187487.07692307694</v>
      </c>
      <c r="M259" s="3" t="s">
        <v>14</v>
      </c>
      <c r="N259" s="4">
        <v>0</v>
      </c>
      <c r="O259" s="4">
        <v>104000</v>
      </c>
    </row>
    <row r="260" spans="2:15" x14ac:dyDescent="0.35">
      <c r="B260" s="3">
        <v>327</v>
      </c>
      <c r="C260" s="2"/>
      <c r="D260" s="2"/>
      <c r="E260" s="2"/>
      <c r="F260" s="2"/>
      <c r="G260" s="2">
        <v>3</v>
      </c>
      <c r="H260" s="2"/>
      <c r="I260" s="2"/>
      <c r="J260" s="2"/>
      <c r="K260" s="2">
        <v>3</v>
      </c>
      <c r="L260" s="12">
        <v>196900</v>
      </c>
      <c r="M260" s="3" t="s">
        <v>14</v>
      </c>
      <c r="N260" s="4">
        <v>0</v>
      </c>
      <c r="O260" s="4">
        <v>24000</v>
      </c>
    </row>
    <row r="261" spans="2:15" x14ac:dyDescent="0.35">
      <c r="B261" s="3">
        <v>329</v>
      </c>
      <c r="C261" s="2"/>
      <c r="D261" s="2"/>
      <c r="E261" s="2"/>
      <c r="F261" s="2"/>
      <c r="G261" s="2">
        <v>1</v>
      </c>
      <c r="H261" s="2"/>
      <c r="I261" s="2"/>
      <c r="J261" s="2"/>
      <c r="K261" s="2">
        <v>1</v>
      </c>
      <c r="L261" s="12">
        <v>43000</v>
      </c>
      <c r="M261" s="3" t="s">
        <v>14</v>
      </c>
      <c r="N261" s="4">
        <v>0</v>
      </c>
      <c r="O261" s="4">
        <v>8000</v>
      </c>
    </row>
    <row r="262" spans="2:15" x14ac:dyDescent="0.35">
      <c r="B262" s="3">
        <v>330</v>
      </c>
      <c r="C262" s="2"/>
      <c r="D262" s="2"/>
      <c r="E262" s="2">
        <v>1</v>
      </c>
      <c r="F262" s="2"/>
      <c r="G262" s="2">
        <v>12</v>
      </c>
      <c r="H262" s="2"/>
      <c r="I262" s="2"/>
      <c r="J262" s="2"/>
      <c r="K262" s="2">
        <v>13</v>
      </c>
      <c r="L262" s="12">
        <v>401503.07692307694</v>
      </c>
      <c r="M262" s="3" t="s">
        <v>14</v>
      </c>
      <c r="N262" s="4">
        <v>0</v>
      </c>
      <c r="O262" s="4">
        <v>104000</v>
      </c>
    </row>
    <row r="263" spans="2:15" x14ac:dyDescent="0.35">
      <c r="B263" s="3">
        <v>331</v>
      </c>
      <c r="C263" s="2"/>
      <c r="D263" s="2"/>
      <c r="E263" s="2"/>
      <c r="F263" s="2"/>
      <c r="G263" s="2">
        <v>10</v>
      </c>
      <c r="H263" s="2"/>
      <c r="I263" s="2"/>
      <c r="J263" s="2"/>
      <c r="K263" s="2">
        <v>10</v>
      </c>
      <c r="L263" s="12">
        <v>145187</v>
      </c>
      <c r="M263" s="3" t="s">
        <v>14</v>
      </c>
      <c r="N263" s="4">
        <v>0</v>
      </c>
      <c r="O263" s="4">
        <v>80000</v>
      </c>
    </row>
    <row r="264" spans="2:15" x14ac:dyDescent="0.35">
      <c r="B264" s="3">
        <v>332</v>
      </c>
      <c r="C264" s="2"/>
      <c r="D264" s="2"/>
      <c r="E264" s="2"/>
      <c r="F264" s="2"/>
      <c r="G264" s="2">
        <v>2</v>
      </c>
      <c r="H264" s="2"/>
      <c r="I264" s="2"/>
      <c r="J264" s="2"/>
      <c r="K264" s="2">
        <v>2</v>
      </c>
      <c r="L264" s="12">
        <v>279500</v>
      </c>
      <c r="M264" s="3" t="s">
        <v>14</v>
      </c>
      <c r="N264" s="4">
        <v>0</v>
      </c>
      <c r="O264" s="4">
        <v>16000</v>
      </c>
    </row>
    <row r="265" spans="2:15" x14ac:dyDescent="0.35">
      <c r="B265" s="3">
        <v>337</v>
      </c>
      <c r="C265" s="2"/>
      <c r="D265" s="2"/>
      <c r="E265" s="2"/>
      <c r="F265" s="2"/>
      <c r="G265" s="2">
        <v>17</v>
      </c>
      <c r="H265" s="2"/>
      <c r="I265" s="2"/>
      <c r="J265" s="2"/>
      <c r="K265" s="2">
        <v>17</v>
      </c>
      <c r="L265" s="12">
        <v>155156.58823529413</v>
      </c>
      <c r="M265" s="3" t="s">
        <v>14</v>
      </c>
      <c r="N265" s="4">
        <v>0</v>
      </c>
      <c r="O265" s="4">
        <v>136000</v>
      </c>
    </row>
    <row r="266" spans="2:15" x14ac:dyDescent="0.35">
      <c r="B266" s="3">
        <v>338</v>
      </c>
      <c r="C266" s="2"/>
      <c r="D266" s="2"/>
      <c r="E266" s="2"/>
      <c r="F266" s="2"/>
      <c r="G266" s="2">
        <v>10</v>
      </c>
      <c r="H266" s="2"/>
      <c r="I266" s="2"/>
      <c r="J266" s="2"/>
      <c r="K266" s="2">
        <v>10</v>
      </c>
      <c r="L266" s="12">
        <v>222700</v>
      </c>
      <c r="M266" s="3" t="s">
        <v>14</v>
      </c>
      <c r="N266" s="4">
        <v>0</v>
      </c>
      <c r="O266" s="4">
        <v>80000</v>
      </c>
    </row>
    <row r="267" spans="2:15" x14ac:dyDescent="0.35">
      <c r="B267" s="3">
        <v>340</v>
      </c>
      <c r="C267" s="2"/>
      <c r="D267" s="2"/>
      <c r="E267" s="2">
        <v>1</v>
      </c>
      <c r="F267" s="2"/>
      <c r="G267" s="2"/>
      <c r="H267" s="2"/>
      <c r="I267" s="2"/>
      <c r="J267" s="2"/>
      <c r="K267" s="2">
        <v>1</v>
      </c>
      <c r="L267" s="12">
        <v>1200000</v>
      </c>
      <c r="M267" s="3" t="s">
        <v>14</v>
      </c>
      <c r="N267" s="4">
        <v>0</v>
      </c>
      <c r="O267" s="4">
        <v>8000</v>
      </c>
    </row>
    <row r="268" spans="2:15" x14ac:dyDescent="0.35">
      <c r="B268" s="3">
        <v>342</v>
      </c>
      <c r="C268" s="2"/>
      <c r="D268" s="2"/>
      <c r="E268" s="2"/>
      <c r="F268" s="2"/>
      <c r="G268" s="2">
        <v>4</v>
      </c>
      <c r="H268" s="2"/>
      <c r="I268" s="2"/>
      <c r="J268" s="2"/>
      <c r="K268" s="2">
        <v>4</v>
      </c>
      <c r="L268" s="12">
        <v>323912.5</v>
      </c>
      <c r="M268" s="3" t="s">
        <v>14</v>
      </c>
      <c r="N268" s="4">
        <v>0</v>
      </c>
      <c r="O268" s="4">
        <v>32000</v>
      </c>
    </row>
    <row r="269" spans="2:15" x14ac:dyDescent="0.35">
      <c r="B269" s="3">
        <v>343</v>
      </c>
      <c r="C269" s="2"/>
      <c r="D269" s="2"/>
      <c r="E269" s="2"/>
      <c r="F269" s="2"/>
      <c r="G269" s="2">
        <v>13</v>
      </c>
      <c r="H269" s="2"/>
      <c r="I269" s="2"/>
      <c r="J269" s="2"/>
      <c r="K269" s="2">
        <v>13</v>
      </c>
      <c r="L269" s="12">
        <v>181925.69230769231</v>
      </c>
      <c r="M269" s="3" t="s">
        <v>14</v>
      </c>
      <c r="N269" s="4">
        <v>0</v>
      </c>
      <c r="O269" s="4">
        <v>104000</v>
      </c>
    </row>
    <row r="270" spans="2:15" x14ac:dyDescent="0.35">
      <c r="B270" s="3">
        <v>347</v>
      </c>
      <c r="C270" s="2"/>
      <c r="D270" s="2"/>
      <c r="E270" s="2"/>
      <c r="F270" s="2"/>
      <c r="G270" s="2">
        <v>1</v>
      </c>
      <c r="H270" s="2"/>
      <c r="I270" s="2"/>
      <c r="J270" s="2"/>
      <c r="K270" s="2">
        <v>1</v>
      </c>
      <c r="L270" s="12">
        <v>242700</v>
      </c>
      <c r="M270" s="3" t="s">
        <v>14</v>
      </c>
      <c r="N270" s="4">
        <v>0</v>
      </c>
      <c r="O270" s="4">
        <v>8000</v>
      </c>
    </row>
    <row r="271" spans="2:15" x14ac:dyDescent="0.35">
      <c r="B271" s="3">
        <v>350</v>
      </c>
      <c r="C271" s="2"/>
      <c r="D271" s="2"/>
      <c r="E271" s="2"/>
      <c r="F271" s="2"/>
      <c r="G271" s="2">
        <v>31</v>
      </c>
      <c r="H271" s="2"/>
      <c r="I271" s="2"/>
      <c r="J271" s="2"/>
      <c r="K271" s="2">
        <v>31</v>
      </c>
      <c r="L271" s="12">
        <v>182561.51612903227</v>
      </c>
      <c r="M271" s="3" t="s">
        <v>14</v>
      </c>
      <c r="N271" s="4">
        <v>0</v>
      </c>
      <c r="O271" s="4">
        <v>248000</v>
      </c>
    </row>
    <row r="272" spans="2:15" x14ac:dyDescent="0.35">
      <c r="B272" s="3">
        <v>360</v>
      </c>
      <c r="C272" s="2"/>
      <c r="D272" s="2"/>
      <c r="E272" s="2"/>
      <c r="F272" s="2"/>
      <c r="G272" s="2">
        <v>33</v>
      </c>
      <c r="H272" s="2"/>
      <c r="I272" s="2"/>
      <c r="J272" s="2"/>
      <c r="K272" s="2">
        <v>33</v>
      </c>
      <c r="L272" s="12">
        <v>196336.15151515152</v>
      </c>
      <c r="M272" s="3" t="s">
        <v>14</v>
      </c>
      <c r="N272" s="4">
        <v>0</v>
      </c>
      <c r="O272" s="4">
        <v>264000</v>
      </c>
    </row>
    <row r="273" spans="2:15" x14ac:dyDescent="0.35">
      <c r="B273" s="3">
        <v>370</v>
      </c>
      <c r="C273" s="2"/>
      <c r="D273" s="2"/>
      <c r="E273" s="2"/>
      <c r="F273" s="2"/>
      <c r="G273" s="2">
        <v>17</v>
      </c>
      <c r="H273" s="2"/>
      <c r="I273" s="2"/>
      <c r="J273" s="2"/>
      <c r="K273" s="2">
        <v>17</v>
      </c>
      <c r="L273" s="12">
        <v>273485.64705882355</v>
      </c>
      <c r="M273" s="3" t="s">
        <v>14</v>
      </c>
      <c r="N273" s="4">
        <v>0</v>
      </c>
      <c r="O273" s="4">
        <v>136000</v>
      </c>
    </row>
    <row r="274" spans="2:15" x14ac:dyDescent="0.35">
      <c r="B274" s="3">
        <v>380</v>
      </c>
      <c r="C274" s="2"/>
      <c r="D274" s="2"/>
      <c r="E274" s="2"/>
      <c r="F274" s="2"/>
      <c r="G274" s="2">
        <v>10</v>
      </c>
      <c r="H274" s="2"/>
      <c r="I274" s="2"/>
      <c r="J274" s="2"/>
      <c r="K274" s="2">
        <v>10</v>
      </c>
      <c r="L274" s="12">
        <v>272384.7</v>
      </c>
      <c r="M274" s="3" t="s">
        <v>14</v>
      </c>
      <c r="N274" s="4">
        <v>0</v>
      </c>
      <c r="O274" s="4">
        <v>80000</v>
      </c>
    </row>
    <row r="275" spans="2:15" x14ac:dyDescent="0.35">
      <c r="B275" s="3">
        <v>395</v>
      </c>
      <c r="C275" s="2"/>
      <c r="D275" s="2"/>
      <c r="E275" s="2"/>
      <c r="F275" s="2"/>
      <c r="G275" s="2">
        <v>2</v>
      </c>
      <c r="H275" s="2"/>
      <c r="I275" s="2"/>
      <c r="J275" s="2"/>
      <c r="K275" s="2">
        <v>2</v>
      </c>
      <c r="L275" s="12">
        <v>90699</v>
      </c>
      <c r="M275" s="3" t="s">
        <v>14</v>
      </c>
      <c r="N275" s="4">
        <v>0</v>
      </c>
      <c r="O275" s="4">
        <v>16000</v>
      </c>
    </row>
    <row r="276" spans="2:15" x14ac:dyDescent="0.35">
      <c r="B276" s="3">
        <v>397</v>
      </c>
      <c r="C276" s="2"/>
      <c r="D276" s="2"/>
      <c r="E276" s="2"/>
      <c r="F276" s="2"/>
      <c r="G276" s="2">
        <v>2</v>
      </c>
      <c r="H276" s="2"/>
      <c r="I276" s="2"/>
      <c r="J276" s="2"/>
      <c r="K276" s="2">
        <v>2</v>
      </c>
      <c r="L276" s="12">
        <v>286400</v>
      </c>
      <c r="M276" s="3" t="s">
        <v>14</v>
      </c>
      <c r="N276" s="4">
        <v>0</v>
      </c>
      <c r="O276" s="4">
        <v>16000</v>
      </c>
    </row>
    <row r="277" spans="2:15" x14ac:dyDescent="0.35">
      <c r="B277" s="3" t="s">
        <v>10</v>
      </c>
      <c r="C277" s="2">
        <v>21826</v>
      </c>
      <c r="D277" s="2">
        <v>13</v>
      </c>
      <c r="E277" s="2">
        <v>46444</v>
      </c>
      <c r="F277" s="2">
        <v>7181</v>
      </c>
      <c r="G277" s="2">
        <v>889773</v>
      </c>
      <c r="H277" s="2">
        <v>1060545</v>
      </c>
      <c r="I277" s="2">
        <v>261</v>
      </c>
      <c r="J277" s="2">
        <v>498</v>
      </c>
      <c r="K277" s="2">
        <v>2026541</v>
      </c>
      <c r="L277" s="12">
        <v>25712.853373802947</v>
      </c>
      <c r="M277" s="3"/>
      <c r="N277" s="4">
        <v>177666750</v>
      </c>
      <c r="O277" s="4">
        <v>243838600</v>
      </c>
    </row>
  </sheetData>
  <mergeCells count="2">
    <mergeCell ref="C2:K2"/>
    <mergeCell ref="N3:O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6BAB8-1442-4BAD-8AC4-4017E86FA9B3}">
  <dimension ref="B2:P288"/>
  <sheetViews>
    <sheetView topLeftCell="C1" zoomScale="90" zoomScaleNormal="90" workbookViewId="0">
      <selection activeCell="P5" sqref="P5"/>
    </sheetView>
  </sheetViews>
  <sheetFormatPr baseColWidth="10" defaultRowHeight="14.5" x14ac:dyDescent="0.35"/>
  <cols>
    <col min="2" max="2" width="11.453125" style="8"/>
    <col min="3" max="6" width="11.54296875" bestFit="1" customWidth="1"/>
    <col min="7" max="7" width="13.81640625" bestFit="1" customWidth="1"/>
    <col min="8" max="8" width="12.26953125" bestFit="1" customWidth="1"/>
    <col min="9" max="9" width="13.1796875" customWidth="1"/>
    <col min="10" max="10" width="11.54296875" bestFit="1" customWidth="1"/>
    <col min="11" max="12" width="12.54296875" customWidth="1"/>
    <col min="14" max="15" width="16.453125" bestFit="1" customWidth="1"/>
  </cols>
  <sheetData>
    <row r="2" spans="2:16" x14ac:dyDescent="0.35">
      <c r="B2" s="1"/>
      <c r="C2" s="24" t="s">
        <v>25</v>
      </c>
      <c r="D2" s="24"/>
      <c r="E2" s="24"/>
      <c r="F2" s="24"/>
      <c r="G2" s="24"/>
      <c r="H2" s="24"/>
      <c r="I2" s="24"/>
      <c r="J2" s="24"/>
      <c r="K2" s="24"/>
      <c r="L2" s="16">
        <v>1</v>
      </c>
      <c r="M2" s="1" t="s">
        <v>23</v>
      </c>
      <c r="N2" s="1" t="s">
        <v>2</v>
      </c>
      <c r="O2" s="1" t="s">
        <v>3</v>
      </c>
      <c r="P2" t="s">
        <v>52</v>
      </c>
    </row>
    <row r="3" spans="2:16" x14ac:dyDescent="0.35">
      <c r="B3" s="1" t="s">
        <v>4</v>
      </c>
      <c r="C3" s="1" t="s">
        <v>5</v>
      </c>
      <c r="D3" s="1" t="s">
        <v>6</v>
      </c>
      <c r="E3" s="1" t="s">
        <v>7</v>
      </c>
      <c r="F3" s="1" t="s">
        <v>8</v>
      </c>
      <c r="G3" s="1" t="s">
        <v>9</v>
      </c>
      <c r="H3" s="1" t="s">
        <v>22</v>
      </c>
      <c r="I3" s="1" t="s">
        <v>20</v>
      </c>
      <c r="J3" s="1" t="s">
        <v>21</v>
      </c>
      <c r="K3" s="1" t="s">
        <v>10</v>
      </c>
      <c r="L3" s="1" t="s">
        <v>29</v>
      </c>
      <c r="M3" s="1" t="s">
        <v>11</v>
      </c>
      <c r="N3" s="24" t="s">
        <v>12</v>
      </c>
      <c r="O3" s="24"/>
    </row>
    <row r="4" spans="2:16" x14ac:dyDescent="0.35">
      <c r="B4" s="1">
        <v>0</v>
      </c>
      <c r="C4" s="2">
        <v>24910</v>
      </c>
      <c r="D4" s="2">
        <v>57</v>
      </c>
      <c r="E4" s="2"/>
      <c r="F4" s="2"/>
      <c r="G4" s="2"/>
      <c r="H4" s="2"/>
      <c r="I4" s="2"/>
      <c r="J4" s="2"/>
      <c r="K4" s="2">
        <v>24967</v>
      </c>
      <c r="L4" s="2">
        <v>31825.743421316136</v>
      </c>
      <c r="M4" s="3" t="s">
        <v>13</v>
      </c>
      <c r="N4" s="17">
        <v>149746932</v>
      </c>
      <c r="O4" s="17">
        <v>0</v>
      </c>
      <c r="P4" s="23">
        <f>SUM(N5:N65)/SUMPRODUCT(K5:K65,L5:L65)</f>
        <v>1.2156953921144077E-3</v>
      </c>
    </row>
    <row r="5" spans="2:16" x14ac:dyDescent="0.35">
      <c r="B5" s="1">
        <v>12</v>
      </c>
      <c r="C5" s="2"/>
      <c r="D5" s="2"/>
      <c r="E5" s="2"/>
      <c r="F5" s="2">
        <v>868</v>
      </c>
      <c r="G5" s="2"/>
      <c r="H5" s="2"/>
      <c r="I5" s="2"/>
      <c r="J5" s="2"/>
      <c r="K5" s="2">
        <v>868</v>
      </c>
      <c r="L5" s="2">
        <v>45091.290322580644</v>
      </c>
      <c r="M5" s="3" t="s">
        <v>13</v>
      </c>
      <c r="N5" s="17">
        <v>5208000</v>
      </c>
      <c r="O5" s="17">
        <v>0</v>
      </c>
    </row>
    <row r="6" spans="2:16" x14ac:dyDescent="0.35">
      <c r="B6" s="1">
        <v>13</v>
      </c>
      <c r="C6" s="2"/>
      <c r="D6" s="2"/>
      <c r="E6" s="2"/>
      <c r="F6" s="2">
        <v>163</v>
      </c>
      <c r="G6" s="2"/>
      <c r="H6" s="2"/>
      <c r="I6" s="2"/>
      <c r="J6" s="2"/>
      <c r="K6" s="2">
        <v>163</v>
      </c>
      <c r="L6" s="2">
        <v>44406.809815950917</v>
      </c>
      <c r="M6" s="3" t="s">
        <v>13</v>
      </c>
      <c r="N6" s="17">
        <v>978000</v>
      </c>
      <c r="O6" s="17">
        <v>0</v>
      </c>
    </row>
    <row r="7" spans="2:16" x14ac:dyDescent="0.35">
      <c r="B7" s="1">
        <v>14</v>
      </c>
      <c r="C7" s="2"/>
      <c r="D7" s="2"/>
      <c r="E7" s="2"/>
      <c r="F7" s="2">
        <v>33</v>
      </c>
      <c r="G7" s="2"/>
      <c r="H7" s="2"/>
      <c r="I7" s="2"/>
      <c r="J7" s="2"/>
      <c r="K7" s="2">
        <v>33</v>
      </c>
      <c r="L7" s="2">
        <v>44950</v>
      </c>
      <c r="M7" s="3" t="s">
        <v>13</v>
      </c>
      <c r="N7" s="17">
        <v>198000</v>
      </c>
      <c r="O7" s="17">
        <v>0</v>
      </c>
    </row>
    <row r="8" spans="2:16" x14ac:dyDescent="0.35">
      <c r="B8" s="1">
        <v>15</v>
      </c>
      <c r="C8" s="2"/>
      <c r="D8" s="2"/>
      <c r="E8" s="2"/>
      <c r="F8" s="2">
        <v>9</v>
      </c>
      <c r="G8" s="2"/>
      <c r="H8" s="2"/>
      <c r="I8" s="2"/>
      <c r="J8" s="2"/>
      <c r="K8" s="2">
        <v>9</v>
      </c>
      <c r="L8" s="2">
        <v>44950</v>
      </c>
      <c r="M8" s="3" t="s">
        <v>13</v>
      </c>
      <c r="N8" s="17">
        <v>54000</v>
      </c>
      <c r="O8" s="17">
        <v>0</v>
      </c>
    </row>
    <row r="9" spans="2:16" x14ac:dyDescent="0.35">
      <c r="B9" s="1">
        <v>22</v>
      </c>
      <c r="C9" s="2"/>
      <c r="D9" s="2"/>
      <c r="E9" s="2"/>
      <c r="F9" s="2">
        <v>405</v>
      </c>
      <c r="G9" s="2"/>
      <c r="H9" s="2"/>
      <c r="I9" s="2"/>
      <c r="J9" s="2"/>
      <c r="K9" s="2">
        <v>405</v>
      </c>
      <c r="L9" s="2">
        <v>33159.619753086423</v>
      </c>
      <c r="M9" s="3" t="s">
        <v>13</v>
      </c>
      <c r="N9" s="17">
        <v>405000</v>
      </c>
      <c r="O9" s="17">
        <v>0</v>
      </c>
    </row>
    <row r="10" spans="2:16" x14ac:dyDescent="0.35">
      <c r="B10" s="1">
        <v>26</v>
      </c>
      <c r="C10" s="2"/>
      <c r="D10" s="2"/>
      <c r="E10" s="2"/>
      <c r="F10" s="2">
        <v>265</v>
      </c>
      <c r="G10" s="2"/>
      <c r="H10" s="2"/>
      <c r="I10" s="2"/>
      <c r="J10" s="2"/>
      <c r="K10" s="2">
        <v>265</v>
      </c>
      <c r="L10" s="2">
        <v>30001.358490566039</v>
      </c>
      <c r="M10" s="3" t="s">
        <v>13</v>
      </c>
      <c r="N10" s="17">
        <v>265000</v>
      </c>
      <c r="O10" s="17">
        <v>0</v>
      </c>
    </row>
    <row r="11" spans="2:16" x14ac:dyDescent="0.35">
      <c r="B11" s="1">
        <v>29</v>
      </c>
      <c r="C11" s="2"/>
      <c r="D11" s="2"/>
      <c r="E11" s="2"/>
      <c r="F11" s="2">
        <v>187</v>
      </c>
      <c r="G11" s="2"/>
      <c r="H11" s="2"/>
      <c r="I11" s="2"/>
      <c r="J11" s="2"/>
      <c r="K11" s="2">
        <v>187</v>
      </c>
      <c r="L11" s="2">
        <v>31977</v>
      </c>
      <c r="M11" s="3" t="s">
        <v>13</v>
      </c>
      <c r="N11" s="17">
        <v>187000</v>
      </c>
      <c r="O11" s="17">
        <v>0</v>
      </c>
    </row>
    <row r="12" spans="2:16" x14ac:dyDescent="0.35">
      <c r="B12" s="1">
        <v>33</v>
      </c>
      <c r="C12" s="2"/>
      <c r="D12" s="2"/>
      <c r="E12" s="2"/>
      <c r="F12" s="2">
        <v>21</v>
      </c>
      <c r="G12" s="2"/>
      <c r="H12" s="2"/>
      <c r="I12" s="2"/>
      <c r="J12" s="2"/>
      <c r="K12" s="2">
        <v>21</v>
      </c>
      <c r="L12" s="2">
        <v>43132.857142857145</v>
      </c>
      <c r="M12" s="3" t="s">
        <v>13</v>
      </c>
      <c r="N12" s="17">
        <v>21000</v>
      </c>
      <c r="O12" s="17">
        <v>0</v>
      </c>
    </row>
    <row r="13" spans="2:16" x14ac:dyDescent="0.35">
      <c r="B13" s="1">
        <v>35</v>
      </c>
      <c r="C13" s="2"/>
      <c r="D13" s="2"/>
      <c r="E13" s="2"/>
      <c r="F13" s="2">
        <v>4</v>
      </c>
      <c r="G13" s="2"/>
      <c r="H13" s="2"/>
      <c r="I13" s="2"/>
      <c r="J13" s="2"/>
      <c r="K13" s="2">
        <v>4</v>
      </c>
      <c r="L13" s="2">
        <v>39600</v>
      </c>
      <c r="M13" s="3" t="s">
        <v>13</v>
      </c>
      <c r="N13" s="17">
        <v>4000</v>
      </c>
      <c r="O13" s="17">
        <v>0</v>
      </c>
    </row>
    <row r="14" spans="2:16" x14ac:dyDescent="0.35">
      <c r="B14" s="1">
        <v>36</v>
      </c>
      <c r="C14" s="2"/>
      <c r="D14" s="2"/>
      <c r="E14" s="2"/>
      <c r="F14" s="2">
        <v>171</v>
      </c>
      <c r="G14" s="2"/>
      <c r="H14" s="2"/>
      <c r="I14" s="2"/>
      <c r="J14" s="2"/>
      <c r="K14" s="2">
        <v>171</v>
      </c>
      <c r="L14" s="2">
        <v>39600</v>
      </c>
      <c r="M14" s="3" t="s">
        <v>13</v>
      </c>
      <c r="N14" s="17">
        <v>171000</v>
      </c>
      <c r="O14" s="17">
        <v>0</v>
      </c>
    </row>
    <row r="15" spans="2:16" x14ac:dyDescent="0.35">
      <c r="B15" s="1">
        <v>37</v>
      </c>
      <c r="C15" s="2"/>
      <c r="D15" s="2"/>
      <c r="E15" s="2"/>
      <c r="F15" s="2">
        <v>385</v>
      </c>
      <c r="G15" s="2"/>
      <c r="H15" s="2"/>
      <c r="I15" s="2"/>
      <c r="J15" s="2"/>
      <c r="K15" s="2">
        <v>385</v>
      </c>
      <c r="L15" s="2">
        <v>48707.376623376622</v>
      </c>
      <c r="M15" s="3" t="s">
        <v>13</v>
      </c>
      <c r="N15" s="17">
        <v>385000</v>
      </c>
      <c r="O15" s="17">
        <v>0</v>
      </c>
    </row>
    <row r="16" spans="2:16" x14ac:dyDescent="0.35">
      <c r="B16" s="1">
        <v>38</v>
      </c>
      <c r="C16" s="2"/>
      <c r="D16" s="2"/>
      <c r="E16" s="2"/>
      <c r="F16" s="2">
        <v>613</v>
      </c>
      <c r="G16" s="2"/>
      <c r="H16" s="2"/>
      <c r="I16" s="2"/>
      <c r="J16" s="2"/>
      <c r="K16" s="2">
        <v>613</v>
      </c>
      <c r="L16" s="2">
        <v>41380.799347471453</v>
      </c>
      <c r="M16" s="3" t="s">
        <v>13</v>
      </c>
      <c r="N16" s="17">
        <v>613000</v>
      </c>
      <c r="O16" s="17">
        <v>0</v>
      </c>
    </row>
    <row r="17" spans="2:15" x14ac:dyDescent="0.35">
      <c r="B17" s="1">
        <v>39</v>
      </c>
      <c r="C17" s="2"/>
      <c r="D17" s="2"/>
      <c r="E17" s="2"/>
      <c r="F17" s="2">
        <v>121</v>
      </c>
      <c r="G17" s="2"/>
      <c r="H17" s="2"/>
      <c r="I17" s="2"/>
      <c r="J17" s="2"/>
      <c r="K17" s="2">
        <v>121</v>
      </c>
      <c r="L17" s="2">
        <v>45343.760330578516</v>
      </c>
      <c r="M17" s="3" t="s">
        <v>13</v>
      </c>
      <c r="N17" s="17">
        <v>121000</v>
      </c>
      <c r="O17" s="17">
        <v>0</v>
      </c>
    </row>
    <row r="18" spans="2:15" x14ac:dyDescent="0.35">
      <c r="B18" s="1">
        <v>40</v>
      </c>
      <c r="C18" s="2"/>
      <c r="D18" s="2"/>
      <c r="E18" s="2"/>
      <c r="F18" s="2">
        <v>788</v>
      </c>
      <c r="G18" s="2"/>
      <c r="H18" s="2"/>
      <c r="I18" s="2"/>
      <c r="J18" s="2"/>
      <c r="K18" s="2">
        <v>788</v>
      </c>
      <c r="L18" s="2">
        <v>44970.076142131977</v>
      </c>
      <c r="M18" s="3" t="s">
        <v>13</v>
      </c>
      <c r="N18" s="17">
        <v>788000</v>
      </c>
      <c r="O18" s="17">
        <v>0</v>
      </c>
    </row>
    <row r="19" spans="2:15" x14ac:dyDescent="0.35">
      <c r="B19" s="1">
        <v>41</v>
      </c>
      <c r="C19" s="2"/>
      <c r="D19" s="2"/>
      <c r="E19" s="2"/>
      <c r="F19" s="2">
        <v>428</v>
      </c>
      <c r="G19" s="2"/>
      <c r="H19" s="2"/>
      <c r="I19" s="2"/>
      <c r="J19" s="2"/>
      <c r="K19" s="2">
        <v>428</v>
      </c>
      <c r="L19" s="2">
        <v>48750</v>
      </c>
      <c r="M19" s="3" t="s">
        <v>13</v>
      </c>
      <c r="N19" s="17">
        <v>428000</v>
      </c>
      <c r="O19" s="17">
        <v>0</v>
      </c>
    </row>
    <row r="20" spans="2:15" x14ac:dyDescent="0.35">
      <c r="B20" s="1">
        <v>42</v>
      </c>
      <c r="C20" s="2"/>
      <c r="D20" s="2"/>
      <c r="E20" s="2"/>
      <c r="F20" s="2">
        <v>40</v>
      </c>
      <c r="G20" s="2"/>
      <c r="H20" s="2"/>
      <c r="I20" s="2"/>
      <c r="J20" s="2"/>
      <c r="K20" s="2">
        <v>40</v>
      </c>
      <c r="L20" s="2">
        <v>48750</v>
      </c>
      <c r="M20" s="3" t="s">
        <v>13</v>
      </c>
      <c r="N20" s="17">
        <v>40000</v>
      </c>
      <c r="O20" s="17">
        <v>0</v>
      </c>
    </row>
    <row r="21" spans="2:15" x14ac:dyDescent="0.35">
      <c r="B21" s="1">
        <v>44</v>
      </c>
      <c r="C21" s="2"/>
      <c r="D21" s="2"/>
      <c r="E21" s="2"/>
      <c r="F21" s="2">
        <v>104</v>
      </c>
      <c r="G21" s="2"/>
      <c r="H21" s="2"/>
      <c r="I21" s="2"/>
      <c r="J21" s="2"/>
      <c r="K21" s="2">
        <v>104</v>
      </c>
      <c r="L21" s="2">
        <v>57523.076923076922</v>
      </c>
      <c r="M21" s="3" t="s">
        <v>13</v>
      </c>
      <c r="N21" s="17">
        <v>104000</v>
      </c>
      <c r="O21" s="17">
        <v>0</v>
      </c>
    </row>
    <row r="22" spans="2:15" x14ac:dyDescent="0.35">
      <c r="B22" s="1">
        <v>45</v>
      </c>
      <c r="C22" s="2"/>
      <c r="D22" s="2"/>
      <c r="E22" s="2"/>
      <c r="F22" s="2">
        <v>126</v>
      </c>
      <c r="G22" s="2"/>
      <c r="H22" s="2"/>
      <c r="I22" s="2"/>
      <c r="J22" s="2"/>
      <c r="K22" s="2">
        <v>126</v>
      </c>
      <c r="L22" s="2">
        <v>50254.761904761908</v>
      </c>
      <c r="M22" s="3" t="s">
        <v>13</v>
      </c>
      <c r="N22" s="17">
        <v>126000</v>
      </c>
      <c r="O22" s="17">
        <v>0</v>
      </c>
    </row>
    <row r="23" spans="2:15" x14ac:dyDescent="0.35">
      <c r="B23" s="1">
        <v>46</v>
      </c>
      <c r="C23" s="2"/>
      <c r="D23" s="2"/>
      <c r="E23" s="2"/>
      <c r="F23" s="2">
        <v>883</v>
      </c>
      <c r="G23" s="2"/>
      <c r="H23" s="2"/>
      <c r="I23" s="2"/>
      <c r="J23" s="2"/>
      <c r="K23" s="2">
        <v>883</v>
      </c>
      <c r="L23" s="2">
        <v>47170.527746319363</v>
      </c>
      <c r="M23" s="3" t="s">
        <v>13</v>
      </c>
      <c r="N23" s="17">
        <v>883000</v>
      </c>
      <c r="O23" s="17">
        <v>0</v>
      </c>
    </row>
    <row r="24" spans="2:15" x14ac:dyDescent="0.35">
      <c r="B24" s="1">
        <v>48</v>
      </c>
      <c r="C24" s="2"/>
      <c r="D24" s="2"/>
      <c r="E24" s="2"/>
      <c r="F24" s="2">
        <v>177</v>
      </c>
      <c r="G24" s="2"/>
      <c r="H24" s="2"/>
      <c r="I24" s="2"/>
      <c r="J24" s="2">
        <v>50</v>
      </c>
      <c r="K24" s="2">
        <v>227</v>
      </c>
      <c r="L24" s="2">
        <v>63462.709251101325</v>
      </c>
      <c r="M24" s="3" t="s">
        <v>13</v>
      </c>
      <c r="N24" s="17">
        <v>177000</v>
      </c>
      <c r="O24" s="17">
        <v>0</v>
      </c>
    </row>
    <row r="25" spans="2:15" x14ac:dyDescent="0.35">
      <c r="B25" s="1">
        <v>49</v>
      </c>
      <c r="C25" s="2"/>
      <c r="D25" s="2"/>
      <c r="E25" s="2"/>
      <c r="F25" s="2">
        <v>1704</v>
      </c>
      <c r="G25" s="2"/>
      <c r="H25" s="2"/>
      <c r="I25" s="2"/>
      <c r="J25" s="2"/>
      <c r="K25" s="2">
        <v>1704</v>
      </c>
      <c r="L25" s="2">
        <v>71175.294600938971</v>
      </c>
      <c r="M25" s="3" t="s">
        <v>13</v>
      </c>
      <c r="N25" s="17">
        <v>1704000</v>
      </c>
      <c r="O25" s="17">
        <v>0</v>
      </c>
    </row>
    <row r="26" spans="2:15" x14ac:dyDescent="0.35">
      <c r="B26" s="1">
        <v>50</v>
      </c>
      <c r="C26" s="2"/>
      <c r="D26" s="2"/>
      <c r="E26" s="2"/>
      <c r="F26" s="2">
        <v>41</v>
      </c>
      <c r="G26" s="2"/>
      <c r="H26" s="2"/>
      <c r="I26" s="2"/>
      <c r="J26" s="2">
        <v>237</v>
      </c>
      <c r="K26" s="2">
        <v>278</v>
      </c>
      <c r="L26" s="2">
        <v>93174.856115107919</v>
      </c>
      <c r="M26" s="3" t="s">
        <v>13</v>
      </c>
      <c r="N26" s="17">
        <v>41000</v>
      </c>
      <c r="O26" s="17">
        <v>0</v>
      </c>
    </row>
    <row r="27" spans="2:15" x14ac:dyDescent="0.35">
      <c r="B27" s="1">
        <v>51</v>
      </c>
      <c r="C27" s="2"/>
      <c r="D27" s="2"/>
      <c r="E27" s="2"/>
      <c r="F27" s="2">
        <v>4</v>
      </c>
      <c r="G27" s="2"/>
      <c r="H27" s="2"/>
      <c r="I27" s="2"/>
      <c r="J27" s="2"/>
      <c r="K27" s="2">
        <v>4</v>
      </c>
      <c r="L27" s="2">
        <v>111025</v>
      </c>
      <c r="M27" s="3" t="s">
        <v>13</v>
      </c>
      <c r="N27" s="17">
        <v>4000</v>
      </c>
      <c r="O27" s="17">
        <v>0</v>
      </c>
    </row>
    <row r="28" spans="2:15" x14ac:dyDescent="0.35">
      <c r="B28" s="1">
        <v>52</v>
      </c>
      <c r="C28" s="2"/>
      <c r="D28" s="2"/>
      <c r="E28" s="2"/>
      <c r="F28" s="2">
        <v>379</v>
      </c>
      <c r="G28" s="2"/>
      <c r="H28" s="2"/>
      <c r="I28" s="2"/>
      <c r="J28" s="2"/>
      <c r="K28" s="2">
        <v>379</v>
      </c>
      <c r="L28" s="2">
        <v>40522.406332453829</v>
      </c>
      <c r="M28" s="3" t="s">
        <v>13</v>
      </c>
      <c r="N28" s="17">
        <v>379000</v>
      </c>
      <c r="O28" s="17">
        <v>0</v>
      </c>
    </row>
    <row r="29" spans="2:15" x14ac:dyDescent="0.35">
      <c r="B29" s="1">
        <v>53</v>
      </c>
      <c r="C29" s="2"/>
      <c r="D29" s="2"/>
      <c r="E29" s="2"/>
      <c r="F29" s="2">
        <v>47</v>
      </c>
      <c r="G29" s="2"/>
      <c r="H29" s="2"/>
      <c r="I29" s="2"/>
      <c r="J29" s="2"/>
      <c r="K29" s="2">
        <v>47</v>
      </c>
      <c r="L29" s="2">
        <v>59463.425531914894</v>
      </c>
      <c r="M29" s="3" t="s">
        <v>13</v>
      </c>
      <c r="N29" s="17">
        <v>47000</v>
      </c>
      <c r="O29" s="17">
        <v>0</v>
      </c>
    </row>
    <row r="30" spans="2:15" x14ac:dyDescent="0.35">
      <c r="B30" s="1">
        <v>54</v>
      </c>
      <c r="C30" s="2"/>
      <c r="D30" s="2"/>
      <c r="E30" s="2"/>
      <c r="F30" s="2">
        <v>23</v>
      </c>
      <c r="G30" s="2"/>
      <c r="H30" s="2"/>
      <c r="I30" s="2"/>
      <c r="J30" s="2"/>
      <c r="K30" s="2">
        <v>23</v>
      </c>
      <c r="L30" s="2">
        <v>58026.434782608696</v>
      </c>
      <c r="M30" s="3" t="s">
        <v>13</v>
      </c>
      <c r="N30" s="17">
        <v>23000</v>
      </c>
      <c r="O30" s="17">
        <v>0</v>
      </c>
    </row>
    <row r="31" spans="2:15" x14ac:dyDescent="0.35">
      <c r="B31" s="1">
        <v>55</v>
      </c>
      <c r="C31" s="2"/>
      <c r="D31" s="2"/>
      <c r="E31" s="2"/>
      <c r="F31" s="2">
        <v>18</v>
      </c>
      <c r="G31" s="2"/>
      <c r="H31" s="2"/>
      <c r="I31" s="2"/>
      <c r="J31" s="2"/>
      <c r="K31" s="2">
        <v>18</v>
      </c>
      <c r="L31" s="2">
        <v>59463.222222222219</v>
      </c>
      <c r="M31" s="3" t="s">
        <v>13</v>
      </c>
      <c r="N31" s="17">
        <v>18000</v>
      </c>
      <c r="O31" s="17">
        <v>0</v>
      </c>
    </row>
    <row r="32" spans="2:15" x14ac:dyDescent="0.35">
      <c r="B32" s="1">
        <v>56</v>
      </c>
      <c r="C32" s="2"/>
      <c r="D32" s="2"/>
      <c r="E32" s="2"/>
      <c r="F32" s="2">
        <v>292</v>
      </c>
      <c r="G32" s="2"/>
      <c r="H32" s="2"/>
      <c r="I32" s="2"/>
      <c r="J32" s="2"/>
      <c r="K32" s="2">
        <v>292</v>
      </c>
      <c r="L32" s="2">
        <v>113177.42808219178</v>
      </c>
      <c r="M32" s="3" t="s">
        <v>13</v>
      </c>
      <c r="N32" s="17">
        <v>292000</v>
      </c>
      <c r="O32" s="17">
        <v>0</v>
      </c>
    </row>
    <row r="33" spans="2:16" x14ac:dyDescent="0.35">
      <c r="B33" s="1">
        <v>57</v>
      </c>
      <c r="C33" s="2"/>
      <c r="D33" s="2"/>
      <c r="E33" s="2"/>
      <c r="F33" s="2">
        <v>153</v>
      </c>
      <c r="G33" s="2"/>
      <c r="H33" s="2"/>
      <c r="I33" s="2"/>
      <c r="J33" s="2"/>
      <c r="K33" s="2">
        <v>153</v>
      </c>
      <c r="L33" s="2">
        <v>68359.640522875823</v>
      </c>
      <c r="M33" s="3" t="s">
        <v>13</v>
      </c>
      <c r="N33" s="17">
        <v>153000</v>
      </c>
      <c r="O33" s="17">
        <v>0</v>
      </c>
    </row>
    <row r="34" spans="2:16" x14ac:dyDescent="0.35">
      <c r="B34" s="1">
        <v>59</v>
      </c>
      <c r="C34" s="2"/>
      <c r="D34" s="2"/>
      <c r="E34" s="2"/>
      <c r="F34" s="2">
        <v>1130</v>
      </c>
      <c r="G34" s="2"/>
      <c r="H34" s="2"/>
      <c r="I34" s="2"/>
      <c r="J34" s="2"/>
      <c r="K34" s="2">
        <v>1130</v>
      </c>
      <c r="L34" s="2">
        <v>62243.642477876107</v>
      </c>
      <c r="M34" s="3" t="s">
        <v>13</v>
      </c>
      <c r="N34" s="17">
        <v>1130000</v>
      </c>
      <c r="O34" s="17">
        <v>0</v>
      </c>
    </row>
    <row r="35" spans="2:16" x14ac:dyDescent="0.35">
      <c r="B35" s="1">
        <v>62</v>
      </c>
      <c r="C35" s="2"/>
      <c r="D35" s="2"/>
      <c r="E35" s="2"/>
      <c r="F35" s="2">
        <v>12</v>
      </c>
      <c r="G35" s="2"/>
      <c r="H35" s="2"/>
      <c r="I35" s="2"/>
      <c r="J35" s="2"/>
      <c r="K35" s="2">
        <v>12</v>
      </c>
      <c r="L35" s="2">
        <v>59338</v>
      </c>
      <c r="M35" s="3" t="s">
        <v>13</v>
      </c>
      <c r="N35" s="17">
        <v>0</v>
      </c>
      <c r="O35" s="17">
        <v>0</v>
      </c>
    </row>
    <row r="36" spans="2:16" x14ac:dyDescent="0.35">
      <c r="B36" s="1">
        <v>64</v>
      </c>
      <c r="C36" s="2"/>
      <c r="D36" s="2"/>
      <c r="E36" s="2"/>
      <c r="F36" s="2">
        <v>1029</v>
      </c>
      <c r="G36" s="2"/>
      <c r="H36" s="2"/>
      <c r="I36" s="2"/>
      <c r="J36" s="2"/>
      <c r="K36" s="2">
        <v>1029</v>
      </c>
      <c r="L36" s="2">
        <v>59244.997084548108</v>
      </c>
      <c r="M36" s="3" t="s">
        <v>13</v>
      </c>
      <c r="N36" s="17">
        <v>0</v>
      </c>
      <c r="O36" s="17">
        <v>0</v>
      </c>
    </row>
    <row r="37" spans="2:16" x14ac:dyDescent="0.35">
      <c r="B37" s="1">
        <v>65</v>
      </c>
      <c r="C37" s="2"/>
      <c r="D37" s="2"/>
      <c r="E37" s="2"/>
      <c r="F37" s="2">
        <v>14</v>
      </c>
      <c r="G37" s="2"/>
      <c r="H37" s="2"/>
      <c r="I37" s="2"/>
      <c r="J37" s="2"/>
      <c r="K37" s="2">
        <v>14</v>
      </c>
      <c r="L37" s="2">
        <v>124542.85714285714</v>
      </c>
      <c r="M37" s="3" t="s">
        <v>13</v>
      </c>
      <c r="N37" s="17">
        <v>0</v>
      </c>
      <c r="O37" s="17">
        <v>0</v>
      </c>
    </row>
    <row r="38" spans="2:16" x14ac:dyDescent="0.35">
      <c r="B38" s="1">
        <v>66</v>
      </c>
      <c r="C38" s="2"/>
      <c r="D38" s="2"/>
      <c r="E38" s="2"/>
      <c r="F38" s="2">
        <v>33</v>
      </c>
      <c r="G38" s="2"/>
      <c r="H38" s="2"/>
      <c r="I38" s="2"/>
      <c r="J38" s="2"/>
      <c r="K38" s="2">
        <v>33</v>
      </c>
      <c r="L38" s="2">
        <v>189472.90909090909</v>
      </c>
      <c r="M38" s="3" t="s">
        <v>13</v>
      </c>
      <c r="N38" s="17">
        <v>0</v>
      </c>
      <c r="O38" s="17">
        <v>0</v>
      </c>
    </row>
    <row r="39" spans="2:16" x14ac:dyDescent="0.35">
      <c r="B39" s="1">
        <v>69</v>
      </c>
      <c r="C39" s="2"/>
      <c r="D39" s="2"/>
      <c r="E39" s="2"/>
      <c r="F39" s="2">
        <v>7</v>
      </c>
      <c r="G39" s="2"/>
      <c r="H39" s="2"/>
      <c r="I39" s="2"/>
      <c r="J39" s="2"/>
      <c r="K39" s="2">
        <v>7</v>
      </c>
      <c r="L39" s="2">
        <v>189062</v>
      </c>
      <c r="M39" s="3" t="s">
        <v>13</v>
      </c>
      <c r="N39" s="17">
        <v>0</v>
      </c>
      <c r="O39" s="17">
        <v>0</v>
      </c>
    </row>
    <row r="40" spans="2:16" x14ac:dyDescent="0.35">
      <c r="B40" s="1">
        <v>70</v>
      </c>
      <c r="C40" s="2"/>
      <c r="D40" s="2"/>
      <c r="E40" s="2">
        <v>622</v>
      </c>
      <c r="F40" s="2"/>
      <c r="G40" s="2"/>
      <c r="H40" s="2"/>
      <c r="I40" s="2"/>
      <c r="J40" s="2"/>
      <c r="K40" s="2">
        <v>622</v>
      </c>
      <c r="L40" s="2">
        <v>31819.443729903538</v>
      </c>
      <c r="M40" s="3" t="s">
        <v>13</v>
      </c>
      <c r="N40" s="17">
        <v>0</v>
      </c>
      <c r="O40" s="17">
        <v>0</v>
      </c>
    </row>
    <row r="41" spans="2:16" x14ac:dyDescent="0.35">
      <c r="B41" s="1">
        <v>75</v>
      </c>
      <c r="C41" s="2"/>
      <c r="D41" s="2"/>
      <c r="E41" s="2">
        <v>12679</v>
      </c>
      <c r="F41" s="2">
        <v>186</v>
      </c>
      <c r="G41" s="2"/>
      <c r="H41" s="2"/>
      <c r="I41" s="2"/>
      <c r="J41" s="2"/>
      <c r="K41" s="2">
        <v>12865</v>
      </c>
      <c r="L41" s="2">
        <v>21772.369063350176</v>
      </c>
      <c r="M41" s="3" t="s">
        <v>13</v>
      </c>
      <c r="N41" s="17">
        <v>0</v>
      </c>
      <c r="O41" s="17">
        <v>0</v>
      </c>
    </row>
    <row r="42" spans="2:16" x14ac:dyDescent="0.35">
      <c r="B42" s="1">
        <v>76</v>
      </c>
      <c r="C42" s="2"/>
      <c r="D42" s="2"/>
      <c r="E42" s="2">
        <v>1093</v>
      </c>
      <c r="F42" s="2"/>
      <c r="G42" s="2"/>
      <c r="H42" s="2"/>
      <c r="I42" s="2"/>
      <c r="J42" s="2"/>
      <c r="K42" s="2">
        <v>1093</v>
      </c>
      <c r="L42" s="2">
        <v>31822.425434583714</v>
      </c>
      <c r="M42" s="3" t="s">
        <v>13</v>
      </c>
      <c r="N42" s="17">
        <v>0</v>
      </c>
      <c r="O42" s="17">
        <v>0</v>
      </c>
    </row>
    <row r="43" spans="2:16" x14ac:dyDescent="0.35">
      <c r="B43" s="1">
        <v>77</v>
      </c>
      <c r="C43" s="2"/>
      <c r="D43" s="2"/>
      <c r="E43" s="2"/>
      <c r="F43" s="2">
        <v>205</v>
      </c>
      <c r="G43" s="2"/>
      <c r="H43" s="2"/>
      <c r="I43" s="2"/>
      <c r="J43" s="2"/>
      <c r="K43" s="2">
        <v>205</v>
      </c>
      <c r="L43" s="2">
        <v>80403.731707317071</v>
      </c>
      <c r="M43" s="3" t="s">
        <v>13</v>
      </c>
      <c r="N43" s="17">
        <v>0</v>
      </c>
      <c r="O43" s="17">
        <v>0</v>
      </c>
    </row>
    <row r="44" spans="2:16" x14ac:dyDescent="0.35">
      <c r="B44" s="1">
        <v>78</v>
      </c>
      <c r="C44" s="2"/>
      <c r="D44" s="2"/>
      <c r="E44" s="2">
        <v>4</v>
      </c>
      <c r="F44" s="2">
        <v>297</v>
      </c>
      <c r="G44" s="2"/>
      <c r="H44" s="2"/>
      <c r="I44" s="2"/>
      <c r="J44" s="2"/>
      <c r="K44" s="2">
        <v>301</v>
      </c>
      <c r="L44" s="2">
        <v>81710.720930232565</v>
      </c>
      <c r="M44" s="3" t="s">
        <v>13</v>
      </c>
      <c r="N44" s="17">
        <v>0</v>
      </c>
      <c r="O44" s="17">
        <v>0</v>
      </c>
    </row>
    <row r="45" spans="2:16" x14ac:dyDescent="0.35">
      <c r="B45" s="1">
        <v>79</v>
      </c>
      <c r="C45" s="2"/>
      <c r="D45" s="2"/>
      <c r="E45" s="2">
        <v>347</v>
      </c>
      <c r="F45" s="2">
        <v>148</v>
      </c>
      <c r="G45" s="2"/>
      <c r="H45" s="2">
        <v>10298</v>
      </c>
      <c r="I45" s="2"/>
      <c r="J45" s="2"/>
      <c r="K45" s="2">
        <v>10793</v>
      </c>
      <c r="L45" s="2">
        <v>20810.570462336698</v>
      </c>
      <c r="M45" s="3" t="s">
        <v>13</v>
      </c>
      <c r="N45" s="17">
        <v>0</v>
      </c>
      <c r="O45" s="17">
        <v>0</v>
      </c>
    </row>
    <row r="46" spans="2:16" x14ac:dyDescent="0.35">
      <c r="B46" s="1">
        <v>81</v>
      </c>
      <c r="C46" s="2"/>
      <c r="D46" s="2"/>
      <c r="E46" s="2">
        <v>69</v>
      </c>
      <c r="F46" s="2"/>
      <c r="G46" s="2"/>
      <c r="H46" s="2"/>
      <c r="I46" s="2"/>
      <c r="J46" s="2"/>
      <c r="K46" s="2">
        <v>69</v>
      </c>
      <c r="L46" s="2">
        <v>28431.318840579712</v>
      </c>
      <c r="M46" s="3" t="s">
        <v>13</v>
      </c>
      <c r="N46" s="17">
        <v>0</v>
      </c>
      <c r="O46" s="17">
        <v>0</v>
      </c>
    </row>
    <row r="47" spans="2:16" x14ac:dyDescent="0.35">
      <c r="B47" s="1">
        <v>82</v>
      </c>
      <c r="C47" s="2"/>
      <c r="D47" s="2"/>
      <c r="E47" s="2">
        <v>6823</v>
      </c>
      <c r="F47" s="2"/>
      <c r="G47" s="2">
        <v>13</v>
      </c>
      <c r="H47" s="2">
        <v>22785</v>
      </c>
      <c r="I47" s="2"/>
      <c r="J47" s="2"/>
      <c r="K47" s="2">
        <v>29621</v>
      </c>
      <c r="L47" s="2">
        <v>22315.684345565645</v>
      </c>
      <c r="M47" s="3" t="s">
        <v>13</v>
      </c>
      <c r="N47" s="17">
        <v>0</v>
      </c>
      <c r="O47" s="17">
        <v>0</v>
      </c>
      <c r="P47" s="23"/>
    </row>
    <row r="48" spans="2:16" x14ac:dyDescent="0.35">
      <c r="B48" s="1">
        <v>83</v>
      </c>
      <c r="C48" s="2"/>
      <c r="D48" s="2"/>
      <c r="E48" s="2">
        <v>303</v>
      </c>
      <c r="F48" s="2"/>
      <c r="G48" s="2"/>
      <c r="H48" s="2">
        <v>782</v>
      </c>
      <c r="I48" s="2"/>
      <c r="J48" s="2"/>
      <c r="K48" s="2">
        <v>1085</v>
      </c>
      <c r="L48" s="2">
        <v>19952.807373271888</v>
      </c>
      <c r="M48" s="3" t="s">
        <v>13</v>
      </c>
      <c r="N48" s="17">
        <v>0</v>
      </c>
      <c r="O48" s="17">
        <v>0</v>
      </c>
    </row>
    <row r="49" spans="2:16" x14ac:dyDescent="0.35">
      <c r="B49" s="1">
        <v>84</v>
      </c>
      <c r="C49" s="2"/>
      <c r="D49" s="2"/>
      <c r="E49" s="2"/>
      <c r="F49" s="2">
        <v>68</v>
      </c>
      <c r="G49" s="2">
        <v>3</v>
      </c>
      <c r="H49" s="2">
        <v>2493</v>
      </c>
      <c r="I49" s="2"/>
      <c r="J49" s="2"/>
      <c r="K49" s="2">
        <v>2564</v>
      </c>
      <c r="L49" s="2">
        <v>28978.021450858036</v>
      </c>
      <c r="M49" s="3" t="s">
        <v>13</v>
      </c>
      <c r="N49" s="17">
        <v>0</v>
      </c>
      <c r="O49" s="17">
        <v>0</v>
      </c>
    </row>
    <row r="50" spans="2:16" x14ac:dyDescent="0.35">
      <c r="B50" s="1">
        <v>85</v>
      </c>
      <c r="C50" s="2"/>
      <c r="D50" s="2"/>
      <c r="E50" s="2"/>
      <c r="F50" s="2"/>
      <c r="G50" s="2"/>
      <c r="H50" s="2">
        <v>39744</v>
      </c>
      <c r="I50" s="2"/>
      <c r="J50" s="2"/>
      <c r="K50" s="2">
        <v>39744</v>
      </c>
      <c r="L50" s="2">
        <v>20366.908992552337</v>
      </c>
      <c r="M50" s="3" t="s">
        <v>13</v>
      </c>
      <c r="N50" s="17">
        <v>0</v>
      </c>
      <c r="O50" s="17">
        <v>0</v>
      </c>
    </row>
    <row r="51" spans="2:16" x14ac:dyDescent="0.35">
      <c r="B51" s="1">
        <v>86</v>
      </c>
      <c r="C51" s="2"/>
      <c r="D51" s="2"/>
      <c r="E51" s="2">
        <v>2888</v>
      </c>
      <c r="F51" s="2"/>
      <c r="G51" s="2"/>
      <c r="H51" s="2">
        <v>1537</v>
      </c>
      <c r="I51" s="2"/>
      <c r="J51" s="2"/>
      <c r="K51" s="2">
        <v>4425</v>
      </c>
      <c r="L51" s="2">
        <v>28589.74011299435</v>
      </c>
      <c r="M51" s="3" t="s">
        <v>13</v>
      </c>
      <c r="N51" s="17">
        <v>0</v>
      </c>
      <c r="O51" s="17">
        <v>0</v>
      </c>
    </row>
    <row r="52" spans="2:16" x14ac:dyDescent="0.35">
      <c r="B52" s="1">
        <v>87</v>
      </c>
      <c r="C52" s="2"/>
      <c r="D52" s="2"/>
      <c r="E52" s="2">
        <v>11460</v>
      </c>
      <c r="F52" s="2"/>
      <c r="G52" s="2"/>
      <c r="H52" s="2">
        <v>4531</v>
      </c>
      <c r="I52" s="2"/>
      <c r="J52" s="2"/>
      <c r="K52" s="2">
        <v>15991</v>
      </c>
      <c r="L52" s="2">
        <v>28220.563692076794</v>
      </c>
      <c r="M52" s="3" t="s">
        <v>13</v>
      </c>
      <c r="N52" s="17">
        <v>0</v>
      </c>
      <c r="O52" s="17">
        <v>0</v>
      </c>
    </row>
    <row r="53" spans="2:16" x14ac:dyDescent="0.35">
      <c r="B53" s="1">
        <v>88</v>
      </c>
      <c r="C53" s="2"/>
      <c r="D53" s="2"/>
      <c r="E53" s="2">
        <v>1721</v>
      </c>
      <c r="F53" s="2"/>
      <c r="G53" s="2">
        <v>1424</v>
      </c>
      <c r="H53" s="2">
        <v>2348</v>
      </c>
      <c r="I53" s="2"/>
      <c r="J53" s="2"/>
      <c r="K53" s="2">
        <v>5493</v>
      </c>
      <c r="L53" s="2">
        <v>25749.480247587839</v>
      </c>
      <c r="M53" s="3" t="s">
        <v>13</v>
      </c>
      <c r="N53" s="17">
        <v>0</v>
      </c>
      <c r="O53" s="17">
        <v>0</v>
      </c>
    </row>
    <row r="54" spans="2:16" x14ac:dyDescent="0.35">
      <c r="B54" s="1">
        <v>89</v>
      </c>
      <c r="C54" s="2"/>
      <c r="D54" s="2"/>
      <c r="E54" s="2">
        <v>66</v>
      </c>
      <c r="F54" s="2"/>
      <c r="G54" s="2"/>
      <c r="H54" s="2">
        <v>5202</v>
      </c>
      <c r="I54" s="2"/>
      <c r="J54" s="2"/>
      <c r="K54" s="2">
        <v>5268</v>
      </c>
      <c r="L54" s="2">
        <v>21625.211845102505</v>
      </c>
      <c r="M54" s="3" t="s">
        <v>13</v>
      </c>
      <c r="N54" s="17">
        <v>0</v>
      </c>
      <c r="O54" s="17">
        <v>0</v>
      </c>
    </row>
    <row r="55" spans="2:16" x14ac:dyDescent="0.35">
      <c r="B55" s="1">
        <v>90</v>
      </c>
      <c r="C55" s="2"/>
      <c r="D55" s="2"/>
      <c r="E55" s="2">
        <v>1653</v>
      </c>
      <c r="F55" s="2"/>
      <c r="G55" s="2">
        <v>1215</v>
      </c>
      <c r="H55" s="2">
        <v>30463</v>
      </c>
      <c r="I55" s="2">
        <v>41</v>
      </c>
      <c r="J55" s="2"/>
      <c r="K55" s="2">
        <v>33372</v>
      </c>
      <c r="L55" s="2">
        <v>19752.115875584321</v>
      </c>
      <c r="M55" s="3" t="s">
        <v>13</v>
      </c>
      <c r="N55" s="17">
        <v>0</v>
      </c>
      <c r="O55" s="17">
        <v>0</v>
      </c>
    </row>
    <row r="56" spans="2:16" x14ac:dyDescent="0.35">
      <c r="B56" s="1">
        <v>91</v>
      </c>
      <c r="C56" s="2"/>
      <c r="D56" s="2"/>
      <c r="E56" s="2">
        <v>6193</v>
      </c>
      <c r="F56" s="2"/>
      <c r="G56" s="2"/>
      <c r="H56" s="2">
        <v>1197</v>
      </c>
      <c r="I56" s="2"/>
      <c r="J56" s="2"/>
      <c r="K56" s="2">
        <v>7390</v>
      </c>
      <c r="L56" s="2">
        <v>25997.148443843031</v>
      </c>
      <c r="M56" s="3" t="s">
        <v>13</v>
      </c>
      <c r="N56" s="17">
        <v>0</v>
      </c>
      <c r="O56" s="17">
        <v>0</v>
      </c>
    </row>
    <row r="57" spans="2:16" x14ac:dyDescent="0.35">
      <c r="B57" s="1">
        <v>92</v>
      </c>
      <c r="C57" s="2"/>
      <c r="D57" s="2"/>
      <c r="E57" s="2">
        <v>3479</v>
      </c>
      <c r="F57" s="2"/>
      <c r="G57" s="2">
        <v>36</v>
      </c>
      <c r="H57" s="2">
        <v>7348</v>
      </c>
      <c r="I57" s="2"/>
      <c r="J57" s="2"/>
      <c r="K57" s="2">
        <v>10863</v>
      </c>
      <c r="L57" s="2">
        <v>24691.348614563198</v>
      </c>
      <c r="M57" s="3" t="s">
        <v>13</v>
      </c>
      <c r="N57" s="17">
        <v>0</v>
      </c>
      <c r="O57" s="17">
        <v>0</v>
      </c>
    </row>
    <row r="58" spans="2:16" x14ac:dyDescent="0.35">
      <c r="B58" s="1">
        <v>93</v>
      </c>
      <c r="C58" s="2"/>
      <c r="D58" s="2"/>
      <c r="E58" s="2">
        <v>375</v>
      </c>
      <c r="F58" s="2"/>
      <c r="G58" s="2">
        <v>184</v>
      </c>
      <c r="H58" s="2">
        <v>13688</v>
      </c>
      <c r="I58" s="2"/>
      <c r="J58" s="2"/>
      <c r="K58" s="2">
        <v>14247</v>
      </c>
      <c r="L58" s="2">
        <v>17685.177300484313</v>
      </c>
      <c r="M58" s="3" t="s">
        <v>13</v>
      </c>
      <c r="N58" s="17">
        <v>0</v>
      </c>
      <c r="O58" s="17">
        <v>0</v>
      </c>
    </row>
    <row r="59" spans="2:16" x14ac:dyDescent="0.35">
      <c r="B59" s="1">
        <v>94</v>
      </c>
      <c r="C59" s="2"/>
      <c r="D59" s="2"/>
      <c r="E59" s="2">
        <v>659</v>
      </c>
      <c r="F59" s="2"/>
      <c r="G59" s="2">
        <v>1634</v>
      </c>
      <c r="H59" s="2">
        <v>14764</v>
      </c>
      <c r="I59" s="2">
        <v>521</v>
      </c>
      <c r="J59" s="2"/>
      <c r="K59" s="2">
        <v>17578</v>
      </c>
      <c r="L59" s="2">
        <v>24755.753157355786</v>
      </c>
      <c r="M59" s="3" t="s">
        <v>13</v>
      </c>
      <c r="N59" s="17">
        <v>0</v>
      </c>
      <c r="O59" s="17">
        <v>0</v>
      </c>
      <c r="P59" s="23"/>
    </row>
    <row r="60" spans="2:16" x14ac:dyDescent="0.35">
      <c r="B60" s="1">
        <v>95</v>
      </c>
      <c r="C60" s="2"/>
      <c r="D60" s="2"/>
      <c r="E60" s="2">
        <v>9</v>
      </c>
      <c r="F60" s="2"/>
      <c r="G60" s="2">
        <v>26826</v>
      </c>
      <c r="H60" s="2">
        <v>72873</v>
      </c>
      <c r="I60" s="2"/>
      <c r="J60" s="2"/>
      <c r="K60" s="2">
        <v>99708</v>
      </c>
      <c r="L60" s="2">
        <v>21640.216482127813</v>
      </c>
      <c r="M60" s="3" t="s">
        <v>13</v>
      </c>
      <c r="N60" s="17">
        <v>0</v>
      </c>
      <c r="O60" s="17">
        <v>0</v>
      </c>
    </row>
    <row r="61" spans="2:16" x14ac:dyDescent="0.35">
      <c r="B61" s="1">
        <v>96</v>
      </c>
      <c r="C61" s="2"/>
      <c r="D61" s="2"/>
      <c r="E61" s="2">
        <v>467</v>
      </c>
      <c r="F61" s="2"/>
      <c r="G61" s="2">
        <v>2586</v>
      </c>
      <c r="H61" s="2">
        <v>9171</v>
      </c>
      <c r="I61" s="2"/>
      <c r="J61" s="2"/>
      <c r="K61" s="2">
        <v>12224</v>
      </c>
      <c r="L61" s="2">
        <v>24881.533213350784</v>
      </c>
      <c r="M61" s="3" t="s">
        <v>13</v>
      </c>
      <c r="N61" s="17">
        <v>0</v>
      </c>
      <c r="O61" s="17">
        <v>0</v>
      </c>
    </row>
    <row r="62" spans="2:16" x14ac:dyDescent="0.35">
      <c r="B62" s="1">
        <v>97</v>
      </c>
      <c r="C62" s="2"/>
      <c r="D62" s="2"/>
      <c r="E62" s="2">
        <v>1714</v>
      </c>
      <c r="F62" s="2"/>
      <c r="G62" s="2">
        <v>16754</v>
      </c>
      <c r="H62" s="2">
        <v>16549</v>
      </c>
      <c r="I62" s="2">
        <v>5</v>
      </c>
      <c r="J62" s="2"/>
      <c r="K62" s="2">
        <v>35022</v>
      </c>
      <c r="L62" s="2">
        <v>20162.369310718976</v>
      </c>
      <c r="M62" s="3" t="s">
        <v>13</v>
      </c>
      <c r="N62" s="17">
        <v>0</v>
      </c>
      <c r="O62" s="17">
        <v>0</v>
      </c>
    </row>
    <row r="63" spans="2:16" x14ac:dyDescent="0.35">
      <c r="B63" s="1">
        <v>98</v>
      </c>
      <c r="C63" s="2"/>
      <c r="D63" s="2"/>
      <c r="E63" s="2"/>
      <c r="F63" s="2"/>
      <c r="G63" s="2">
        <v>4401</v>
      </c>
      <c r="H63" s="2">
        <v>38100</v>
      </c>
      <c r="I63" s="2">
        <v>8</v>
      </c>
      <c r="J63" s="2"/>
      <c r="K63" s="2">
        <v>42509</v>
      </c>
      <c r="L63" s="2">
        <v>20559.413041944059</v>
      </c>
      <c r="M63" s="3" t="s">
        <v>13</v>
      </c>
      <c r="N63" s="17">
        <v>0</v>
      </c>
      <c r="O63" s="17">
        <v>0</v>
      </c>
    </row>
    <row r="64" spans="2:16" x14ac:dyDescent="0.35">
      <c r="B64" s="1">
        <v>99</v>
      </c>
      <c r="C64" s="2"/>
      <c r="D64" s="2"/>
      <c r="E64" s="2">
        <v>5</v>
      </c>
      <c r="F64" s="2"/>
      <c r="G64" s="2">
        <v>47858</v>
      </c>
      <c r="H64" s="2">
        <v>36534</v>
      </c>
      <c r="I64" s="2">
        <v>10</v>
      </c>
      <c r="J64" s="2"/>
      <c r="K64" s="2">
        <v>84407</v>
      </c>
      <c r="L64" s="2">
        <v>21821.726444489203</v>
      </c>
      <c r="M64" s="3" t="s">
        <v>13</v>
      </c>
      <c r="N64" s="17">
        <v>0</v>
      </c>
      <c r="O64" s="17">
        <v>0</v>
      </c>
    </row>
    <row r="65" spans="2:16" x14ac:dyDescent="0.35">
      <c r="B65" s="1">
        <v>100</v>
      </c>
      <c r="C65" s="2"/>
      <c r="D65" s="2"/>
      <c r="E65" s="2"/>
      <c r="F65" s="2"/>
      <c r="G65" s="2">
        <v>6719</v>
      </c>
      <c r="H65" s="2">
        <v>29069</v>
      </c>
      <c r="I65" s="2">
        <v>8</v>
      </c>
      <c r="J65" s="2"/>
      <c r="K65" s="2">
        <v>35796</v>
      </c>
      <c r="L65" s="2">
        <v>27654.994049614481</v>
      </c>
      <c r="M65" s="3" t="s">
        <v>13</v>
      </c>
      <c r="N65" s="17">
        <v>0</v>
      </c>
      <c r="O65" s="17">
        <v>0</v>
      </c>
    </row>
    <row r="66" spans="2:16" x14ac:dyDescent="0.35">
      <c r="B66" s="1">
        <v>101</v>
      </c>
      <c r="C66" s="2"/>
      <c r="D66" s="2"/>
      <c r="E66" s="2">
        <v>3727</v>
      </c>
      <c r="F66" s="2"/>
      <c r="G66" s="2">
        <v>11700</v>
      </c>
      <c r="H66" s="2">
        <v>9395</v>
      </c>
      <c r="I66" s="2">
        <v>3</v>
      </c>
      <c r="J66" s="2"/>
      <c r="K66" s="2">
        <v>24825</v>
      </c>
      <c r="L66" s="2">
        <v>22441.419939577041</v>
      </c>
      <c r="M66" s="3" t="s">
        <v>19</v>
      </c>
      <c r="N66" s="17">
        <v>0</v>
      </c>
      <c r="O66" s="17">
        <v>0</v>
      </c>
      <c r="P66" s="23">
        <f>SUM(N66:N85)/SUMPRODUCT(K66:K85,L66:L85)</f>
        <v>0</v>
      </c>
    </row>
    <row r="67" spans="2:16" x14ac:dyDescent="0.35">
      <c r="B67" s="1">
        <v>102</v>
      </c>
      <c r="C67" s="2"/>
      <c r="D67" s="2"/>
      <c r="E67" s="2"/>
      <c r="F67" s="2"/>
      <c r="G67" s="2">
        <v>7408</v>
      </c>
      <c r="H67" s="2">
        <v>13321</v>
      </c>
      <c r="I67" s="2">
        <v>5</v>
      </c>
      <c r="J67" s="2"/>
      <c r="K67" s="2">
        <v>20734</v>
      </c>
      <c r="L67" s="2">
        <v>27289.463345230059</v>
      </c>
      <c r="M67" s="3" t="s">
        <v>19</v>
      </c>
      <c r="N67" s="17">
        <v>0</v>
      </c>
      <c r="O67" s="17">
        <v>0</v>
      </c>
      <c r="P67" s="23"/>
    </row>
    <row r="68" spans="2:16" x14ac:dyDescent="0.35">
      <c r="B68" s="1">
        <v>103</v>
      </c>
      <c r="C68" s="2"/>
      <c r="D68" s="2"/>
      <c r="E68" s="2">
        <v>1</v>
      </c>
      <c r="F68" s="2"/>
      <c r="G68" s="2">
        <v>28047</v>
      </c>
      <c r="H68" s="2">
        <v>29626</v>
      </c>
      <c r="I68" s="2">
        <v>147</v>
      </c>
      <c r="J68" s="2"/>
      <c r="K68" s="2">
        <v>57821</v>
      </c>
      <c r="L68" s="2">
        <v>26073.701734663875</v>
      </c>
      <c r="M68" s="3" t="s">
        <v>19</v>
      </c>
      <c r="N68" s="17">
        <v>0</v>
      </c>
      <c r="O68" s="17">
        <v>0</v>
      </c>
    </row>
    <row r="69" spans="2:16" x14ac:dyDescent="0.35">
      <c r="B69" s="1">
        <v>104</v>
      </c>
      <c r="C69" s="2"/>
      <c r="D69" s="2"/>
      <c r="E69" s="2">
        <v>102</v>
      </c>
      <c r="F69" s="2"/>
      <c r="G69" s="2">
        <v>52733</v>
      </c>
      <c r="H69" s="2">
        <v>39961</v>
      </c>
      <c r="I69" s="2">
        <v>8</v>
      </c>
      <c r="J69" s="2"/>
      <c r="K69" s="2">
        <v>92804</v>
      </c>
      <c r="L69" s="2">
        <v>23169.109133227015</v>
      </c>
      <c r="M69" s="3" t="s">
        <v>19</v>
      </c>
      <c r="N69" s="17">
        <v>0</v>
      </c>
      <c r="O69" s="17">
        <v>0</v>
      </c>
    </row>
    <row r="70" spans="2:16" x14ac:dyDescent="0.35">
      <c r="B70" s="1">
        <v>105</v>
      </c>
      <c r="C70" s="2"/>
      <c r="D70" s="2"/>
      <c r="E70" s="2"/>
      <c r="F70" s="2"/>
      <c r="G70" s="2">
        <v>28711</v>
      </c>
      <c r="H70" s="2">
        <v>19906</v>
      </c>
      <c r="I70" s="2">
        <v>6</v>
      </c>
      <c r="J70" s="2"/>
      <c r="K70" s="2">
        <v>48623</v>
      </c>
      <c r="L70" s="2">
        <v>23552.550973818976</v>
      </c>
      <c r="M70" s="3" t="s">
        <v>19</v>
      </c>
      <c r="N70" s="17">
        <v>0</v>
      </c>
      <c r="O70" s="17">
        <v>0</v>
      </c>
    </row>
    <row r="71" spans="2:16" x14ac:dyDescent="0.35">
      <c r="B71" s="1">
        <v>106</v>
      </c>
      <c r="C71" s="2"/>
      <c r="D71" s="2"/>
      <c r="E71" s="2">
        <v>608</v>
      </c>
      <c r="F71" s="2"/>
      <c r="G71" s="2">
        <v>8459</v>
      </c>
      <c r="H71" s="2">
        <v>20186</v>
      </c>
      <c r="I71" s="2">
        <v>9</v>
      </c>
      <c r="J71" s="2"/>
      <c r="K71" s="2">
        <v>29262</v>
      </c>
      <c r="L71" s="2">
        <v>29015.018864055772</v>
      </c>
      <c r="M71" s="3" t="s">
        <v>19</v>
      </c>
      <c r="N71" s="17">
        <v>0</v>
      </c>
      <c r="O71" s="17">
        <v>0</v>
      </c>
    </row>
    <row r="72" spans="2:16" x14ac:dyDescent="0.35">
      <c r="B72" s="1">
        <v>107</v>
      </c>
      <c r="C72" s="2"/>
      <c r="D72" s="2"/>
      <c r="E72" s="2">
        <v>314</v>
      </c>
      <c r="F72" s="2"/>
      <c r="G72" s="2">
        <v>26780</v>
      </c>
      <c r="H72" s="2">
        <v>7604</v>
      </c>
      <c r="I72" s="2"/>
      <c r="J72" s="2"/>
      <c r="K72" s="2">
        <v>34698</v>
      </c>
      <c r="L72" s="2">
        <v>22205.332266989451</v>
      </c>
      <c r="M72" s="3" t="s">
        <v>19</v>
      </c>
      <c r="N72" s="17">
        <v>0</v>
      </c>
      <c r="O72" s="17">
        <v>0</v>
      </c>
    </row>
    <row r="73" spans="2:16" x14ac:dyDescent="0.35">
      <c r="B73" s="1">
        <v>108</v>
      </c>
      <c r="C73" s="2"/>
      <c r="D73" s="2"/>
      <c r="E73" s="2">
        <v>8</v>
      </c>
      <c r="F73" s="2"/>
      <c r="G73" s="2">
        <v>27647</v>
      </c>
      <c r="H73" s="2">
        <v>29271</v>
      </c>
      <c r="I73" s="2">
        <v>3</v>
      </c>
      <c r="J73" s="2"/>
      <c r="K73" s="2">
        <v>56929</v>
      </c>
      <c r="L73" s="2">
        <v>24469.311510829277</v>
      </c>
      <c r="M73" s="3" t="s">
        <v>19</v>
      </c>
      <c r="N73" s="17">
        <v>0</v>
      </c>
      <c r="O73" s="17">
        <v>0</v>
      </c>
    </row>
    <row r="74" spans="2:16" x14ac:dyDescent="0.35">
      <c r="B74" s="1">
        <v>109</v>
      </c>
      <c r="C74" s="2"/>
      <c r="D74" s="2"/>
      <c r="E74" s="2"/>
      <c r="F74" s="2"/>
      <c r="G74" s="2">
        <v>69049</v>
      </c>
      <c r="H74" s="2">
        <v>21774</v>
      </c>
      <c r="I74" s="2">
        <v>88</v>
      </c>
      <c r="J74" s="2"/>
      <c r="K74" s="2">
        <v>90911</v>
      </c>
      <c r="L74" s="2">
        <v>21018.715358977461</v>
      </c>
      <c r="M74" s="3" t="s">
        <v>19</v>
      </c>
      <c r="N74" s="17">
        <v>0</v>
      </c>
      <c r="O74" s="17">
        <v>0</v>
      </c>
    </row>
    <row r="75" spans="2:16" x14ac:dyDescent="0.35">
      <c r="B75" s="1">
        <v>110</v>
      </c>
      <c r="C75" s="2"/>
      <c r="D75" s="2"/>
      <c r="E75" s="2"/>
      <c r="F75" s="2"/>
      <c r="G75" s="2">
        <v>29717</v>
      </c>
      <c r="H75" s="2">
        <v>5922</v>
      </c>
      <c r="I75" s="2"/>
      <c r="J75" s="2"/>
      <c r="K75" s="2">
        <v>35639</v>
      </c>
      <c r="L75" s="2">
        <v>24677.418586380089</v>
      </c>
      <c r="M75" s="3" t="s">
        <v>19</v>
      </c>
      <c r="N75" s="17">
        <v>0</v>
      </c>
      <c r="O75" s="17">
        <v>0</v>
      </c>
    </row>
    <row r="76" spans="2:16" x14ac:dyDescent="0.35">
      <c r="B76" s="1">
        <v>111</v>
      </c>
      <c r="C76" s="2"/>
      <c r="D76" s="2"/>
      <c r="E76" s="2"/>
      <c r="F76" s="2"/>
      <c r="G76" s="2">
        <v>7492</v>
      </c>
      <c r="H76" s="2">
        <v>7565</v>
      </c>
      <c r="I76" s="2"/>
      <c r="J76" s="2"/>
      <c r="K76" s="2">
        <v>15057</v>
      </c>
      <c r="L76" s="2">
        <v>28041.497974364083</v>
      </c>
      <c r="M76" s="3" t="s">
        <v>19</v>
      </c>
      <c r="N76" s="17">
        <v>0</v>
      </c>
      <c r="O76" s="17">
        <v>0</v>
      </c>
    </row>
    <row r="77" spans="2:16" x14ac:dyDescent="0.35">
      <c r="B77" s="1">
        <v>112</v>
      </c>
      <c r="C77" s="2"/>
      <c r="D77" s="2"/>
      <c r="E77" s="2"/>
      <c r="F77" s="2"/>
      <c r="G77" s="2">
        <v>34644</v>
      </c>
      <c r="H77" s="2">
        <v>22415</v>
      </c>
      <c r="I77" s="2"/>
      <c r="J77" s="2"/>
      <c r="K77" s="2">
        <v>57059</v>
      </c>
      <c r="L77" s="2">
        <v>23774.155943847596</v>
      </c>
      <c r="M77" s="3" t="s">
        <v>19</v>
      </c>
      <c r="N77" s="17">
        <v>0</v>
      </c>
      <c r="O77" s="17">
        <v>0</v>
      </c>
    </row>
    <row r="78" spans="2:16" x14ac:dyDescent="0.35">
      <c r="B78" s="1">
        <v>113</v>
      </c>
      <c r="C78" s="2"/>
      <c r="D78" s="2"/>
      <c r="E78" s="2">
        <v>31</v>
      </c>
      <c r="F78" s="2"/>
      <c r="G78" s="2">
        <v>22892</v>
      </c>
      <c r="H78" s="2">
        <v>19756</v>
      </c>
      <c r="I78" s="2"/>
      <c r="J78" s="2"/>
      <c r="K78" s="2">
        <v>42679</v>
      </c>
      <c r="L78" s="2">
        <v>24304.753719627919</v>
      </c>
      <c r="M78" s="3" t="s">
        <v>19</v>
      </c>
      <c r="N78" s="17">
        <v>0</v>
      </c>
      <c r="O78" s="17">
        <v>0</v>
      </c>
    </row>
    <row r="79" spans="2:16" x14ac:dyDescent="0.35">
      <c r="B79" s="1">
        <v>114</v>
      </c>
      <c r="C79" s="2"/>
      <c r="D79" s="2"/>
      <c r="E79" s="2"/>
      <c r="F79" s="2"/>
      <c r="G79" s="2">
        <v>55996</v>
      </c>
      <c r="H79" s="2">
        <v>24163</v>
      </c>
      <c r="I79" s="2"/>
      <c r="J79" s="2"/>
      <c r="K79" s="2">
        <v>80159</v>
      </c>
      <c r="L79" s="2">
        <v>23130.736111977443</v>
      </c>
      <c r="M79" s="3" t="s">
        <v>19</v>
      </c>
      <c r="N79" s="17">
        <v>0</v>
      </c>
      <c r="O79" s="17">
        <v>0</v>
      </c>
      <c r="P79" s="23"/>
    </row>
    <row r="80" spans="2:16" x14ac:dyDescent="0.35">
      <c r="B80" s="1">
        <v>115</v>
      </c>
      <c r="C80" s="2"/>
      <c r="D80" s="2"/>
      <c r="E80" s="2">
        <v>1298</v>
      </c>
      <c r="F80" s="2"/>
      <c r="G80" s="2">
        <v>72549</v>
      </c>
      <c r="H80" s="2">
        <v>35654</v>
      </c>
      <c r="I80" s="2"/>
      <c r="J80" s="2"/>
      <c r="K80" s="2">
        <v>109501</v>
      </c>
      <c r="L80" s="2">
        <v>19563.343914667446</v>
      </c>
      <c r="M80" s="3" t="s">
        <v>19</v>
      </c>
      <c r="N80" s="17">
        <v>0</v>
      </c>
      <c r="O80" s="17">
        <v>0</v>
      </c>
    </row>
    <row r="81" spans="2:16" x14ac:dyDescent="0.35">
      <c r="B81" s="1">
        <v>116</v>
      </c>
      <c r="C81" s="2"/>
      <c r="D81" s="2"/>
      <c r="E81" s="2">
        <v>3616</v>
      </c>
      <c r="F81" s="2"/>
      <c r="G81" s="2">
        <v>15945</v>
      </c>
      <c r="H81" s="2">
        <v>16602</v>
      </c>
      <c r="I81" s="2"/>
      <c r="J81" s="2"/>
      <c r="K81" s="2">
        <v>36163</v>
      </c>
      <c r="L81" s="2">
        <v>27587.27149296242</v>
      </c>
      <c r="M81" s="3" t="s">
        <v>19</v>
      </c>
      <c r="N81" s="17">
        <v>0</v>
      </c>
      <c r="O81" s="17">
        <v>0</v>
      </c>
    </row>
    <row r="82" spans="2:16" x14ac:dyDescent="0.35">
      <c r="B82" s="1">
        <v>117</v>
      </c>
      <c r="C82" s="2"/>
      <c r="D82" s="2"/>
      <c r="E82" s="2">
        <v>651</v>
      </c>
      <c r="F82" s="2"/>
      <c r="G82" s="2">
        <v>30575</v>
      </c>
      <c r="H82" s="2">
        <v>13061</v>
      </c>
      <c r="I82" s="2"/>
      <c r="J82" s="2"/>
      <c r="K82" s="2">
        <v>44287</v>
      </c>
      <c r="L82" s="2">
        <v>25541.864226522455</v>
      </c>
      <c r="M82" s="3" t="s">
        <v>19</v>
      </c>
      <c r="N82" s="17">
        <v>0</v>
      </c>
      <c r="O82" s="17">
        <v>0</v>
      </c>
    </row>
    <row r="83" spans="2:16" x14ac:dyDescent="0.35">
      <c r="B83" s="1">
        <v>118</v>
      </c>
      <c r="C83" s="2"/>
      <c r="D83" s="2"/>
      <c r="E83" s="2">
        <v>2199</v>
      </c>
      <c r="F83" s="2"/>
      <c r="G83" s="2">
        <v>12758</v>
      </c>
      <c r="H83" s="2">
        <v>14302</v>
      </c>
      <c r="I83" s="2"/>
      <c r="J83" s="2"/>
      <c r="K83" s="2">
        <v>29259</v>
      </c>
      <c r="L83" s="2">
        <v>28522.642127208721</v>
      </c>
      <c r="M83" s="3" t="s">
        <v>19</v>
      </c>
      <c r="N83" s="17">
        <v>0</v>
      </c>
      <c r="O83" s="17">
        <v>0</v>
      </c>
    </row>
    <row r="84" spans="2:16" x14ac:dyDescent="0.35">
      <c r="B84" s="1">
        <v>119</v>
      </c>
      <c r="C84" s="2"/>
      <c r="D84" s="2"/>
      <c r="E84" s="2"/>
      <c r="F84" s="2"/>
      <c r="G84" s="2">
        <v>27726</v>
      </c>
      <c r="H84" s="2">
        <v>35852</v>
      </c>
      <c r="I84" s="2"/>
      <c r="J84" s="2"/>
      <c r="K84" s="2">
        <v>63578</v>
      </c>
      <c r="L84" s="2">
        <v>28070.497892352701</v>
      </c>
      <c r="M84" s="3" t="s">
        <v>19</v>
      </c>
      <c r="N84" s="17">
        <v>0</v>
      </c>
      <c r="O84" s="17">
        <v>0</v>
      </c>
    </row>
    <row r="85" spans="2:16" x14ac:dyDescent="0.35">
      <c r="B85" s="1">
        <v>120</v>
      </c>
      <c r="C85" s="2"/>
      <c r="D85" s="2"/>
      <c r="E85" s="2"/>
      <c r="F85" s="2"/>
      <c r="G85" s="2">
        <v>38823</v>
      </c>
      <c r="H85" s="2">
        <v>18465</v>
      </c>
      <c r="I85" s="2"/>
      <c r="J85" s="2"/>
      <c r="K85" s="2">
        <v>57288</v>
      </c>
      <c r="L85" s="2">
        <v>27813.020458036586</v>
      </c>
      <c r="M85" s="3" t="s">
        <v>19</v>
      </c>
      <c r="N85" s="17">
        <v>0</v>
      </c>
      <c r="O85" s="17">
        <v>0</v>
      </c>
    </row>
    <row r="86" spans="2:16" x14ac:dyDescent="0.35">
      <c r="B86" s="1">
        <v>121</v>
      </c>
      <c r="C86" s="2"/>
      <c r="D86" s="2"/>
      <c r="E86" s="2">
        <v>1473</v>
      </c>
      <c r="F86" s="2"/>
      <c r="G86" s="2">
        <v>3653</v>
      </c>
      <c r="H86" s="2">
        <v>5646</v>
      </c>
      <c r="I86" s="2"/>
      <c r="J86" s="2"/>
      <c r="K86" s="2">
        <v>10772</v>
      </c>
      <c r="L86" s="2">
        <v>37082.036854808764</v>
      </c>
      <c r="M86" s="3" t="s">
        <v>18</v>
      </c>
      <c r="N86" s="17">
        <v>0</v>
      </c>
      <c r="O86" s="17">
        <v>0</v>
      </c>
      <c r="P86" s="23">
        <f>-SUM(O86:O105)/SUMPRODUCT(K86:K105,L86:L105)</f>
        <v>-3.3936479197145351E-3</v>
      </c>
    </row>
    <row r="87" spans="2:16" x14ac:dyDescent="0.35">
      <c r="B87" s="1">
        <v>122</v>
      </c>
      <c r="C87" s="2"/>
      <c r="D87" s="2"/>
      <c r="E87" s="2">
        <v>41</v>
      </c>
      <c r="F87" s="2"/>
      <c r="G87" s="2">
        <v>14927</v>
      </c>
      <c r="H87" s="2">
        <v>13791</v>
      </c>
      <c r="I87" s="2"/>
      <c r="J87" s="2"/>
      <c r="K87" s="2">
        <v>28759</v>
      </c>
      <c r="L87" s="2">
        <v>27755.77686984944</v>
      </c>
      <c r="M87" s="3" t="s">
        <v>18</v>
      </c>
      <c r="N87" s="17">
        <v>0</v>
      </c>
      <c r="O87" s="17">
        <v>0</v>
      </c>
      <c r="P87" s="23"/>
    </row>
    <row r="88" spans="2:16" x14ac:dyDescent="0.35">
      <c r="B88" s="1">
        <v>123</v>
      </c>
      <c r="C88" s="2"/>
      <c r="D88" s="2"/>
      <c r="E88" s="2">
        <v>512</v>
      </c>
      <c r="F88" s="2"/>
      <c r="G88" s="2">
        <v>8642</v>
      </c>
      <c r="H88" s="2">
        <v>14498</v>
      </c>
      <c r="I88" s="2"/>
      <c r="J88" s="2"/>
      <c r="K88" s="2">
        <v>23652</v>
      </c>
      <c r="L88" s="2">
        <v>27681.254735328937</v>
      </c>
      <c r="M88" s="3" t="s">
        <v>18</v>
      </c>
      <c r="N88" s="17">
        <v>0</v>
      </c>
      <c r="O88" s="17">
        <v>0</v>
      </c>
    </row>
    <row r="89" spans="2:16" x14ac:dyDescent="0.35">
      <c r="B89" s="1">
        <v>124</v>
      </c>
      <c r="C89" s="2"/>
      <c r="D89" s="2"/>
      <c r="E89" s="2">
        <v>6</v>
      </c>
      <c r="F89" s="2"/>
      <c r="G89" s="2">
        <v>9904</v>
      </c>
      <c r="H89" s="2">
        <v>21416</v>
      </c>
      <c r="I89" s="2"/>
      <c r="J89" s="2"/>
      <c r="K89" s="2">
        <v>31326</v>
      </c>
      <c r="L89" s="2">
        <v>36355.055640681865</v>
      </c>
      <c r="M89" s="3" t="s">
        <v>18</v>
      </c>
      <c r="N89" s="17">
        <v>0</v>
      </c>
      <c r="O89" s="17">
        <v>0</v>
      </c>
    </row>
    <row r="90" spans="2:16" x14ac:dyDescent="0.35">
      <c r="B90" s="1">
        <v>125</v>
      </c>
      <c r="C90" s="2"/>
      <c r="D90" s="2"/>
      <c r="E90" s="2"/>
      <c r="F90" s="2"/>
      <c r="G90" s="2">
        <v>37690</v>
      </c>
      <c r="H90" s="2">
        <v>6124</v>
      </c>
      <c r="I90" s="2"/>
      <c r="J90" s="2"/>
      <c r="K90" s="2">
        <v>43814</v>
      </c>
      <c r="L90" s="2">
        <v>25625.325398274523</v>
      </c>
      <c r="M90" s="3" t="s">
        <v>18</v>
      </c>
      <c r="N90" s="17">
        <v>0</v>
      </c>
      <c r="O90" s="17">
        <v>0</v>
      </c>
    </row>
    <row r="91" spans="2:16" x14ac:dyDescent="0.35">
      <c r="B91" s="1">
        <v>126</v>
      </c>
      <c r="C91" s="2"/>
      <c r="D91" s="2"/>
      <c r="E91" s="2">
        <v>19</v>
      </c>
      <c r="F91" s="2"/>
      <c r="G91" s="2">
        <v>13700</v>
      </c>
      <c r="H91" s="2">
        <v>2805</v>
      </c>
      <c r="I91" s="2">
        <v>1</v>
      </c>
      <c r="J91" s="2"/>
      <c r="K91" s="2">
        <v>16525</v>
      </c>
      <c r="L91" s="2">
        <v>29932.246535552193</v>
      </c>
      <c r="M91" s="3" t="s">
        <v>18</v>
      </c>
      <c r="N91" s="17">
        <v>0</v>
      </c>
      <c r="O91" s="17">
        <v>0</v>
      </c>
    </row>
    <row r="92" spans="2:16" x14ac:dyDescent="0.35">
      <c r="B92" s="1">
        <v>127</v>
      </c>
      <c r="C92" s="2"/>
      <c r="D92" s="2"/>
      <c r="E92" s="2">
        <v>938</v>
      </c>
      <c r="F92" s="2"/>
      <c r="G92" s="2">
        <v>23923</v>
      </c>
      <c r="H92" s="2">
        <v>6897</v>
      </c>
      <c r="I92" s="2"/>
      <c r="J92" s="2"/>
      <c r="K92" s="2">
        <v>31758</v>
      </c>
      <c r="L92" s="2">
        <v>27545.49505636375</v>
      </c>
      <c r="M92" s="3" t="s">
        <v>18</v>
      </c>
      <c r="N92" s="17">
        <v>0</v>
      </c>
      <c r="O92" s="17">
        <v>1587900</v>
      </c>
    </row>
    <row r="93" spans="2:16" x14ac:dyDescent="0.35">
      <c r="B93" s="1">
        <v>128</v>
      </c>
      <c r="C93" s="2"/>
      <c r="D93" s="2"/>
      <c r="E93" s="2">
        <v>31</v>
      </c>
      <c r="F93" s="2"/>
      <c r="G93" s="2">
        <v>9709</v>
      </c>
      <c r="H93" s="2">
        <v>4032</v>
      </c>
      <c r="I93" s="2"/>
      <c r="J93" s="2"/>
      <c r="K93" s="2">
        <v>13772</v>
      </c>
      <c r="L93" s="2">
        <v>27097.244699390067</v>
      </c>
      <c r="M93" s="3" t="s">
        <v>18</v>
      </c>
      <c r="N93" s="17">
        <v>0</v>
      </c>
      <c r="O93" s="17">
        <v>729916</v>
      </c>
    </row>
    <row r="94" spans="2:16" x14ac:dyDescent="0.35">
      <c r="B94" s="1">
        <v>129</v>
      </c>
      <c r="C94" s="2"/>
      <c r="D94" s="2"/>
      <c r="E94" s="2"/>
      <c r="F94" s="2"/>
      <c r="G94" s="2">
        <v>19357</v>
      </c>
      <c r="H94" s="2">
        <v>31274</v>
      </c>
      <c r="I94" s="2"/>
      <c r="J94" s="2"/>
      <c r="K94" s="2">
        <v>50631</v>
      </c>
      <c r="L94" s="2">
        <v>36246.388437913534</v>
      </c>
      <c r="M94" s="3" t="s">
        <v>18</v>
      </c>
      <c r="N94" s="17">
        <v>0</v>
      </c>
      <c r="O94" s="17">
        <v>3037860</v>
      </c>
    </row>
    <row r="95" spans="2:16" x14ac:dyDescent="0.35">
      <c r="B95" s="1">
        <v>130</v>
      </c>
      <c r="C95" s="2"/>
      <c r="D95" s="2"/>
      <c r="E95" s="2">
        <v>19</v>
      </c>
      <c r="F95" s="2"/>
      <c r="G95" s="2">
        <v>17396</v>
      </c>
      <c r="H95" s="2">
        <v>3834</v>
      </c>
      <c r="I95" s="2"/>
      <c r="J95" s="2"/>
      <c r="K95" s="2">
        <v>21249</v>
      </c>
      <c r="L95" s="2">
        <v>27444.158878064849</v>
      </c>
      <c r="M95" s="3" t="s">
        <v>18</v>
      </c>
      <c r="N95" s="17">
        <v>0</v>
      </c>
      <c r="O95" s="17">
        <v>1551177</v>
      </c>
    </row>
    <row r="96" spans="2:16" x14ac:dyDescent="0.35">
      <c r="B96" s="1">
        <v>131</v>
      </c>
      <c r="C96" s="2"/>
      <c r="D96" s="2"/>
      <c r="E96" s="2">
        <v>6</v>
      </c>
      <c r="F96" s="2"/>
      <c r="G96" s="2">
        <v>2098</v>
      </c>
      <c r="H96" s="2">
        <v>2810</v>
      </c>
      <c r="I96" s="2"/>
      <c r="J96" s="2"/>
      <c r="K96" s="2">
        <v>4914</v>
      </c>
      <c r="L96" s="2">
        <v>37632.576719576718</v>
      </c>
      <c r="M96" s="3" t="s">
        <v>18</v>
      </c>
      <c r="N96" s="17">
        <v>0</v>
      </c>
      <c r="O96" s="17">
        <v>442260</v>
      </c>
    </row>
    <row r="97" spans="2:16" x14ac:dyDescent="0.35">
      <c r="B97" s="1">
        <v>132</v>
      </c>
      <c r="C97" s="2"/>
      <c r="D97" s="2"/>
      <c r="E97" s="2">
        <v>8</v>
      </c>
      <c r="F97" s="2"/>
      <c r="G97" s="2">
        <v>8149</v>
      </c>
      <c r="H97" s="2">
        <v>8600</v>
      </c>
      <c r="I97" s="2"/>
      <c r="J97" s="2"/>
      <c r="K97" s="2">
        <v>16757</v>
      </c>
      <c r="L97" s="2">
        <v>31524.707942949215</v>
      </c>
      <c r="M97" s="3" t="s">
        <v>18</v>
      </c>
      <c r="N97" s="17">
        <v>0</v>
      </c>
      <c r="O97" s="17">
        <v>1893541</v>
      </c>
    </row>
    <row r="98" spans="2:16" x14ac:dyDescent="0.35">
      <c r="B98" s="1">
        <v>133</v>
      </c>
      <c r="C98" s="2"/>
      <c r="D98" s="2"/>
      <c r="E98" s="2">
        <v>9</v>
      </c>
      <c r="F98" s="2"/>
      <c r="G98" s="2">
        <v>9604</v>
      </c>
      <c r="H98" s="2">
        <v>10636</v>
      </c>
      <c r="I98" s="2"/>
      <c r="J98" s="2"/>
      <c r="K98" s="2">
        <v>20249</v>
      </c>
      <c r="L98" s="2">
        <v>34046.95614598252</v>
      </c>
      <c r="M98" s="3" t="s">
        <v>18</v>
      </c>
      <c r="N98" s="17">
        <v>0</v>
      </c>
      <c r="O98" s="17">
        <v>2834860</v>
      </c>
    </row>
    <row r="99" spans="2:16" x14ac:dyDescent="0.35">
      <c r="B99" s="1">
        <v>134</v>
      </c>
      <c r="C99" s="2"/>
      <c r="D99" s="2"/>
      <c r="E99" s="2">
        <v>4</v>
      </c>
      <c r="F99" s="2"/>
      <c r="G99" s="2">
        <v>10089</v>
      </c>
      <c r="H99" s="2">
        <v>10334</v>
      </c>
      <c r="I99" s="2"/>
      <c r="J99" s="2"/>
      <c r="K99" s="2">
        <v>20427</v>
      </c>
      <c r="L99" s="2">
        <v>36564.97708914672</v>
      </c>
      <c r="M99" s="3" t="s">
        <v>18</v>
      </c>
      <c r="N99" s="17">
        <v>0</v>
      </c>
      <c r="O99" s="17">
        <v>3533871</v>
      </c>
      <c r="P99" s="23"/>
    </row>
    <row r="100" spans="2:16" x14ac:dyDescent="0.35">
      <c r="B100" s="1">
        <v>135</v>
      </c>
      <c r="C100" s="2"/>
      <c r="D100" s="2"/>
      <c r="E100" s="2"/>
      <c r="F100" s="2"/>
      <c r="G100" s="2">
        <v>4238</v>
      </c>
      <c r="H100" s="2">
        <v>2831</v>
      </c>
      <c r="I100" s="2"/>
      <c r="J100" s="2"/>
      <c r="K100" s="2">
        <v>7069</v>
      </c>
      <c r="L100" s="2">
        <v>34796.084028858393</v>
      </c>
      <c r="M100" s="3" t="s">
        <v>18</v>
      </c>
      <c r="N100" s="17">
        <v>0</v>
      </c>
      <c r="O100" s="17">
        <v>1484490</v>
      </c>
    </row>
    <row r="101" spans="2:16" x14ac:dyDescent="0.35">
      <c r="B101" s="1">
        <v>136</v>
      </c>
      <c r="C101" s="2"/>
      <c r="D101" s="2"/>
      <c r="E101" s="2">
        <v>18</v>
      </c>
      <c r="F101" s="2"/>
      <c r="G101" s="2">
        <v>7601</v>
      </c>
      <c r="H101" s="2">
        <v>5018</v>
      </c>
      <c r="I101" s="2"/>
      <c r="J101" s="2"/>
      <c r="K101" s="2">
        <v>12637</v>
      </c>
      <c r="L101" s="2">
        <v>40720.160718524967</v>
      </c>
      <c r="M101" s="3" t="s">
        <v>18</v>
      </c>
      <c r="N101" s="17">
        <v>0</v>
      </c>
      <c r="O101" s="17">
        <v>3197161</v>
      </c>
    </row>
    <row r="102" spans="2:16" x14ac:dyDescent="0.35">
      <c r="B102" s="1">
        <v>137</v>
      </c>
      <c r="C102" s="2"/>
      <c r="D102" s="2"/>
      <c r="E102" s="2">
        <v>5</v>
      </c>
      <c r="F102" s="2"/>
      <c r="G102" s="2">
        <v>3772</v>
      </c>
      <c r="H102" s="2">
        <v>5522</v>
      </c>
      <c r="I102" s="2"/>
      <c r="J102" s="2"/>
      <c r="K102" s="2">
        <v>9299</v>
      </c>
      <c r="L102" s="2">
        <v>37346.306807183566</v>
      </c>
      <c r="M102" s="3" t="s">
        <v>18</v>
      </c>
      <c r="N102" s="17">
        <v>0</v>
      </c>
      <c r="O102" s="17">
        <v>2789700</v>
      </c>
    </row>
    <row r="103" spans="2:16" x14ac:dyDescent="0.35">
      <c r="B103" s="1">
        <v>138</v>
      </c>
      <c r="C103" s="2"/>
      <c r="D103" s="2"/>
      <c r="E103" s="2"/>
      <c r="F103" s="2"/>
      <c r="G103" s="2">
        <v>9480</v>
      </c>
      <c r="H103" s="2">
        <v>1785</v>
      </c>
      <c r="I103" s="2"/>
      <c r="J103" s="2"/>
      <c r="K103" s="2">
        <v>11265</v>
      </c>
      <c r="L103" s="2">
        <v>28535.76866400355</v>
      </c>
      <c r="M103" s="3" t="s">
        <v>18</v>
      </c>
      <c r="N103" s="17">
        <v>0</v>
      </c>
      <c r="O103" s="17">
        <v>3976545</v>
      </c>
    </row>
    <row r="104" spans="2:16" x14ac:dyDescent="0.35">
      <c r="B104" s="1">
        <v>139</v>
      </c>
      <c r="C104" s="2"/>
      <c r="D104" s="2"/>
      <c r="E104" s="2">
        <v>4</v>
      </c>
      <c r="F104" s="2"/>
      <c r="G104" s="2">
        <v>14817</v>
      </c>
      <c r="H104" s="2">
        <v>11189</v>
      </c>
      <c r="I104" s="2"/>
      <c r="J104" s="2"/>
      <c r="K104" s="2">
        <v>26010</v>
      </c>
      <c r="L104" s="2">
        <v>32695.964244521339</v>
      </c>
      <c r="M104" s="3" t="s">
        <v>18</v>
      </c>
      <c r="N104" s="17">
        <v>0</v>
      </c>
      <c r="O104" s="17">
        <v>10664100</v>
      </c>
    </row>
    <row r="105" spans="2:16" x14ac:dyDescent="0.35">
      <c r="B105" s="1">
        <v>140</v>
      </c>
      <c r="C105" s="2"/>
      <c r="D105" s="2"/>
      <c r="E105" s="2"/>
      <c r="F105" s="2"/>
      <c r="G105" s="2">
        <v>13570</v>
      </c>
      <c r="H105" s="2">
        <v>452</v>
      </c>
      <c r="I105" s="2"/>
      <c r="J105" s="2"/>
      <c r="K105" s="2">
        <v>14022</v>
      </c>
      <c r="L105" s="2">
        <v>26105.607616602483</v>
      </c>
      <c r="M105" s="3" t="s">
        <v>18</v>
      </c>
      <c r="N105" s="17">
        <v>0</v>
      </c>
      <c r="O105" s="17">
        <v>6632406</v>
      </c>
    </row>
    <row r="106" spans="2:16" x14ac:dyDescent="0.35">
      <c r="B106" s="1">
        <v>141</v>
      </c>
      <c r="C106" s="2"/>
      <c r="D106" s="2"/>
      <c r="E106" s="2">
        <v>2</v>
      </c>
      <c r="F106" s="2"/>
      <c r="G106" s="2">
        <v>1617</v>
      </c>
      <c r="H106" s="2">
        <v>1351</v>
      </c>
      <c r="I106" s="2"/>
      <c r="J106" s="2"/>
      <c r="K106" s="2">
        <v>2970</v>
      </c>
      <c r="L106" s="2">
        <v>35991.085185185184</v>
      </c>
      <c r="M106" s="3" t="s">
        <v>17</v>
      </c>
      <c r="N106" s="17">
        <v>0</v>
      </c>
      <c r="O106" s="17">
        <v>1603800</v>
      </c>
      <c r="P106" s="23">
        <f>-SUM(O106:O125)/SUMPRODUCT(K106:K125,L106:L125)</f>
        <v>-3.0354958007001477E-2</v>
      </c>
    </row>
    <row r="107" spans="2:16" x14ac:dyDescent="0.35">
      <c r="B107" s="1">
        <v>142</v>
      </c>
      <c r="C107" s="2"/>
      <c r="D107" s="2"/>
      <c r="E107" s="2">
        <v>11</v>
      </c>
      <c r="F107" s="2"/>
      <c r="G107" s="2">
        <v>1005</v>
      </c>
      <c r="H107" s="2">
        <v>904</v>
      </c>
      <c r="I107" s="2"/>
      <c r="J107" s="2"/>
      <c r="K107" s="2">
        <v>1920</v>
      </c>
      <c r="L107" s="2">
        <v>40781.789583333331</v>
      </c>
      <c r="M107" s="3" t="s">
        <v>17</v>
      </c>
      <c r="N107" s="17">
        <v>0</v>
      </c>
      <c r="O107" s="17">
        <v>1176960</v>
      </c>
      <c r="P107" s="23"/>
    </row>
    <row r="108" spans="2:16" x14ac:dyDescent="0.35">
      <c r="B108" s="1">
        <v>143</v>
      </c>
      <c r="C108" s="2"/>
      <c r="D108" s="2"/>
      <c r="E108" s="2"/>
      <c r="F108" s="2"/>
      <c r="G108" s="2">
        <v>3935</v>
      </c>
      <c r="H108" s="2">
        <v>4382</v>
      </c>
      <c r="I108" s="2"/>
      <c r="J108" s="2"/>
      <c r="K108" s="2">
        <v>8317</v>
      </c>
      <c r="L108" s="2">
        <v>38698.345196585309</v>
      </c>
      <c r="M108" s="3" t="s">
        <v>17</v>
      </c>
      <c r="N108" s="17">
        <v>0</v>
      </c>
      <c r="O108" s="17">
        <v>5738730</v>
      </c>
    </row>
    <row r="109" spans="2:16" x14ac:dyDescent="0.35">
      <c r="B109" s="1">
        <v>144</v>
      </c>
      <c r="C109" s="2"/>
      <c r="D109" s="2"/>
      <c r="E109" s="2">
        <v>30</v>
      </c>
      <c r="F109" s="2"/>
      <c r="G109" s="2">
        <v>3782</v>
      </c>
      <c r="H109" s="2">
        <v>2475</v>
      </c>
      <c r="I109" s="2"/>
      <c r="J109" s="2"/>
      <c r="K109" s="2">
        <v>6287</v>
      </c>
      <c r="L109" s="2">
        <v>38722.461587402577</v>
      </c>
      <c r="M109" s="3" t="s">
        <v>17</v>
      </c>
      <c r="N109" s="17">
        <v>0</v>
      </c>
      <c r="O109" s="17">
        <v>4859851</v>
      </c>
    </row>
    <row r="110" spans="2:16" x14ac:dyDescent="0.35">
      <c r="B110" s="1">
        <v>145</v>
      </c>
      <c r="C110" s="2"/>
      <c r="D110" s="2"/>
      <c r="E110" s="2">
        <v>62</v>
      </c>
      <c r="F110" s="2"/>
      <c r="G110" s="2">
        <v>3008</v>
      </c>
      <c r="H110" s="2">
        <v>8153</v>
      </c>
      <c r="I110" s="2"/>
      <c r="J110" s="2"/>
      <c r="K110" s="2">
        <v>11223</v>
      </c>
      <c r="L110" s="2">
        <v>32711.490243250468</v>
      </c>
      <c r="M110" s="3" t="s">
        <v>17</v>
      </c>
      <c r="N110" s="17">
        <v>0</v>
      </c>
      <c r="O110" s="17">
        <v>9651780</v>
      </c>
    </row>
    <row r="111" spans="2:16" x14ac:dyDescent="0.35">
      <c r="B111" s="1">
        <v>146</v>
      </c>
      <c r="C111" s="2"/>
      <c r="D111" s="2"/>
      <c r="E111" s="2">
        <v>1</v>
      </c>
      <c r="F111" s="2"/>
      <c r="G111" s="2">
        <v>1396</v>
      </c>
      <c r="H111" s="2">
        <v>2747</v>
      </c>
      <c r="I111" s="2"/>
      <c r="J111" s="2"/>
      <c r="K111" s="2">
        <v>4144</v>
      </c>
      <c r="L111" s="2">
        <v>41772.197635135133</v>
      </c>
      <c r="M111" s="3" t="s">
        <v>17</v>
      </c>
      <c r="N111" s="17">
        <v>0</v>
      </c>
      <c r="O111" s="17">
        <v>3949232</v>
      </c>
    </row>
    <row r="112" spans="2:16" x14ac:dyDescent="0.35">
      <c r="B112" s="1">
        <v>147</v>
      </c>
      <c r="C112" s="2"/>
      <c r="D112" s="2"/>
      <c r="E112" s="2">
        <v>27</v>
      </c>
      <c r="F112" s="2"/>
      <c r="G112" s="2">
        <v>1408</v>
      </c>
      <c r="H112" s="2">
        <v>1214</v>
      </c>
      <c r="I112" s="2"/>
      <c r="J112" s="2"/>
      <c r="K112" s="2">
        <v>2649</v>
      </c>
      <c r="L112" s="2">
        <v>38230.798414496036</v>
      </c>
      <c r="M112" s="3" t="s">
        <v>17</v>
      </c>
      <c r="N112" s="17">
        <v>0</v>
      </c>
      <c r="O112" s="17">
        <v>2781450</v>
      </c>
    </row>
    <row r="113" spans="2:16" x14ac:dyDescent="0.35">
      <c r="B113" s="1">
        <v>148</v>
      </c>
      <c r="C113" s="2"/>
      <c r="D113" s="2"/>
      <c r="E113" s="2">
        <v>90</v>
      </c>
      <c r="F113" s="2"/>
      <c r="G113" s="2">
        <v>903</v>
      </c>
      <c r="H113" s="2">
        <v>1985</v>
      </c>
      <c r="I113" s="2"/>
      <c r="J113" s="2"/>
      <c r="K113" s="2">
        <v>2978</v>
      </c>
      <c r="L113" s="2">
        <v>44239.554398925451</v>
      </c>
      <c r="M113" s="3" t="s">
        <v>17</v>
      </c>
      <c r="N113" s="17">
        <v>0</v>
      </c>
      <c r="O113" s="17">
        <v>3433634</v>
      </c>
    </row>
    <row r="114" spans="2:16" x14ac:dyDescent="0.35">
      <c r="B114" s="1">
        <v>149</v>
      </c>
      <c r="C114" s="2"/>
      <c r="D114" s="2"/>
      <c r="E114" s="2">
        <v>23</v>
      </c>
      <c r="F114" s="2"/>
      <c r="G114" s="2">
        <v>2895</v>
      </c>
      <c r="H114" s="2">
        <v>9537</v>
      </c>
      <c r="I114" s="2"/>
      <c r="J114" s="2"/>
      <c r="K114" s="2">
        <v>12455</v>
      </c>
      <c r="L114" s="2">
        <v>44377.678683259735</v>
      </c>
      <c r="M114" s="3" t="s">
        <v>17</v>
      </c>
      <c r="N114" s="17">
        <v>0</v>
      </c>
      <c r="O114" s="17">
        <v>15693300</v>
      </c>
    </row>
    <row r="115" spans="2:16" x14ac:dyDescent="0.35">
      <c r="B115" s="1">
        <v>150</v>
      </c>
      <c r="C115" s="2"/>
      <c r="D115" s="2"/>
      <c r="E115" s="2">
        <v>4</v>
      </c>
      <c r="F115" s="2"/>
      <c r="G115" s="2">
        <v>1855</v>
      </c>
      <c r="H115" s="2">
        <v>1059</v>
      </c>
      <c r="I115" s="2">
        <v>15</v>
      </c>
      <c r="J115" s="2"/>
      <c r="K115" s="2">
        <v>2933</v>
      </c>
      <c r="L115" s="2">
        <v>42115.719058983974</v>
      </c>
      <c r="M115" s="3" t="s">
        <v>17</v>
      </c>
      <c r="N115" s="17">
        <v>0</v>
      </c>
      <c r="O115" s="17">
        <v>4027009</v>
      </c>
    </row>
    <row r="116" spans="2:16" x14ac:dyDescent="0.35">
      <c r="B116" s="1">
        <v>151</v>
      </c>
      <c r="C116" s="2"/>
      <c r="D116" s="2"/>
      <c r="E116" s="2">
        <v>8</v>
      </c>
      <c r="F116" s="2"/>
      <c r="G116" s="2">
        <v>317</v>
      </c>
      <c r="H116" s="2">
        <v>1428</v>
      </c>
      <c r="I116" s="2"/>
      <c r="J116" s="2"/>
      <c r="K116" s="2">
        <v>1753</v>
      </c>
      <c r="L116" s="2">
        <v>43284.739874500854</v>
      </c>
      <c r="M116" s="3" t="s">
        <v>17</v>
      </c>
      <c r="N116" s="17">
        <v>0</v>
      </c>
      <c r="O116" s="17">
        <v>2611970</v>
      </c>
    </row>
    <row r="117" spans="2:16" x14ac:dyDescent="0.35">
      <c r="B117" s="1">
        <v>152</v>
      </c>
      <c r="C117" s="2"/>
      <c r="D117" s="2"/>
      <c r="E117" s="2">
        <v>14</v>
      </c>
      <c r="F117" s="2"/>
      <c r="G117" s="2">
        <v>1096</v>
      </c>
      <c r="H117" s="2">
        <v>2926</v>
      </c>
      <c r="I117" s="2">
        <v>113</v>
      </c>
      <c r="J117" s="2"/>
      <c r="K117" s="2">
        <v>4149</v>
      </c>
      <c r="L117" s="2">
        <v>46196.533381537723</v>
      </c>
      <c r="M117" s="3" t="s">
        <v>17</v>
      </c>
      <c r="N117" s="17">
        <v>0</v>
      </c>
      <c r="O117" s="17">
        <v>6692337</v>
      </c>
    </row>
    <row r="118" spans="2:16" x14ac:dyDescent="0.35">
      <c r="B118" s="1">
        <v>153</v>
      </c>
      <c r="C118" s="2"/>
      <c r="D118" s="2"/>
      <c r="E118" s="2">
        <v>29</v>
      </c>
      <c r="F118" s="2"/>
      <c r="G118" s="2">
        <v>660</v>
      </c>
      <c r="H118" s="2">
        <v>1856</v>
      </c>
      <c r="I118" s="2"/>
      <c r="J118" s="2"/>
      <c r="K118" s="2">
        <v>2545</v>
      </c>
      <c r="L118" s="2">
        <v>49004.94774066798</v>
      </c>
      <c r="M118" s="3" t="s">
        <v>17</v>
      </c>
      <c r="N118" s="17">
        <v>0</v>
      </c>
      <c r="O118" s="17">
        <v>4428300</v>
      </c>
    </row>
    <row r="119" spans="2:16" x14ac:dyDescent="0.35">
      <c r="B119" s="1">
        <v>154</v>
      </c>
      <c r="C119" s="2"/>
      <c r="D119" s="2"/>
      <c r="E119" s="2">
        <v>1</v>
      </c>
      <c r="F119" s="2"/>
      <c r="G119" s="2">
        <v>2192</v>
      </c>
      <c r="H119" s="2">
        <v>1993</v>
      </c>
      <c r="I119" s="2"/>
      <c r="J119" s="2"/>
      <c r="K119" s="2">
        <v>4186</v>
      </c>
      <c r="L119" s="2">
        <v>45218.282130912565</v>
      </c>
      <c r="M119" s="3" t="s">
        <v>17</v>
      </c>
      <c r="N119" s="17">
        <v>0</v>
      </c>
      <c r="O119" s="17">
        <v>7840378</v>
      </c>
      <c r="P119" s="23"/>
    </row>
    <row r="120" spans="2:16" x14ac:dyDescent="0.35">
      <c r="B120" s="1">
        <v>155</v>
      </c>
      <c r="C120" s="2"/>
      <c r="D120" s="2"/>
      <c r="E120" s="2"/>
      <c r="F120" s="2"/>
      <c r="G120" s="2">
        <v>768</v>
      </c>
      <c r="H120" s="2">
        <v>1618</v>
      </c>
      <c r="I120" s="2"/>
      <c r="J120" s="2"/>
      <c r="K120" s="2">
        <v>2386</v>
      </c>
      <c r="L120" s="2">
        <v>46040.624476110643</v>
      </c>
      <c r="M120" s="3" t="s">
        <v>17</v>
      </c>
      <c r="N120" s="17">
        <v>0</v>
      </c>
      <c r="O120" s="17">
        <v>4795860</v>
      </c>
    </row>
    <row r="121" spans="2:16" x14ac:dyDescent="0.35">
      <c r="B121" s="1">
        <v>156</v>
      </c>
      <c r="C121" s="2"/>
      <c r="D121" s="2"/>
      <c r="E121" s="2"/>
      <c r="F121" s="2"/>
      <c r="G121" s="2">
        <v>459</v>
      </c>
      <c r="H121" s="2">
        <v>2925</v>
      </c>
      <c r="I121" s="2"/>
      <c r="J121" s="2"/>
      <c r="K121" s="2">
        <v>3384</v>
      </c>
      <c r="L121" s="2">
        <v>49874.862884160757</v>
      </c>
      <c r="M121" s="3" t="s">
        <v>17</v>
      </c>
      <c r="N121" s="17">
        <v>0</v>
      </c>
      <c r="O121" s="17">
        <v>7285752</v>
      </c>
    </row>
    <row r="122" spans="2:16" x14ac:dyDescent="0.35">
      <c r="B122" s="1">
        <v>157</v>
      </c>
      <c r="C122" s="2"/>
      <c r="D122" s="2"/>
      <c r="E122" s="2"/>
      <c r="F122" s="2"/>
      <c r="G122" s="2">
        <v>438</v>
      </c>
      <c r="H122" s="2">
        <v>845</v>
      </c>
      <c r="I122" s="2"/>
      <c r="J122" s="2"/>
      <c r="K122" s="2">
        <v>1283</v>
      </c>
      <c r="L122" s="2">
        <v>62352.186282151211</v>
      </c>
      <c r="M122" s="3" t="s">
        <v>17</v>
      </c>
      <c r="N122" s="17">
        <v>0</v>
      </c>
      <c r="O122" s="17">
        <v>2950900</v>
      </c>
    </row>
    <row r="123" spans="2:16" x14ac:dyDescent="0.35">
      <c r="B123" s="1">
        <v>158</v>
      </c>
      <c r="C123" s="2"/>
      <c r="D123" s="2"/>
      <c r="E123" s="2"/>
      <c r="F123" s="2"/>
      <c r="G123" s="2">
        <v>667</v>
      </c>
      <c r="H123" s="2">
        <v>1861</v>
      </c>
      <c r="I123" s="2"/>
      <c r="J123" s="2"/>
      <c r="K123" s="2">
        <v>2528</v>
      </c>
      <c r="L123" s="2">
        <v>59691.605221518985</v>
      </c>
      <c r="M123" s="3" t="s">
        <v>17</v>
      </c>
      <c r="N123" s="17">
        <v>0</v>
      </c>
      <c r="O123" s="17">
        <v>6201184</v>
      </c>
    </row>
    <row r="124" spans="2:16" x14ac:dyDescent="0.35">
      <c r="B124" s="1">
        <v>159</v>
      </c>
      <c r="C124" s="2"/>
      <c r="D124" s="2"/>
      <c r="E124" s="2">
        <v>31</v>
      </c>
      <c r="F124" s="2"/>
      <c r="G124" s="2">
        <v>912</v>
      </c>
      <c r="H124" s="2">
        <v>3410</v>
      </c>
      <c r="I124" s="2"/>
      <c r="J124" s="2"/>
      <c r="K124" s="2">
        <v>4353</v>
      </c>
      <c r="L124" s="2">
        <v>60030.723179416491</v>
      </c>
      <c r="M124" s="3" t="s">
        <v>17</v>
      </c>
      <c r="N124" s="17">
        <v>0</v>
      </c>
      <c r="O124" s="17">
        <v>11361330</v>
      </c>
    </row>
    <row r="125" spans="2:16" x14ac:dyDescent="0.35">
      <c r="B125" s="1">
        <v>160</v>
      </c>
      <c r="C125" s="2"/>
      <c r="D125" s="2"/>
      <c r="E125" s="2"/>
      <c r="F125" s="2"/>
      <c r="G125" s="2">
        <v>474</v>
      </c>
      <c r="H125" s="2">
        <v>23</v>
      </c>
      <c r="I125" s="2"/>
      <c r="J125" s="2"/>
      <c r="K125" s="2">
        <v>497</v>
      </c>
      <c r="L125" s="2">
        <v>41731.700201207241</v>
      </c>
      <c r="M125" s="3" t="s">
        <v>17</v>
      </c>
      <c r="N125" s="17">
        <v>0</v>
      </c>
      <c r="O125" s="17">
        <v>1378181</v>
      </c>
    </row>
    <row r="126" spans="2:16" x14ac:dyDescent="0.35">
      <c r="B126" s="1">
        <v>161</v>
      </c>
      <c r="C126" s="2"/>
      <c r="D126" s="2"/>
      <c r="E126" s="2">
        <v>26</v>
      </c>
      <c r="F126" s="2"/>
      <c r="G126" s="2">
        <v>720</v>
      </c>
      <c r="H126" s="2">
        <v>916</v>
      </c>
      <c r="I126" s="2"/>
      <c r="J126" s="2"/>
      <c r="K126" s="2">
        <v>1662</v>
      </c>
      <c r="L126" s="2">
        <v>55543.562575210592</v>
      </c>
      <c r="M126" s="3" t="s">
        <v>16</v>
      </c>
      <c r="N126" s="17">
        <v>0</v>
      </c>
      <c r="O126" s="17">
        <v>4886280</v>
      </c>
      <c r="P126" s="23">
        <f>-SUM(O126:O165)/SUMPRODUCT(K126:K165,L126:L165)</f>
        <v>-8.7425712391013141E-2</v>
      </c>
    </row>
    <row r="127" spans="2:16" x14ac:dyDescent="0.35">
      <c r="B127" s="1">
        <v>162</v>
      </c>
      <c r="C127" s="2"/>
      <c r="D127" s="2"/>
      <c r="E127" s="2"/>
      <c r="F127" s="2"/>
      <c r="G127" s="2">
        <v>957</v>
      </c>
      <c r="H127" s="2">
        <v>980</v>
      </c>
      <c r="I127" s="2"/>
      <c r="J127" s="2"/>
      <c r="K127" s="2">
        <v>1937</v>
      </c>
      <c r="L127" s="2">
        <v>39519.96076406815</v>
      </c>
      <c r="M127" s="3" t="s">
        <v>16</v>
      </c>
      <c r="N127" s="17">
        <v>0</v>
      </c>
      <c r="O127" s="17">
        <v>6029881</v>
      </c>
    </row>
    <row r="128" spans="2:16" x14ac:dyDescent="0.35">
      <c r="B128" s="1">
        <v>163</v>
      </c>
      <c r="C128" s="2"/>
      <c r="D128" s="2"/>
      <c r="E128" s="2"/>
      <c r="F128" s="2"/>
      <c r="G128" s="2">
        <v>768</v>
      </c>
      <c r="H128" s="2">
        <v>516</v>
      </c>
      <c r="I128" s="2"/>
      <c r="J128" s="2"/>
      <c r="K128" s="2">
        <v>1284</v>
      </c>
      <c r="L128" s="2">
        <v>52096.70171339564</v>
      </c>
      <c r="M128" s="3" t="s">
        <v>16</v>
      </c>
      <c r="N128" s="17">
        <v>0</v>
      </c>
      <c r="O128" s="17">
        <v>4224360</v>
      </c>
    </row>
    <row r="129" spans="2:15" x14ac:dyDescent="0.35">
      <c r="B129" s="1">
        <v>164</v>
      </c>
      <c r="C129" s="2"/>
      <c r="D129" s="2"/>
      <c r="E129" s="2"/>
      <c r="F129" s="2"/>
      <c r="G129" s="2">
        <v>429</v>
      </c>
      <c r="H129" s="2">
        <v>404</v>
      </c>
      <c r="I129" s="2">
        <v>32</v>
      </c>
      <c r="J129" s="2"/>
      <c r="K129" s="2">
        <v>865</v>
      </c>
      <c r="L129" s="2">
        <v>57195.771098265897</v>
      </c>
      <c r="M129" s="3" t="s">
        <v>16</v>
      </c>
      <c r="N129" s="17">
        <v>0</v>
      </c>
      <c r="O129" s="17">
        <v>3004145</v>
      </c>
    </row>
    <row r="130" spans="2:15" x14ac:dyDescent="0.35">
      <c r="B130" s="1">
        <v>165</v>
      </c>
      <c r="C130" s="2"/>
      <c r="D130" s="2"/>
      <c r="E130" s="2"/>
      <c r="F130" s="2"/>
      <c r="G130" s="2">
        <v>102</v>
      </c>
      <c r="H130" s="2">
        <v>255</v>
      </c>
      <c r="I130" s="2"/>
      <c r="J130" s="2"/>
      <c r="K130" s="2">
        <v>357</v>
      </c>
      <c r="L130" s="2">
        <v>66588.26050420168</v>
      </c>
      <c r="M130" s="3" t="s">
        <v>16</v>
      </c>
      <c r="N130" s="17">
        <v>0</v>
      </c>
      <c r="O130" s="17">
        <v>1306620</v>
      </c>
    </row>
    <row r="131" spans="2:15" x14ac:dyDescent="0.35">
      <c r="B131" s="1">
        <v>166</v>
      </c>
      <c r="C131" s="2"/>
      <c r="D131" s="2"/>
      <c r="E131" s="2"/>
      <c r="F131" s="2"/>
      <c r="G131" s="2">
        <v>108</v>
      </c>
      <c r="H131" s="2">
        <v>205</v>
      </c>
      <c r="I131" s="2"/>
      <c r="J131" s="2"/>
      <c r="K131" s="2">
        <v>313</v>
      </c>
      <c r="L131" s="2">
        <v>52710.23961661342</v>
      </c>
      <c r="M131" s="3" t="s">
        <v>16</v>
      </c>
      <c r="N131" s="17">
        <v>0</v>
      </c>
      <c r="O131" s="17">
        <v>1205989</v>
      </c>
    </row>
    <row r="132" spans="2:15" x14ac:dyDescent="0.35">
      <c r="B132" s="1">
        <v>167</v>
      </c>
      <c r="C132" s="2"/>
      <c r="D132" s="2"/>
      <c r="E132" s="2">
        <v>2</v>
      </c>
      <c r="F132" s="2"/>
      <c r="G132" s="2">
        <v>572</v>
      </c>
      <c r="H132" s="2">
        <v>998</v>
      </c>
      <c r="I132" s="2"/>
      <c r="J132" s="2"/>
      <c r="K132" s="2">
        <v>1572</v>
      </c>
      <c r="L132" s="2">
        <v>64012.115776081424</v>
      </c>
      <c r="M132" s="3" t="s">
        <v>16</v>
      </c>
      <c r="N132" s="17">
        <v>0</v>
      </c>
      <c r="O132" s="17">
        <v>6366600</v>
      </c>
    </row>
    <row r="133" spans="2:15" x14ac:dyDescent="0.35">
      <c r="B133" s="1">
        <v>168</v>
      </c>
      <c r="C133" s="2"/>
      <c r="D133" s="2"/>
      <c r="E133" s="2"/>
      <c r="F133" s="2"/>
      <c r="G133" s="2">
        <v>278</v>
      </c>
      <c r="H133" s="2">
        <v>113</v>
      </c>
      <c r="I133" s="2"/>
      <c r="J133" s="2"/>
      <c r="K133" s="2">
        <v>391</v>
      </c>
      <c r="L133" s="2">
        <v>55415.823529411762</v>
      </c>
      <c r="M133" s="3" t="s">
        <v>16</v>
      </c>
      <c r="N133" s="17">
        <v>0</v>
      </c>
      <c r="O133" s="17">
        <v>1662923</v>
      </c>
    </row>
    <row r="134" spans="2:15" x14ac:dyDescent="0.35">
      <c r="B134" s="1">
        <v>169</v>
      </c>
      <c r="C134" s="2"/>
      <c r="D134" s="2"/>
      <c r="E134" s="2"/>
      <c r="F134" s="2"/>
      <c r="G134" s="2">
        <v>560</v>
      </c>
      <c r="H134" s="2">
        <v>678</v>
      </c>
      <c r="I134" s="2"/>
      <c r="J134" s="2"/>
      <c r="K134" s="2">
        <v>1238</v>
      </c>
      <c r="L134" s="2">
        <v>59642.539579967692</v>
      </c>
      <c r="M134" s="3" t="s">
        <v>16</v>
      </c>
      <c r="N134" s="17">
        <v>0</v>
      </c>
      <c r="O134" s="17">
        <v>5521480</v>
      </c>
    </row>
    <row r="135" spans="2:15" x14ac:dyDescent="0.35">
      <c r="B135" s="1">
        <v>170</v>
      </c>
      <c r="C135" s="2"/>
      <c r="D135" s="2"/>
      <c r="E135" s="2"/>
      <c r="F135" s="2"/>
      <c r="G135" s="2">
        <v>691</v>
      </c>
      <c r="H135" s="2">
        <v>202</v>
      </c>
      <c r="I135" s="2"/>
      <c r="J135" s="2"/>
      <c r="K135" s="2">
        <v>893</v>
      </c>
      <c r="L135" s="2">
        <v>55768.29563269877</v>
      </c>
      <c r="M135" s="3" t="s">
        <v>16</v>
      </c>
      <c r="N135" s="17">
        <v>0</v>
      </c>
      <c r="O135" s="17">
        <v>4172989</v>
      </c>
    </row>
    <row r="136" spans="2:15" x14ac:dyDescent="0.35">
      <c r="B136" s="1">
        <v>171</v>
      </c>
      <c r="C136" s="2"/>
      <c r="D136" s="2"/>
      <c r="E136" s="2"/>
      <c r="F136" s="2"/>
      <c r="G136" s="2">
        <v>159</v>
      </c>
      <c r="H136" s="2">
        <v>181</v>
      </c>
      <c r="I136" s="2"/>
      <c r="J136" s="2"/>
      <c r="K136" s="2">
        <v>340</v>
      </c>
      <c r="L136" s="2">
        <v>60347.276470588236</v>
      </c>
      <c r="M136" s="3" t="s">
        <v>16</v>
      </c>
      <c r="N136" s="17">
        <v>0</v>
      </c>
      <c r="O136" s="17">
        <v>1662600</v>
      </c>
    </row>
    <row r="137" spans="2:15" x14ac:dyDescent="0.35">
      <c r="B137" s="1">
        <v>172</v>
      </c>
      <c r="C137" s="2"/>
      <c r="D137" s="2"/>
      <c r="E137" s="2"/>
      <c r="F137" s="2"/>
      <c r="G137" s="2">
        <v>290</v>
      </c>
      <c r="H137" s="2">
        <v>371</v>
      </c>
      <c r="I137" s="2"/>
      <c r="J137" s="2"/>
      <c r="K137" s="2">
        <v>661</v>
      </c>
      <c r="L137" s="2">
        <v>62463.842662632378</v>
      </c>
      <c r="M137" s="3" t="s">
        <v>16</v>
      </c>
      <c r="N137" s="17">
        <v>0</v>
      </c>
      <c r="O137" s="17">
        <v>3379693</v>
      </c>
    </row>
    <row r="138" spans="2:15" x14ac:dyDescent="0.35">
      <c r="B138" s="1">
        <v>173</v>
      </c>
      <c r="C138" s="2"/>
      <c r="D138" s="2"/>
      <c r="E138" s="2"/>
      <c r="F138" s="2"/>
      <c r="G138" s="2">
        <v>95</v>
      </c>
      <c r="H138" s="2">
        <v>431</v>
      </c>
      <c r="I138" s="2"/>
      <c r="J138" s="2"/>
      <c r="K138" s="2">
        <v>526</v>
      </c>
      <c r="L138" s="2">
        <v>71707.876425855517</v>
      </c>
      <c r="M138" s="3" t="s">
        <v>16</v>
      </c>
      <c r="N138" s="17">
        <v>0</v>
      </c>
      <c r="O138" s="17">
        <v>2808840</v>
      </c>
    </row>
    <row r="139" spans="2:15" x14ac:dyDescent="0.35">
      <c r="B139" s="1">
        <v>174</v>
      </c>
      <c r="C139" s="2"/>
      <c r="D139" s="2"/>
      <c r="E139" s="2"/>
      <c r="F139" s="2"/>
      <c r="G139" s="2">
        <v>92</v>
      </c>
      <c r="H139" s="2">
        <v>1005</v>
      </c>
      <c r="I139" s="2"/>
      <c r="J139" s="2"/>
      <c r="K139" s="2">
        <v>1097</v>
      </c>
      <c r="L139" s="2">
        <v>68455.250683682767</v>
      </c>
      <c r="M139" s="3" t="s">
        <v>16</v>
      </c>
      <c r="N139" s="17">
        <v>0</v>
      </c>
      <c r="O139" s="17">
        <v>6113581</v>
      </c>
    </row>
    <row r="140" spans="2:15" x14ac:dyDescent="0.35">
      <c r="B140" s="1">
        <v>175</v>
      </c>
      <c r="C140" s="2"/>
      <c r="D140" s="2"/>
      <c r="E140" s="2"/>
      <c r="F140" s="2"/>
      <c r="G140" s="2">
        <v>495</v>
      </c>
      <c r="H140" s="2">
        <v>56</v>
      </c>
      <c r="I140" s="2"/>
      <c r="J140" s="2"/>
      <c r="K140" s="2">
        <v>551</v>
      </c>
      <c r="L140" s="2">
        <v>53044.058076225047</v>
      </c>
      <c r="M140" s="3" t="s">
        <v>16</v>
      </c>
      <c r="N140" s="17">
        <v>0</v>
      </c>
      <c r="O140" s="17">
        <v>3201310</v>
      </c>
    </row>
    <row r="141" spans="2:15" x14ac:dyDescent="0.35">
      <c r="B141" s="1">
        <v>176</v>
      </c>
      <c r="C141" s="2"/>
      <c r="D141" s="2"/>
      <c r="E141" s="2"/>
      <c r="F141" s="2"/>
      <c r="G141" s="2">
        <v>276</v>
      </c>
      <c r="H141" s="2">
        <v>41</v>
      </c>
      <c r="I141" s="2"/>
      <c r="J141" s="2"/>
      <c r="K141" s="2">
        <v>317</v>
      </c>
      <c r="L141" s="2">
        <v>46388.542586750787</v>
      </c>
      <c r="M141" s="3" t="s">
        <v>16</v>
      </c>
      <c r="N141" s="17">
        <v>0</v>
      </c>
      <c r="O141" s="17">
        <v>1918801</v>
      </c>
    </row>
    <row r="142" spans="2:15" x14ac:dyDescent="0.35">
      <c r="B142" s="1">
        <v>177</v>
      </c>
      <c r="C142" s="2"/>
      <c r="D142" s="2"/>
      <c r="E142" s="2"/>
      <c r="F142" s="2"/>
      <c r="G142" s="2">
        <v>115</v>
      </c>
      <c r="H142" s="2">
        <v>212</v>
      </c>
      <c r="I142" s="2"/>
      <c r="J142" s="2"/>
      <c r="K142" s="2">
        <v>327</v>
      </c>
      <c r="L142" s="2">
        <v>70608.642201834868</v>
      </c>
      <c r="M142" s="3" t="s">
        <v>16</v>
      </c>
      <c r="N142" s="17">
        <v>0</v>
      </c>
      <c r="O142" s="17">
        <v>2060100</v>
      </c>
    </row>
    <row r="143" spans="2:15" x14ac:dyDescent="0.35">
      <c r="B143" s="1">
        <v>178</v>
      </c>
      <c r="C143" s="2"/>
      <c r="D143" s="2"/>
      <c r="E143" s="2">
        <v>14</v>
      </c>
      <c r="F143" s="2"/>
      <c r="G143" s="2">
        <v>58</v>
      </c>
      <c r="H143" s="2">
        <v>96</v>
      </c>
      <c r="I143" s="2"/>
      <c r="J143" s="2"/>
      <c r="K143" s="2">
        <v>168</v>
      </c>
      <c r="L143" s="2">
        <v>101935.95833333333</v>
      </c>
      <c r="M143" s="3" t="s">
        <v>16</v>
      </c>
      <c r="N143" s="17">
        <v>0</v>
      </c>
      <c r="O143" s="17">
        <v>1100904</v>
      </c>
    </row>
    <row r="144" spans="2:15" x14ac:dyDescent="0.35">
      <c r="B144" s="1">
        <v>179</v>
      </c>
      <c r="C144" s="2"/>
      <c r="D144" s="2"/>
      <c r="E144" s="2"/>
      <c r="F144" s="2"/>
      <c r="G144" s="2">
        <v>360</v>
      </c>
      <c r="H144" s="2">
        <v>478</v>
      </c>
      <c r="I144" s="2"/>
      <c r="J144" s="2"/>
      <c r="K144" s="2">
        <v>838</v>
      </c>
      <c r="L144" s="2">
        <v>59995.538186157515</v>
      </c>
      <c r="M144" s="3" t="s">
        <v>16</v>
      </c>
      <c r="N144" s="17">
        <v>0</v>
      </c>
      <c r="O144" s="17">
        <v>5706780</v>
      </c>
    </row>
    <row r="145" spans="2:16" x14ac:dyDescent="0.35">
      <c r="B145" s="1">
        <v>180</v>
      </c>
      <c r="C145" s="2"/>
      <c r="D145" s="2"/>
      <c r="E145" s="2"/>
      <c r="F145" s="2"/>
      <c r="G145" s="2">
        <v>114</v>
      </c>
      <c r="H145" s="2">
        <v>383</v>
      </c>
      <c r="I145" s="2"/>
      <c r="J145" s="2"/>
      <c r="K145" s="2">
        <v>497</v>
      </c>
      <c r="L145" s="2">
        <v>74917.382293762581</v>
      </c>
      <c r="M145" s="3" t="s">
        <v>16</v>
      </c>
      <c r="N145" s="17">
        <v>0</v>
      </c>
      <c r="O145" s="17">
        <v>3515281</v>
      </c>
    </row>
    <row r="146" spans="2:16" x14ac:dyDescent="0.35">
      <c r="B146" s="1">
        <v>181</v>
      </c>
      <c r="C146" s="2"/>
      <c r="D146" s="2"/>
      <c r="E146" s="2"/>
      <c r="F146" s="2"/>
      <c r="G146" s="2">
        <v>40</v>
      </c>
      <c r="H146" s="2">
        <v>34</v>
      </c>
      <c r="I146" s="2"/>
      <c r="J146" s="2"/>
      <c r="K146" s="2">
        <v>74</v>
      </c>
      <c r="L146" s="2">
        <v>50274.635135135133</v>
      </c>
      <c r="M146" s="3" t="s">
        <v>16</v>
      </c>
      <c r="N146" s="17">
        <v>0</v>
      </c>
      <c r="O146" s="17">
        <v>543160</v>
      </c>
    </row>
    <row r="147" spans="2:16" x14ac:dyDescent="0.35">
      <c r="B147" s="1">
        <v>182</v>
      </c>
      <c r="C147" s="2"/>
      <c r="D147" s="2"/>
      <c r="E147" s="2"/>
      <c r="F147" s="2"/>
      <c r="G147" s="2">
        <v>58</v>
      </c>
      <c r="H147" s="2">
        <v>199</v>
      </c>
      <c r="I147" s="2"/>
      <c r="J147" s="2"/>
      <c r="K147" s="2">
        <v>257</v>
      </c>
      <c r="L147" s="2">
        <v>92237</v>
      </c>
      <c r="M147" s="3" t="s">
        <v>16</v>
      </c>
      <c r="N147" s="17">
        <v>0</v>
      </c>
      <c r="O147" s="17">
        <v>1956541</v>
      </c>
      <c r="P147" s="23"/>
    </row>
    <row r="148" spans="2:16" x14ac:dyDescent="0.35">
      <c r="B148" s="1">
        <v>183</v>
      </c>
      <c r="C148" s="2"/>
      <c r="D148" s="2"/>
      <c r="E148" s="2"/>
      <c r="F148" s="2"/>
      <c r="G148" s="2">
        <v>90</v>
      </c>
      <c r="H148" s="2">
        <v>276</v>
      </c>
      <c r="I148" s="2"/>
      <c r="J148" s="2"/>
      <c r="K148" s="2">
        <v>366</v>
      </c>
      <c r="L148" s="2">
        <v>76670.338797814213</v>
      </c>
      <c r="M148" s="3" t="s">
        <v>16</v>
      </c>
      <c r="N148" s="17">
        <v>0</v>
      </c>
      <c r="O148" s="17">
        <v>2887740</v>
      </c>
    </row>
    <row r="149" spans="2:16" x14ac:dyDescent="0.35">
      <c r="B149" s="1">
        <v>184</v>
      </c>
      <c r="C149" s="2"/>
      <c r="D149" s="2"/>
      <c r="E149" s="2"/>
      <c r="F149" s="2"/>
      <c r="G149" s="2">
        <v>187</v>
      </c>
      <c r="H149" s="2">
        <v>108</v>
      </c>
      <c r="I149" s="2"/>
      <c r="J149" s="2"/>
      <c r="K149" s="2">
        <v>295</v>
      </c>
      <c r="L149" s="2">
        <v>88076.379661016952</v>
      </c>
      <c r="M149" s="3" t="s">
        <v>16</v>
      </c>
      <c r="N149" s="17">
        <v>0</v>
      </c>
      <c r="O149" s="17">
        <v>2411035</v>
      </c>
    </row>
    <row r="150" spans="2:16" x14ac:dyDescent="0.35">
      <c r="B150" s="1">
        <v>185</v>
      </c>
      <c r="C150" s="2"/>
      <c r="D150" s="2"/>
      <c r="E150" s="2"/>
      <c r="F150" s="2"/>
      <c r="G150" s="2">
        <v>384</v>
      </c>
      <c r="H150" s="2">
        <v>246</v>
      </c>
      <c r="I150" s="2"/>
      <c r="J150" s="2"/>
      <c r="K150" s="2">
        <v>630</v>
      </c>
      <c r="L150" s="2">
        <v>75132.387301587296</v>
      </c>
      <c r="M150" s="3" t="s">
        <v>16</v>
      </c>
      <c r="N150" s="17">
        <v>0</v>
      </c>
      <c r="O150" s="17">
        <v>5329800</v>
      </c>
    </row>
    <row r="151" spans="2:16" x14ac:dyDescent="0.35">
      <c r="B151" s="1">
        <v>186</v>
      </c>
      <c r="C151" s="2"/>
      <c r="D151" s="2"/>
      <c r="E151" s="2"/>
      <c r="F151" s="2"/>
      <c r="G151" s="2">
        <v>78</v>
      </c>
      <c r="H151" s="2"/>
      <c r="I151" s="2"/>
      <c r="J151" s="2"/>
      <c r="K151" s="2">
        <v>78</v>
      </c>
      <c r="L151" s="2">
        <v>102717.07692307692</v>
      </c>
      <c r="M151" s="3" t="s">
        <v>16</v>
      </c>
      <c r="N151" s="17">
        <v>0</v>
      </c>
      <c r="O151" s="17">
        <v>682734</v>
      </c>
    </row>
    <row r="152" spans="2:16" x14ac:dyDescent="0.35">
      <c r="B152" s="1">
        <v>187</v>
      </c>
      <c r="C152" s="2"/>
      <c r="D152" s="2"/>
      <c r="E152" s="2"/>
      <c r="F152" s="2"/>
      <c r="G152" s="2">
        <v>17</v>
      </c>
      <c r="H152" s="2">
        <v>862</v>
      </c>
      <c r="I152" s="2"/>
      <c r="J152" s="2"/>
      <c r="K152" s="2">
        <v>879</v>
      </c>
      <c r="L152" s="2">
        <v>78813.649601820245</v>
      </c>
      <c r="M152" s="3" t="s">
        <v>16</v>
      </c>
      <c r="N152" s="17">
        <v>0</v>
      </c>
      <c r="O152" s="17">
        <v>7954950</v>
      </c>
    </row>
    <row r="153" spans="2:16" x14ac:dyDescent="0.35">
      <c r="B153" s="1">
        <v>188</v>
      </c>
      <c r="C153" s="2"/>
      <c r="D153" s="2"/>
      <c r="E153" s="2"/>
      <c r="F153" s="2"/>
      <c r="G153" s="2">
        <v>121</v>
      </c>
      <c r="H153" s="2">
        <v>1</v>
      </c>
      <c r="I153" s="2"/>
      <c r="J153" s="2"/>
      <c r="K153" s="2">
        <v>122</v>
      </c>
      <c r="L153" s="2">
        <v>110689.96721311475</v>
      </c>
      <c r="M153" s="3" t="s">
        <v>16</v>
      </c>
      <c r="N153" s="17">
        <v>0</v>
      </c>
      <c r="O153" s="17">
        <v>1141066</v>
      </c>
    </row>
    <row r="154" spans="2:16" x14ac:dyDescent="0.35">
      <c r="B154" s="1">
        <v>189</v>
      </c>
      <c r="C154" s="2"/>
      <c r="D154" s="2"/>
      <c r="E154" s="2"/>
      <c r="F154" s="2"/>
      <c r="G154" s="2">
        <v>290</v>
      </c>
      <c r="H154" s="2">
        <v>491</v>
      </c>
      <c r="I154" s="2"/>
      <c r="J154" s="2"/>
      <c r="K154" s="2">
        <v>781</v>
      </c>
      <c r="L154" s="2">
        <v>72352.284250960307</v>
      </c>
      <c r="M154" s="3" t="s">
        <v>16</v>
      </c>
      <c r="N154" s="17">
        <v>0</v>
      </c>
      <c r="O154" s="17">
        <v>7544460</v>
      </c>
    </row>
    <row r="155" spans="2:16" x14ac:dyDescent="0.35">
      <c r="B155" s="1">
        <v>190</v>
      </c>
      <c r="C155" s="2"/>
      <c r="D155" s="2"/>
      <c r="E155" s="2"/>
      <c r="F155" s="2"/>
      <c r="G155" s="2">
        <v>38</v>
      </c>
      <c r="H155" s="2">
        <v>100</v>
      </c>
      <c r="I155" s="2"/>
      <c r="J155" s="2"/>
      <c r="K155" s="2">
        <v>138</v>
      </c>
      <c r="L155" s="2">
        <v>83940.623188405792</v>
      </c>
      <c r="M155" s="3" t="s">
        <v>16</v>
      </c>
      <c r="N155" s="17">
        <v>0</v>
      </c>
      <c r="O155" s="17">
        <v>1376274</v>
      </c>
    </row>
    <row r="156" spans="2:16" x14ac:dyDescent="0.35">
      <c r="B156" s="1">
        <v>191</v>
      </c>
      <c r="C156" s="2"/>
      <c r="D156" s="2"/>
      <c r="E156" s="2"/>
      <c r="F156" s="2"/>
      <c r="G156" s="2">
        <v>53</v>
      </c>
      <c r="H156" s="2"/>
      <c r="I156" s="2"/>
      <c r="J156" s="2"/>
      <c r="K156" s="2">
        <v>53</v>
      </c>
      <c r="L156" s="2">
        <v>61255.094339622643</v>
      </c>
      <c r="M156" s="3" t="s">
        <v>16</v>
      </c>
      <c r="N156" s="17">
        <v>0</v>
      </c>
      <c r="O156" s="17">
        <v>530000</v>
      </c>
    </row>
    <row r="157" spans="2:16" x14ac:dyDescent="0.35">
      <c r="B157" s="1">
        <v>192</v>
      </c>
      <c r="C157" s="2"/>
      <c r="D157" s="2"/>
      <c r="E157" s="2"/>
      <c r="F157" s="2"/>
      <c r="G157" s="2">
        <v>333</v>
      </c>
      <c r="H157" s="2"/>
      <c r="I157" s="2"/>
      <c r="J157" s="2"/>
      <c r="K157" s="2">
        <v>333</v>
      </c>
      <c r="L157" s="2">
        <v>91594.933933933935</v>
      </c>
      <c r="M157" s="3" t="s">
        <v>16</v>
      </c>
      <c r="N157" s="17">
        <v>0</v>
      </c>
      <c r="O157" s="17">
        <v>3330000</v>
      </c>
    </row>
    <row r="158" spans="2:16" x14ac:dyDescent="0.35">
      <c r="B158" s="1">
        <v>193</v>
      </c>
      <c r="C158" s="2"/>
      <c r="D158" s="2"/>
      <c r="E158" s="2"/>
      <c r="F158" s="2"/>
      <c r="G158" s="2">
        <v>6</v>
      </c>
      <c r="H158" s="2">
        <v>6</v>
      </c>
      <c r="I158" s="2"/>
      <c r="J158" s="2"/>
      <c r="K158" s="2">
        <v>12</v>
      </c>
      <c r="L158" s="2">
        <v>81141.5</v>
      </c>
      <c r="M158" s="3" t="s">
        <v>16</v>
      </c>
      <c r="N158" s="17">
        <v>0</v>
      </c>
      <c r="O158" s="17">
        <v>120000</v>
      </c>
    </row>
    <row r="159" spans="2:16" x14ac:dyDescent="0.35">
      <c r="B159" s="1">
        <v>194</v>
      </c>
      <c r="C159" s="2"/>
      <c r="D159" s="2"/>
      <c r="E159" s="2"/>
      <c r="F159" s="2"/>
      <c r="G159" s="2">
        <v>331</v>
      </c>
      <c r="H159" s="2">
        <v>166</v>
      </c>
      <c r="I159" s="2"/>
      <c r="J159" s="2"/>
      <c r="K159" s="2">
        <v>497</v>
      </c>
      <c r="L159" s="2">
        <v>81524.740442655937</v>
      </c>
      <c r="M159" s="3" t="s">
        <v>16</v>
      </c>
      <c r="N159" s="17">
        <v>0</v>
      </c>
      <c r="O159" s="17">
        <v>4970000</v>
      </c>
      <c r="P159" s="23"/>
    </row>
    <row r="160" spans="2:16" x14ac:dyDescent="0.35">
      <c r="B160" s="1">
        <v>195</v>
      </c>
      <c r="C160" s="2"/>
      <c r="D160" s="2"/>
      <c r="E160" s="2"/>
      <c r="F160" s="2"/>
      <c r="G160" s="2">
        <v>103</v>
      </c>
      <c r="H160" s="2">
        <v>2</v>
      </c>
      <c r="I160" s="2"/>
      <c r="J160" s="2"/>
      <c r="K160" s="2">
        <v>105</v>
      </c>
      <c r="L160" s="2">
        <v>77511.771428571432</v>
      </c>
      <c r="M160" s="3" t="s">
        <v>16</v>
      </c>
      <c r="N160" s="17">
        <v>0</v>
      </c>
      <c r="O160" s="17">
        <v>1050000</v>
      </c>
    </row>
    <row r="161" spans="2:16" x14ac:dyDescent="0.35">
      <c r="B161" s="1">
        <v>196</v>
      </c>
      <c r="C161" s="2"/>
      <c r="D161" s="2"/>
      <c r="E161" s="2"/>
      <c r="F161" s="2"/>
      <c r="G161" s="2">
        <v>163</v>
      </c>
      <c r="H161" s="2"/>
      <c r="I161" s="2"/>
      <c r="J161" s="2"/>
      <c r="K161" s="2">
        <v>163</v>
      </c>
      <c r="L161" s="2">
        <v>150252.60122699387</v>
      </c>
      <c r="M161" s="3" t="s">
        <v>16</v>
      </c>
      <c r="N161" s="17">
        <v>0</v>
      </c>
      <c r="O161" s="17">
        <v>1630000</v>
      </c>
    </row>
    <row r="162" spans="2:16" x14ac:dyDescent="0.35">
      <c r="B162" s="1">
        <v>197</v>
      </c>
      <c r="C162" s="2"/>
      <c r="D162" s="2"/>
      <c r="E162" s="2"/>
      <c r="F162" s="2"/>
      <c r="G162" s="2">
        <v>139</v>
      </c>
      <c r="H162" s="2"/>
      <c r="I162" s="2"/>
      <c r="J162" s="2"/>
      <c r="K162" s="2">
        <v>139</v>
      </c>
      <c r="L162" s="2">
        <v>90416.964028776973</v>
      </c>
      <c r="M162" s="3" t="s">
        <v>16</v>
      </c>
      <c r="N162" s="17">
        <v>0</v>
      </c>
      <c r="O162" s="17">
        <v>1390000</v>
      </c>
    </row>
    <row r="163" spans="2:16" x14ac:dyDescent="0.35">
      <c r="B163" s="1">
        <v>198</v>
      </c>
      <c r="C163" s="2"/>
      <c r="D163" s="2"/>
      <c r="E163" s="2"/>
      <c r="F163" s="2"/>
      <c r="G163" s="2">
        <v>15</v>
      </c>
      <c r="H163" s="2">
        <v>30</v>
      </c>
      <c r="I163" s="2"/>
      <c r="J163" s="2"/>
      <c r="K163" s="2">
        <v>45</v>
      </c>
      <c r="L163" s="2">
        <v>97274.977777777778</v>
      </c>
      <c r="M163" s="3" t="s">
        <v>16</v>
      </c>
      <c r="N163" s="17">
        <v>0</v>
      </c>
      <c r="O163" s="17">
        <v>450000</v>
      </c>
    </row>
    <row r="164" spans="2:16" x14ac:dyDescent="0.35">
      <c r="B164" s="1">
        <v>199</v>
      </c>
      <c r="C164" s="2"/>
      <c r="D164" s="2"/>
      <c r="E164" s="2"/>
      <c r="F164" s="2"/>
      <c r="G164" s="2">
        <v>218</v>
      </c>
      <c r="H164" s="2">
        <v>262</v>
      </c>
      <c r="I164" s="2"/>
      <c r="J164" s="2"/>
      <c r="K164" s="2">
        <v>480</v>
      </c>
      <c r="L164" s="2">
        <v>89135.958333333328</v>
      </c>
      <c r="M164" s="3" t="s">
        <v>16</v>
      </c>
      <c r="N164" s="17">
        <v>0</v>
      </c>
      <c r="O164" s="17">
        <v>4800000</v>
      </c>
    </row>
    <row r="165" spans="2:16" x14ac:dyDescent="0.35">
      <c r="B165" s="1">
        <v>200</v>
      </c>
      <c r="C165" s="2"/>
      <c r="D165" s="2"/>
      <c r="E165" s="2"/>
      <c r="F165" s="2"/>
      <c r="G165" s="2">
        <v>86</v>
      </c>
      <c r="H165" s="2"/>
      <c r="I165" s="2"/>
      <c r="J165" s="2"/>
      <c r="K165" s="2">
        <v>86</v>
      </c>
      <c r="L165" s="2">
        <v>102632.02325581395</v>
      </c>
      <c r="M165" s="3" t="s">
        <v>16</v>
      </c>
      <c r="N165" s="17">
        <v>0</v>
      </c>
      <c r="O165" s="17">
        <v>860000</v>
      </c>
    </row>
    <row r="166" spans="2:16" x14ac:dyDescent="0.35">
      <c r="B166" s="1">
        <v>201</v>
      </c>
      <c r="C166" s="2"/>
      <c r="D166" s="2"/>
      <c r="E166" s="2"/>
      <c r="F166" s="2"/>
      <c r="G166" s="2">
        <v>15</v>
      </c>
      <c r="H166" s="2"/>
      <c r="I166" s="2"/>
      <c r="J166" s="2"/>
      <c r="K166" s="2">
        <v>15</v>
      </c>
      <c r="L166" s="2">
        <v>63575.666666666664</v>
      </c>
      <c r="M166" s="3" t="s">
        <v>15</v>
      </c>
      <c r="N166" s="17">
        <v>0</v>
      </c>
      <c r="O166" s="17">
        <v>150000</v>
      </c>
      <c r="P166" s="23">
        <f>-SUM(O166:O212)/SUMPRODUCT(K166:K212,L166:L212)</f>
        <v>-0.10038549266659226</v>
      </c>
    </row>
    <row r="167" spans="2:16" x14ac:dyDescent="0.35">
      <c r="B167" s="1">
        <v>203</v>
      </c>
      <c r="C167" s="2"/>
      <c r="D167" s="2"/>
      <c r="E167" s="2"/>
      <c r="F167" s="2"/>
      <c r="G167" s="2">
        <v>125</v>
      </c>
      <c r="H167" s="2"/>
      <c r="I167" s="2"/>
      <c r="J167" s="2"/>
      <c r="K167" s="2">
        <v>125</v>
      </c>
      <c r="L167" s="2">
        <v>80026.767999999996</v>
      </c>
      <c r="M167" s="3" t="s">
        <v>15</v>
      </c>
      <c r="N167" s="17">
        <v>0</v>
      </c>
      <c r="O167" s="17">
        <v>1250000</v>
      </c>
    </row>
    <row r="168" spans="2:16" x14ac:dyDescent="0.35">
      <c r="B168" s="1">
        <v>204</v>
      </c>
      <c r="C168" s="2"/>
      <c r="D168" s="2"/>
      <c r="E168" s="2"/>
      <c r="F168" s="2"/>
      <c r="G168" s="2">
        <v>74</v>
      </c>
      <c r="H168" s="2">
        <v>1</v>
      </c>
      <c r="I168" s="2"/>
      <c r="J168" s="2"/>
      <c r="K168" s="2">
        <v>75</v>
      </c>
      <c r="L168" s="2">
        <v>90707.773333333331</v>
      </c>
      <c r="M168" s="3" t="s">
        <v>15</v>
      </c>
      <c r="N168" s="17">
        <v>0</v>
      </c>
      <c r="O168" s="17">
        <v>750000</v>
      </c>
    </row>
    <row r="169" spans="2:16" x14ac:dyDescent="0.35">
      <c r="B169" s="1">
        <v>205</v>
      </c>
      <c r="C169" s="2"/>
      <c r="D169" s="2"/>
      <c r="E169" s="2"/>
      <c r="F169" s="2"/>
      <c r="G169" s="2">
        <v>87</v>
      </c>
      <c r="H169" s="2">
        <v>29</v>
      </c>
      <c r="I169" s="2"/>
      <c r="J169" s="2"/>
      <c r="K169" s="2">
        <v>116</v>
      </c>
      <c r="L169" s="2">
        <v>82957.129310344826</v>
      </c>
      <c r="M169" s="3" t="s">
        <v>15</v>
      </c>
      <c r="N169" s="17">
        <v>0</v>
      </c>
      <c r="O169" s="17">
        <v>1160000</v>
      </c>
    </row>
    <row r="170" spans="2:16" x14ac:dyDescent="0.35">
      <c r="B170" s="1">
        <v>206</v>
      </c>
      <c r="C170" s="2"/>
      <c r="D170" s="2"/>
      <c r="E170" s="2"/>
      <c r="F170" s="2"/>
      <c r="G170" s="2">
        <v>6</v>
      </c>
      <c r="H170" s="2">
        <v>12</v>
      </c>
      <c r="I170" s="2"/>
      <c r="J170" s="2"/>
      <c r="K170" s="2">
        <v>18</v>
      </c>
      <c r="L170" s="2">
        <v>89853.333333333328</v>
      </c>
      <c r="M170" s="3" t="s">
        <v>15</v>
      </c>
      <c r="N170" s="17">
        <v>0</v>
      </c>
      <c r="O170" s="17">
        <v>180000</v>
      </c>
    </row>
    <row r="171" spans="2:16" x14ac:dyDescent="0.35">
      <c r="B171" s="1">
        <v>207</v>
      </c>
      <c r="C171" s="2"/>
      <c r="D171" s="2"/>
      <c r="E171" s="2"/>
      <c r="F171" s="2"/>
      <c r="G171" s="2">
        <v>128</v>
      </c>
      <c r="H171" s="2"/>
      <c r="I171" s="2"/>
      <c r="J171" s="2"/>
      <c r="K171" s="2">
        <v>128</v>
      </c>
      <c r="L171" s="2">
        <v>75899.1640625</v>
      </c>
      <c r="M171" s="3" t="s">
        <v>15</v>
      </c>
      <c r="N171" s="17">
        <v>0</v>
      </c>
      <c r="O171" s="17">
        <v>1280000</v>
      </c>
    </row>
    <row r="172" spans="2:16" x14ac:dyDescent="0.35">
      <c r="B172" s="1">
        <v>208</v>
      </c>
      <c r="C172" s="2"/>
      <c r="D172" s="2"/>
      <c r="E172" s="2"/>
      <c r="F172" s="2"/>
      <c r="G172" s="2">
        <v>24</v>
      </c>
      <c r="H172" s="2"/>
      <c r="I172" s="2"/>
      <c r="J172" s="2"/>
      <c r="K172" s="2">
        <v>24</v>
      </c>
      <c r="L172" s="2">
        <v>106190.41666666667</v>
      </c>
      <c r="M172" s="3" t="s">
        <v>15</v>
      </c>
      <c r="N172" s="17">
        <v>0</v>
      </c>
      <c r="O172" s="17">
        <v>240000</v>
      </c>
    </row>
    <row r="173" spans="2:16" x14ac:dyDescent="0.35">
      <c r="B173" s="1">
        <v>209</v>
      </c>
      <c r="C173" s="2"/>
      <c r="D173" s="2"/>
      <c r="E173" s="2"/>
      <c r="F173" s="2"/>
      <c r="G173" s="2">
        <v>276</v>
      </c>
      <c r="H173" s="2">
        <v>71</v>
      </c>
      <c r="I173" s="2"/>
      <c r="J173" s="2"/>
      <c r="K173" s="2">
        <v>347</v>
      </c>
      <c r="L173" s="2">
        <v>85803.340057636888</v>
      </c>
      <c r="M173" s="3" t="s">
        <v>15</v>
      </c>
      <c r="N173" s="17">
        <v>0</v>
      </c>
      <c r="O173" s="17">
        <v>3470000</v>
      </c>
    </row>
    <row r="174" spans="2:16" x14ac:dyDescent="0.35">
      <c r="B174" s="1">
        <v>210</v>
      </c>
      <c r="C174" s="2"/>
      <c r="D174" s="2"/>
      <c r="E174" s="2"/>
      <c r="F174" s="2"/>
      <c r="G174" s="2">
        <v>117</v>
      </c>
      <c r="H174" s="2">
        <v>14</v>
      </c>
      <c r="I174" s="2"/>
      <c r="J174" s="2"/>
      <c r="K174" s="2">
        <v>131</v>
      </c>
      <c r="L174" s="2">
        <v>85428.167938931292</v>
      </c>
      <c r="M174" s="3" t="s">
        <v>15</v>
      </c>
      <c r="N174" s="17">
        <v>0</v>
      </c>
      <c r="O174" s="17">
        <v>1310000</v>
      </c>
    </row>
    <row r="175" spans="2:16" x14ac:dyDescent="0.35">
      <c r="B175" s="1">
        <v>211</v>
      </c>
      <c r="C175" s="2"/>
      <c r="D175" s="2"/>
      <c r="E175" s="2"/>
      <c r="F175" s="2"/>
      <c r="G175" s="2">
        <v>138</v>
      </c>
      <c r="H175" s="2"/>
      <c r="I175" s="2"/>
      <c r="J175" s="2"/>
      <c r="K175" s="2">
        <v>138</v>
      </c>
      <c r="L175" s="2">
        <v>92237.10144927536</v>
      </c>
      <c r="M175" s="3" t="s">
        <v>15</v>
      </c>
      <c r="N175" s="17">
        <v>0</v>
      </c>
      <c r="O175" s="17">
        <v>1380000</v>
      </c>
    </row>
    <row r="176" spans="2:16" x14ac:dyDescent="0.35">
      <c r="B176" s="1">
        <v>212</v>
      </c>
      <c r="C176" s="2"/>
      <c r="D176" s="2"/>
      <c r="E176" s="2"/>
      <c r="F176" s="2"/>
      <c r="G176" s="2">
        <v>221</v>
      </c>
      <c r="H176" s="2"/>
      <c r="I176" s="2"/>
      <c r="J176" s="2"/>
      <c r="K176" s="2">
        <v>221</v>
      </c>
      <c r="L176" s="2">
        <v>129244.80542986425</v>
      </c>
      <c r="M176" s="3" t="s">
        <v>15</v>
      </c>
      <c r="N176" s="17">
        <v>0</v>
      </c>
      <c r="O176" s="17">
        <v>2210000</v>
      </c>
    </row>
    <row r="177" spans="2:15" x14ac:dyDescent="0.35">
      <c r="B177" s="1">
        <v>213</v>
      </c>
      <c r="C177" s="2"/>
      <c r="D177" s="2"/>
      <c r="E177" s="2"/>
      <c r="F177" s="2"/>
      <c r="G177" s="2">
        <v>20</v>
      </c>
      <c r="H177" s="2"/>
      <c r="I177" s="2"/>
      <c r="J177" s="2"/>
      <c r="K177" s="2">
        <v>20</v>
      </c>
      <c r="L177" s="2">
        <v>90012.800000000003</v>
      </c>
      <c r="M177" s="3" t="s">
        <v>15</v>
      </c>
      <c r="N177" s="17">
        <v>0</v>
      </c>
      <c r="O177" s="17">
        <v>200000</v>
      </c>
    </row>
    <row r="178" spans="2:15" x14ac:dyDescent="0.35">
      <c r="B178" s="1">
        <v>214</v>
      </c>
      <c r="C178" s="2"/>
      <c r="D178" s="2"/>
      <c r="E178" s="2"/>
      <c r="F178" s="2"/>
      <c r="G178" s="2">
        <v>87</v>
      </c>
      <c r="H178" s="2"/>
      <c r="I178" s="2"/>
      <c r="J178" s="2"/>
      <c r="K178" s="2">
        <v>87</v>
      </c>
      <c r="L178" s="2">
        <v>133123.94252873564</v>
      </c>
      <c r="M178" s="3" t="s">
        <v>15</v>
      </c>
      <c r="N178" s="17">
        <v>0</v>
      </c>
      <c r="O178" s="17">
        <v>870000</v>
      </c>
    </row>
    <row r="179" spans="2:15" x14ac:dyDescent="0.35">
      <c r="B179" s="1">
        <v>215</v>
      </c>
      <c r="C179" s="2"/>
      <c r="D179" s="2"/>
      <c r="E179" s="2"/>
      <c r="F179" s="2"/>
      <c r="G179" s="2">
        <v>15</v>
      </c>
      <c r="H179" s="2">
        <v>8</v>
      </c>
      <c r="I179" s="2"/>
      <c r="J179" s="2"/>
      <c r="K179" s="2">
        <v>23</v>
      </c>
      <c r="L179" s="2">
        <v>90427.34782608696</v>
      </c>
      <c r="M179" s="3" t="s">
        <v>15</v>
      </c>
      <c r="N179" s="17">
        <v>0</v>
      </c>
      <c r="O179" s="17">
        <v>230000</v>
      </c>
    </row>
    <row r="180" spans="2:15" x14ac:dyDescent="0.35">
      <c r="B180" s="1">
        <v>216</v>
      </c>
      <c r="C180" s="2"/>
      <c r="D180" s="2"/>
      <c r="E180" s="2"/>
      <c r="F180" s="2"/>
      <c r="G180" s="2">
        <v>77</v>
      </c>
      <c r="H180" s="2"/>
      <c r="I180" s="2"/>
      <c r="J180" s="2"/>
      <c r="K180" s="2">
        <v>77</v>
      </c>
      <c r="L180" s="2">
        <v>188062.42857142858</v>
      </c>
      <c r="M180" s="3" t="s">
        <v>15</v>
      </c>
      <c r="N180" s="17">
        <v>0</v>
      </c>
      <c r="O180" s="17">
        <v>770000</v>
      </c>
    </row>
    <row r="181" spans="2:15" x14ac:dyDescent="0.35">
      <c r="B181" s="1">
        <v>217</v>
      </c>
      <c r="C181" s="2"/>
      <c r="D181" s="2"/>
      <c r="E181" s="2"/>
      <c r="F181" s="2"/>
      <c r="G181" s="2">
        <v>45</v>
      </c>
      <c r="H181" s="2"/>
      <c r="I181" s="2"/>
      <c r="J181" s="2"/>
      <c r="K181" s="2">
        <v>45</v>
      </c>
      <c r="L181" s="2">
        <v>170339.8</v>
      </c>
      <c r="M181" s="3" t="s">
        <v>15</v>
      </c>
      <c r="N181" s="17">
        <v>0</v>
      </c>
      <c r="O181" s="17">
        <v>450000</v>
      </c>
    </row>
    <row r="182" spans="2:15" x14ac:dyDescent="0.35">
      <c r="B182" s="1">
        <v>218</v>
      </c>
      <c r="C182" s="2"/>
      <c r="D182" s="2"/>
      <c r="E182" s="2"/>
      <c r="F182" s="2"/>
      <c r="G182" s="2">
        <v>8</v>
      </c>
      <c r="H182" s="2"/>
      <c r="I182" s="2"/>
      <c r="J182" s="2"/>
      <c r="K182" s="2">
        <v>8</v>
      </c>
      <c r="L182" s="2">
        <v>93355.5</v>
      </c>
      <c r="M182" s="3" t="s">
        <v>15</v>
      </c>
      <c r="N182" s="17">
        <v>0</v>
      </c>
      <c r="O182" s="17">
        <v>80000</v>
      </c>
    </row>
    <row r="183" spans="2:15" x14ac:dyDescent="0.35">
      <c r="B183" s="1">
        <v>219</v>
      </c>
      <c r="C183" s="2"/>
      <c r="D183" s="2"/>
      <c r="E183" s="2"/>
      <c r="F183" s="2"/>
      <c r="G183" s="2">
        <v>148</v>
      </c>
      <c r="H183" s="2">
        <v>117</v>
      </c>
      <c r="I183" s="2"/>
      <c r="J183" s="2"/>
      <c r="K183" s="2">
        <v>265</v>
      </c>
      <c r="L183" s="2">
        <v>115592.93962264151</v>
      </c>
      <c r="M183" s="3" t="s">
        <v>15</v>
      </c>
      <c r="N183" s="17">
        <v>0</v>
      </c>
      <c r="O183" s="17">
        <v>2650000</v>
      </c>
    </row>
    <row r="184" spans="2:15" x14ac:dyDescent="0.35">
      <c r="B184" s="1">
        <v>220</v>
      </c>
      <c r="C184" s="2"/>
      <c r="D184" s="2"/>
      <c r="E184" s="2"/>
      <c r="F184" s="2"/>
      <c r="G184" s="2">
        <v>7</v>
      </c>
      <c r="H184" s="2"/>
      <c r="I184" s="2"/>
      <c r="J184" s="2"/>
      <c r="K184" s="2">
        <v>7</v>
      </c>
      <c r="L184" s="2">
        <v>135495.71428571429</v>
      </c>
      <c r="M184" s="3" t="s">
        <v>15</v>
      </c>
      <c r="N184" s="17">
        <v>0</v>
      </c>
      <c r="O184" s="17">
        <v>70000</v>
      </c>
    </row>
    <row r="185" spans="2:15" x14ac:dyDescent="0.35">
      <c r="B185" s="1">
        <v>221</v>
      </c>
      <c r="C185" s="2"/>
      <c r="D185" s="2"/>
      <c r="E185" s="2"/>
      <c r="F185" s="2"/>
      <c r="G185" s="2">
        <v>20</v>
      </c>
      <c r="H185" s="2"/>
      <c r="I185" s="2"/>
      <c r="J185" s="2"/>
      <c r="K185" s="2">
        <v>20</v>
      </c>
      <c r="L185" s="2">
        <v>127001.65</v>
      </c>
      <c r="M185" s="3" t="s">
        <v>15</v>
      </c>
      <c r="N185" s="17">
        <v>0</v>
      </c>
      <c r="O185" s="17">
        <v>200000</v>
      </c>
    </row>
    <row r="186" spans="2:15" x14ac:dyDescent="0.35">
      <c r="B186" s="1">
        <v>223</v>
      </c>
      <c r="C186" s="2"/>
      <c r="D186" s="2"/>
      <c r="E186" s="2"/>
      <c r="F186" s="2"/>
      <c r="G186" s="2">
        <v>86</v>
      </c>
      <c r="H186" s="2"/>
      <c r="I186" s="2"/>
      <c r="J186" s="2"/>
      <c r="K186" s="2">
        <v>86</v>
      </c>
      <c r="L186" s="2">
        <v>130739.69767441861</v>
      </c>
      <c r="M186" s="3" t="s">
        <v>15</v>
      </c>
      <c r="N186" s="17">
        <v>0</v>
      </c>
      <c r="O186" s="17">
        <v>860000</v>
      </c>
    </row>
    <row r="187" spans="2:15" x14ac:dyDescent="0.35">
      <c r="B187" s="1">
        <v>224</v>
      </c>
      <c r="C187" s="2"/>
      <c r="D187" s="2"/>
      <c r="E187" s="2"/>
      <c r="F187" s="2"/>
      <c r="G187" s="2">
        <v>10</v>
      </c>
      <c r="H187" s="2"/>
      <c r="I187" s="2"/>
      <c r="J187" s="2"/>
      <c r="K187" s="2">
        <v>10</v>
      </c>
      <c r="L187" s="2">
        <v>101255.6</v>
      </c>
      <c r="M187" s="3" t="s">
        <v>15</v>
      </c>
      <c r="N187" s="17">
        <v>0</v>
      </c>
      <c r="O187" s="17">
        <v>100000</v>
      </c>
    </row>
    <row r="188" spans="2:15" x14ac:dyDescent="0.35">
      <c r="B188" s="1">
        <v>225</v>
      </c>
      <c r="C188" s="2"/>
      <c r="D188" s="2"/>
      <c r="E188" s="2"/>
      <c r="F188" s="2"/>
      <c r="G188" s="2">
        <v>55</v>
      </c>
      <c r="H188" s="2"/>
      <c r="I188" s="2"/>
      <c r="J188" s="2"/>
      <c r="K188" s="2">
        <v>55</v>
      </c>
      <c r="L188" s="2">
        <v>65512.909090909088</v>
      </c>
      <c r="M188" s="3" t="s">
        <v>15</v>
      </c>
      <c r="N188" s="17">
        <v>0</v>
      </c>
      <c r="O188" s="17">
        <v>550000</v>
      </c>
    </row>
    <row r="189" spans="2:15" x14ac:dyDescent="0.35">
      <c r="B189" s="1">
        <v>226</v>
      </c>
      <c r="C189" s="2"/>
      <c r="D189" s="2"/>
      <c r="E189" s="2"/>
      <c r="F189" s="2"/>
      <c r="G189" s="2">
        <v>96</v>
      </c>
      <c r="H189" s="2"/>
      <c r="I189" s="2"/>
      <c r="J189" s="2"/>
      <c r="K189" s="2">
        <v>96</v>
      </c>
      <c r="L189" s="2">
        <v>98280.770833333328</v>
      </c>
      <c r="M189" s="3" t="s">
        <v>15</v>
      </c>
      <c r="N189" s="17">
        <v>0</v>
      </c>
      <c r="O189" s="17">
        <v>960000</v>
      </c>
    </row>
    <row r="190" spans="2:15" x14ac:dyDescent="0.35">
      <c r="B190" s="1">
        <v>227</v>
      </c>
      <c r="C190" s="2"/>
      <c r="D190" s="2"/>
      <c r="E190" s="2"/>
      <c r="F190" s="2"/>
      <c r="G190" s="2">
        <v>5</v>
      </c>
      <c r="H190" s="2"/>
      <c r="I190" s="2"/>
      <c r="J190" s="2"/>
      <c r="K190" s="2">
        <v>5</v>
      </c>
      <c r="L190" s="2">
        <v>97567</v>
      </c>
      <c r="M190" s="3" t="s">
        <v>15</v>
      </c>
      <c r="N190" s="17">
        <v>0</v>
      </c>
      <c r="O190" s="17">
        <v>50000</v>
      </c>
    </row>
    <row r="191" spans="2:15" x14ac:dyDescent="0.35">
      <c r="B191" s="1">
        <v>228</v>
      </c>
      <c r="C191" s="2"/>
      <c r="D191" s="2"/>
      <c r="E191" s="2">
        <v>3</v>
      </c>
      <c r="F191" s="2"/>
      <c r="G191" s="2">
        <v>19</v>
      </c>
      <c r="H191" s="2"/>
      <c r="I191" s="2"/>
      <c r="J191" s="2"/>
      <c r="K191" s="2">
        <v>22</v>
      </c>
      <c r="L191" s="2">
        <v>115262.27272727272</v>
      </c>
      <c r="M191" s="3" t="s">
        <v>15</v>
      </c>
      <c r="N191" s="17">
        <v>0</v>
      </c>
      <c r="O191" s="17">
        <v>220000</v>
      </c>
    </row>
    <row r="192" spans="2:15" x14ac:dyDescent="0.35">
      <c r="B192" s="1">
        <v>229</v>
      </c>
      <c r="C192" s="2"/>
      <c r="D192" s="2"/>
      <c r="E192" s="2"/>
      <c r="F192" s="2"/>
      <c r="G192" s="2">
        <v>14</v>
      </c>
      <c r="H192" s="2"/>
      <c r="I192" s="2"/>
      <c r="J192" s="2"/>
      <c r="K192" s="2">
        <v>14</v>
      </c>
      <c r="L192" s="2">
        <v>64960.714285714283</v>
      </c>
      <c r="M192" s="3" t="s">
        <v>15</v>
      </c>
      <c r="N192" s="17">
        <v>0</v>
      </c>
      <c r="O192" s="17">
        <v>140000</v>
      </c>
    </row>
    <row r="193" spans="2:16" x14ac:dyDescent="0.35">
      <c r="B193" s="1">
        <v>230</v>
      </c>
      <c r="C193" s="2"/>
      <c r="D193" s="2"/>
      <c r="E193" s="2"/>
      <c r="F193" s="2"/>
      <c r="G193" s="2">
        <v>6</v>
      </c>
      <c r="H193" s="2"/>
      <c r="I193" s="2"/>
      <c r="J193" s="2"/>
      <c r="K193" s="2">
        <v>6</v>
      </c>
      <c r="L193" s="2">
        <v>135223.33333333334</v>
      </c>
      <c r="M193" s="3" t="s">
        <v>15</v>
      </c>
      <c r="N193" s="17">
        <v>0</v>
      </c>
      <c r="O193" s="17">
        <v>60000</v>
      </c>
    </row>
    <row r="194" spans="2:16" x14ac:dyDescent="0.35">
      <c r="B194" s="1">
        <v>231</v>
      </c>
      <c r="C194" s="2"/>
      <c r="D194" s="2"/>
      <c r="E194" s="2"/>
      <c r="F194" s="2"/>
      <c r="G194" s="2">
        <v>15</v>
      </c>
      <c r="H194" s="2">
        <v>18</v>
      </c>
      <c r="I194" s="2"/>
      <c r="J194" s="2"/>
      <c r="K194" s="2">
        <v>33</v>
      </c>
      <c r="L194" s="2">
        <v>92119.57575757576</v>
      </c>
      <c r="M194" s="3" t="s">
        <v>15</v>
      </c>
      <c r="N194" s="17">
        <v>0</v>
      </c>
      <c r="O194" s="17">
        <v>330000</v>
      </c>
    </row>
    <row r="195" spans="2:16" x14ac:dyDescent="0.35">
      <c r="B195" s="1">
        <v>232</v>
      </c>
      <c r="C195" s="2"/>
      <c r="D195" s="2"/>
      <c r="E195" s="2"/>
      <c r="F195" s="2"/>
      <c r="G195" s="2">
        <v>1</v>
      </c>
      <c r="H195" s="2"/>
      <c r="I195" s="2"/>
      <c r="J195" s="2"/>
      <c r="K195" s="2">
        <v>1</v>
      </c>
      <c r="L195" s="2">
        <v>109500</v>
      </c>
      <c r="M195" s="3" t="s">
        <v>15</v>
      </c>
      <c r="N195" s="17">
        <v>0</v>
      </c>
      <c r="O195" s="17">
        <v>10000</v>
      </c>
      <c r="P195" s="23"/>
    </row>
    <row r="196" spans="2:16" x14ac:dyDescent="0.35">
      <c r="B196" s="1">
        <v>233</v>
      </c>
      <c r="C196" s="2"/>
      <c r="D196" s="2"/>
      <c r="E196" s="2"/>
      <c r="F196" s="2"/>
      <c r="G196" s="2">
        <v>1</v>
      </c>
      <c r="H196" s="2">
        <v>1</v>
      </c>
      <c r="I196" s="2"/>
      <c r="J196" s="2"/>
      <c r="K196" s="2">
        <v>2</v>
      </c>
      <c r="L196" s="2">
        <v>55824.5</v>
      </c>
      <c r="M196" s="3" t="s">
        <v>15</v>
      </c>
      <c r="N196" s="17">
        <v>0</v>
      </c>
      <c r="O196" s="17">
        <v>20000</v>
      </c>
    </row>
    <row r="197" spans="2:16" x14ac:dyDescent="0.35">
      <c r="B197" s="1">
        <v>234</v>
      </c>
      <c r="C197" s="2"/>
      <c r="D197" s="2"/>
      <c r="E197" s="2"/>
      <c r="F197" s="2"/>
      <c r="G197" s="2">
        <v>12</v>
      </c>
      <c r="H197" s="2"/>
      <c r="I197" s="2"/>
      <c r="J197" s="2"/>
      <c r="K197" s="2">
        <v>12</v>
      </c>
      <c r="L197" s="2">
        <v>136634.08333333334</v>
      </c>
      <c r="M197" s="3" t="s">
        <v>15</v>
      </c>
      <c r="N197" s="17">
        <v>0</v>
      </c>
      <c r="O197" s="17">
        <v>120000</v>
      </c>
    </row>
    <row r="198" spans="2:16" x14ac:dyDescent="0.35">
      <c r="B198" s="1">
        <v>235</v>
      </c>
      <c r="C198" s="2"/>
      <c r="D198" s="2"/>
      <c r="E198" s="2"/>
      <c r="F198" s="2"/>
      <c r="G198" s="2">
        <v>33</v>
      </c>
      <c r="H198" s="2">
        <v>15</v>
      </c>
      <c r="I198" s="2"/>
      <c r="J198" s="2"/>
      <c r="K198" s="2">
        <v>48</v>
      </c>
      <c r="L198" s="2">
        <v>63193.333333333336</v>
      </c>
      <c r="M198" s="3" t="s">
        <v>15</v>
      </c>
      <c r="N198" s="17">
        <v>0</v>
      </c>
      <c r="O198" s="17">
        <v>480000</v>
      </c>
    </row>
    <row r="199" spans="2:16" x14ac:dyDescent="0.35">
      <c r="B199" s="1">
        <v>236</v>
      </c>
      <c r="C199" s="2"/>
      <c r="D199" s="2"/>
      <c r="E199" s="2"/>
      <c r="F199" s="2"/>
      <c r="G199" s="2">
        <v>3</v>
      </c>
      <c r="H199" s="2"/>
      <c r="I199" s="2"/>
      <c r="J199" s="2"/>
      <c r="K199" s="2">
        <v>3</v>
      </c>
      <c r="L199" s="2">
        <v>86016.666666666672</v>
      </c>
      <c r="M199" s="3" t="s">
        <v>15</v>
      </c>
      <c r="N199" s="17">
        <v>0</v>
      </c>
      <c r="O199" s="17">
        <v>30000</v>
      </c>
    </row>
    <row r="200" spans="2:16" x14ac:dyDescent="0.35">
      <c r="B200" s="1">
        <v>237</v>
      </c>
      <c r="C200" s="2"/>
      <c r="D200" s="2"/>
      <c r="E200" s="2"/>
      <c r="F200" s="2"/>
      <c r="G200" s="2">
        <v>2</v>
      </c>
      <c r="H200" s="2">
        <v>12</v>
      </c>
      <c r="I200" s="2"/>
      <c r="J200" s="2"/>
      <c r="K200" s="2">
        <v>14</v>
      </c>
      <c r="L200" s="2">
        <v>61064.571428571428</v>
      </c>
      <c r="M200" s="3" t="s">
        <v>15</v>
      </c>
      <c r="N200" s="17">
        <v>0</v>
      </c>
      <c r="O200" s="17">
        <v>140000</v>
      </c>
    </row>
    <row r="201" spans="2:16" x14ac:dyDescent="0.35">
      <c r="B201" s="1">
        <v>238</v>
      </c>
      <c r="C201" s="2"/>
      <c r="D201" s="2"/>
      <c r="E201" s="2"/>
      <c r="F201" s="2"/>
      <c r="G201" s="2">
        <v>1</v>
      </c>
      <c r="H201" s="2">
        <v>5</v>
      </c>
      <c r="I201" s="2"/>
      <c r="J201" s="2"/>
      <c r="K201" s="2">
        <v>6</v>
      </c>
      <c r="L201" s="2">
        <v>53889.5</v>
      </c>
      <c r="M201" s="3" t="s">
        <v>15</v>
      </c>
      <c r="N201" s="17">
        <v>0</v>
      </c>
      <c r="O201" s="17">
        <v>60000</v>
      </c>
    </row>
    <row r="202" spans="2:16" x14ac:dyDescent="0.35">
      <c r="B202" s="1">
        <v>239</v>
      </c>
      <c r="C202" s="2"/>
      <c r="D202" s="2"/>
      <c r="E202" s="2"/>
      <c r="F202" s="2"/>
      <c r="G202" s="2">
        <v>5</v>
      </c>
      <c r="H202" s="2">
        <v>5</v>
      </c>
      <c r="I202" s="2"/>
      <c r="J202" s="2"/>
      <c r="K202" s="2">
        <v>10</v>
      </c>
      <c r="L202" s="2">
        <v>98431</v>
      </c>
      <c r="M202" s="3" t="s">
        <v>15</v>
      </c>
      <c r="N202" s="17">
        <v>0</v>
      </c>
      <c r="O202" s="17">
        <v>100000</v>
      </c>
    </row>
    <row r="203" spans="2:16" x14ac:dyDescent="0.35">
      <c r="B203" s="1">
        <v>240</v>
      </c>
      <c r="C203" s="2"/>
      <c r="D203" s="2"/>
      <c r="E203" s="2"/>
      <c r="F203" s="2"/>
      <c r="G203" s="2">
        <v>11</v>
      </c>
      <c r="H203" s="2">
        <v>2</v>
      </c>
      <c r="I203" s="2"/>
      <c r="J203" s="2"/>
      <c r="K203" s="2">
        <v>13</v>
      </c>
      <c r="L203" s="2">
        <v>71465.38461538461</v>
      </c>
      <c r="M203" s="3" t="s">
        <v>15</v>
      </c>
      <c r="N203" s="17">
        <v>0</v>
      </c>
      <c r="O203" s="17">
        <v>130000</v>
      </c>
    </row>
    <row r="204" spans="2:16" x14ac:dyDescent="0.35">
      <c r="B204" s="1">
        <v>242</v>
      </c>
      <c r="C204" s="2"/>
      <c r="D204" s="2"/>
      <c r="E204" s="2"/>
      <c r="F204" s="2"/>
      <c r="G204" s="2">
        <v>60</v>
      </c>
      <c r="H204" s="2"/>
      <c r="I204" s="2"/>
      <c r="J204" s="2"/>
      <c r="K204" s="2">
        <v>60</v>
      </c>
      <c r="L204" s="2">
        <v>90389.883333333331</v>
      </c>
      <c r="M204" s="3" t="s">
        <v>15</v>
      </c>
      <c r="N204" s="17">
        <v>0</v>
      </c>
      <c r="O204" s="17">
        <v>600000</v>
      </c>
    </row>
    <row r="205" spans="2:16" x14ac:dyDescent="0.35">
      <c r="B205" s="1">
        <v>243</v>
      </c>
      <c r="C205" s="2"/>
      <c r="D205" s="2"/>
      <c r="E205" s="2"/>
      <c r="F205" s="2"/>
      <c r="G205" s="2">
        <v>24</v>
      </c>
      <c r="H205" s="2"/>
      <c r="I205" s="2"/>
      <c r="J205" s="2"/>
      <c r="K205" s="2">
        <v>24</v>
      </c>
      <c r="L205" s="2">
        <v>73516.708333333328</v>
      </c>
      <c r="M205" s="3" t="s">
        <v>15</v>
      </c>
      <c r="N205" s="17">
        <v>0</v>
      </c>
      <c r="O205" s="17">
        <v>240000</v>
      </c>
    </row>
    <row r="206" spans="2:16" x14ac:dyDescent="0.35">
      <c r="B206" s="1">
        <v>244</v>
      </c>
      <c r="C206" s="2"/>
      <c r="D206" s="2"/>
      <c r="E206" s="2"/>
      <c r="F206" s="2"/>
      <c r="G206" s="2">
        <v>57</v>
      </c>
      <c r="H206" s="2"/>
      <c r="I206" s="2"/>
      <c r="J206" s="2"/>
      <c r="K206" s="2">
        <v>57</v>
      </c>
      <c r="L206" s="2">
        <v>104705.26315789473</v>
      </c>
      <c r="M206" s="3" t="s">
        <v>15</v>
      </c>
      <c r="N206" s="17">
        <v>0</v>
      </c>
      <c r="O206" s="17">
        <v>570000</v>
      </c>
    </row>
    <row r="207" spans="2:16" x14ac:dyDescent="0.35">
      <c r="B207" s="1">
        <v>245</v>
      </c>
      <c r="C207" s="2"/>
      <c r="D207" s="2"/>
      <c r="E207" s="2"/>
      <c r="F207" s="2"/>
      <c r="G207" s="2">
        <v>24</v>
      </c>
      <c r="H207" s="2">
        <v>8</v>
      </c>
      <c r="I207" s="2"/>
      <c r="J207" s="2"/>
      <c r="K207" s="2">
        <v>32</v>
      </c>
      <c r="L207" s="2">
        <v>44038.75</v>
      </c>
      <c r="M207" s="3" t="s">
        <v>15</v>
      </c>
      <c r="N207" s="17">
        <v>0</v>
      </c>
      <c r="O207" s="17">
        <v>320000</v>
      </c>
      <c r="P207" s="23"/>
    </row>
    <row r="208" spans="2:16" x14ac:dyDescent="0.35">
      <c r="B208" s="1">
        <v>246</v>
      </c>
      <c r="C208" s="2"/>
      <c r="D208" s="2"/>
      <c r="E208" s="2"/>
      <c r="F208" s="2"/>
      <c r="G208" s="2">
        <v>7</v>
      </c>
      <c r="H208" s="2"/>
      <c r="I208" s="2"/>
      <c r="J208" s="2"/>
      <c r="K208" s="2">
        <v>7</v>
      </c>
      <c r="L208" s="2">
        <v>170414.28571428571</v>
      </c>
      <c r="M208" s="3" t="s">
        <v>15</v>
      </c>
      <c r="N208" s="17">
        <v>0</v>
      </c>
      <c r="O208" s="17">
        <v>70000</v>
      </c>
    </row>
    <row r="209" spans="2:16" x14ac:dyDescent="0.35">
      <c r="B209" s="1">
        <v>247</v>
      </c>
      <c r="C209" s="2"/>
      <c r="D209" s="2"/>
      <c r="E209" s="2"/>
      <c r="F209" s="2"/>
      <c r="G209" s="2">
        <v>1</v>
      </c>
      <c r="H209" s="2"/>
      <c r="I209" s="2"/>
      <c r="J209" s="2"/>
      <c r="K209" s="2">
        <v>1</v>
      </c>
      <c r="L209" s="2">
        <v>108600</v>
      </c>
      <c r="M209" s="3" t="s">
        <v>15</v>
      </c>
      <c r="N209" s="17">
        <v>0</v>
      </c>
      <c r="O209" s="17">
        <v>10000</v>
      </c>
    </row>
    <row r="210" spans="2:16" x14ac:dyDescent="0.35">
      <c r="B210" s="1">
        <v>248</v>
      </c>
      <c r="C210" s="2"/>
      <c r="D210" s="2"/>
      <c r="E210" s="2"/>
      <c r="F210" s="2"/>
      <c r="G210" s="2">
        <v>116</v>
      </c>
      <c r="H210" s="2"/>
      <c r="I210" s="2"/>
      <c r="J210" s="2"/>
      <c r="K210" s="2">
        <v>116</v>
      </c>
      <c r="L210" s="2">
        <v>43625</v>
      </c>
      <c r="M210" s="3" t="s">
        <v>15</v>
      </c>
      <c r="N210" s="17">
        <v>0</v>
      </c>
      <c r="O210" s="17">
        <v>1160000</v>
      </c>
    </row>
    <row r="211" spans="2:16" x14ac:dyDescent="0.35">
      <c r="B211" s="1">
        <v>249</v>
      </c>
      <c r="C211" s="2"/>
      <c r="D211" s="2"/>
      <c r="E211" s="2"/>
      <c r="F211" s="2"/>
      <c r="G211" s="2">
        <v>46</v>
      </c>
      <c r="H211" s="2"/>
      <c r="I211" s="2"/>
      <c r="J211" s="2"/>
      <c r="K211" s="2">
        <v>46</v>
      </c>
      <c r="L211" s="2">
        <v>151327.69565217392</v>
      </c>
      <c r="M211" s="3" t="s">
        <v>15</v>
      </c>
      <c r="N211" s="17">
        <v>0</v>
      </c>
      <c r="O211" s="17">
        <v>460000</v>
      </c>
    </row>
    <row r="212" spans="2:16" x14ac:dyDescent="0.35">
      <c r="B212" s="1">
        <v>250</v>
      </c>
      <c r="C212" s="2"/>
      <c r="D212" s="2"/>
      <c r="E212" s="2"/>
      <c r="F212" s="2"/>
      <c r="G212" s="2">
        <v>8</v>
      </c>
      <c r="H212" s="2"/>
      <c r="I212" s="2"/>
      <c r="J212" s="2"/>
      <c r="K212" s="2">
        <v>8</v>
      </c>
      <c r="L212" s="2">
        <v>183137.5</v>
      </c>
      <c r="M212" s="3" t="s">
        <v>15</v>
      </c>
      <c r="N212" s="17">
        <v>0</v>
      </c>
      <c r="O212" s="17">
        <v>80000</v>
      </c>
    </row>
    <row r="213" spans="2:16" x14ac:dyDescent="0.35">
      <c r="B213" s="1">
        <v>251</v>
      </c>
      <c r="C213" s="2"/>
      <c r="D213" s="2"/>
      <c r="E213" s="2"/>
      <c r="F213" s="2"/>
      <c r="G213" s="2">
        <v>45</v>
      </c>
      <c r="H213" s="2"/>
      <c r="I213" s="2"/>
      <c r="J213" s="2"/>
      <c r="K213" s="2">
        <v>45</v>
      </c>
      <c r="L213" s="2">
        <v>175723.06666666668</v>
      </c>
      <c r="M213" s="3" t="s">
        <v>14</v>
      </c>
      <c r="N213" s="17">
        <v>0</v>
      </c>
      <c r="O213" s="17">
        <v>450000</v>
      </c>
      <c r="P213" s="23">
        <f>-SUM(O213:O287)/SUMPRODUCT(K213:K287,L213:L287)</f>
        <v>-7.8296958089590848E-2</v>
      </c>
    </row>
    <row r="214" spans="2:16" x14ac:dyDescent="0.35">
      <c r="B214" s="1">
        <v>252</v>
      </c>
      <c r="C214" s="2"/>
      <c r="D214" s="2"/>
      <c r="E214" s="2"/>
      <c r="F214" s="2"/>
      <c r="G214" s="2">
        <v>53</v>
      </c>
      <c r="H214" s="2"/>
      <c r="I214" s="2"/>
      <c r="J214" s="2"/>
      <c r="K214" s="2">
        <v>53</v>
      </c>
      <c r="L214" s="2">
        <v>50517.547169811318</v>
      </c>
      <c r="M214" s="3" t="s">
        <v>14</v>
      </c>
      <c r="N214" s="17">
        <v>0</v>
      </c>
      <c r="O214" s="17">
        <v>530000</v>
      </c>
    </row>
    <row r="215" spans="2:16" x14ac:dyDescent="0.35">
      <c r="B215" s="1">
        <v>253</v>
      </c>
      <c r="C215" s="2"/>
      <c r="D215" s="2"/>
      <c r="E215" s="2"/>
      <c r="F215" s="2"/>
      <c r="G215" s="2">
        <v>143</v>
      </c>
      <c r="H215" s="2"/>
      <c r="I215" s="2"/>
      <c r="J215" s="2"/>
      <c r="K215" s="2">
        <v>143</v>
      </c>
      <c r="L215" s="2">
        <v>92138.461538461532</v>
      </c>
      <c r="M215" s="3" t="s">
        <v>14</v>
      </c>
      <c r="N215" s="17">
        <v>0</v>
      </c>
      <c r="O215" s="17">
        <v>1430000</v>
      </c>
    </row>
    <row r="216" spans="2:16" x14ac:dyDescent="0.35">
      <c r="B216" s="1">
        <v>254</v>
      </c>
      <c r="C216" s="2"/>
      <c r="D216" s="2"/>
      <c r="E216" s="2"/>
      <c r="F216" s="2"/>
      <c r="G216" s="2">
        <v>37</v>
      </c>
      <c r="H216" s="2"/>
      <c r="I216" s="2"/>
      <c r="J216" s="2"/>
      <c r="K216" s="2">
        <v>37</v>
      </c>
      <c r="L216" s="2">
        <v>126582.97297297297</v>
      </c>
      <c r="M216" s="3" t="s">
        <v>14</v>
      </c>
      <c r="N216" s="17">
        <v>0</v>
      </c>
      <c r="O216" s="17">
        <v>370000</v>
      </c>
    </row>
    <row r="217" spans="2:16" x14ac:dyDescent="0.35">
      <c r="B217" s="1">
        <v>255</v>
      </c>
      <c r="C217" s="2"/>
      <c r="D217" s="2"/>
      <c r="E217" s="2"/>
      <c r="F217" s="2"/>
      <c r="G217" s="2">
        <v>3</v>
      </c>
      <c r="H217" s="2"/>
      <c r="I217" s="2"/>
      <c r="J217" s="2"/>
      <c r="K217" s="2">
        <v>3</v>
      </c>
      <c r="L217" s="2">
        <v>111440</v>
      </c>
      <c r="M217" s="3" t="s">
        <v>14</v>
      </c>
      <c r="N217" s="17">
        <v>0</v>
      </c>
      <c r="O217" s="17">
        <v>30000</v>
      </c>
    </row>
    <row r="218" spans="2:16" x14ac:dyDescent="0.35">
      <c r="B218" s="1">
        <v>256</v>
      </c>
      <c r="C218" s="2"/>
      <c r="D218" s="2"/>
      <c r="E218" s="2"/>
      <c r="F218" s="2"/>
      <c r="G218" s="2">
        <v>3</v>
      </c>
      <c r="H218" s="2"/>
      <c r="I218" s="2"/>
      <c r="J218" s="2"/>
      <c r="K218" s="2">
        <v>3</v>
      </c>
      <c r="L218" s="2">
        <v>87266.666666666672</v>
      </c>
      <c r="M218" s="3" t="s">
        <v>14</v>
      </c>
      <c r="N218" s="17">
        <v>0</v>
      </c>
      <c r="O218" s="17">
        <v>30000</v>
      </c>
    </row>
    <row r="219" spans="2:16" x14ac:dyDescent="0.35">
      <c r="B219" s="1">
        <v>258</v>
      </c>
      <c r="C219" s="2"/>
      <c r="D219" s="2"/>
      <c r="E219" s="2"/>
      <c r="F219" s="2"/>
      <c r="G219" s="2">
        <v>79</v>
      </c>
      <c r="H219" s="2"/>
      <c r="I219" s="2"/>
      <c r="J219" s="2"/>
      <c r="K219" s="2">
        <v>79</v>
      </c>
      <c r="L219" s="2">
        <v>139590.50632911394</v>
      </c>
      <c r="M219" s="3" t="s">
        <v>14</v>
      </c>
      <c r="N219" s="17">
        <v>0</v>
      </c>
      <c r="O219" s="17">
        <v>790000</v>
      </c>
    </row>
    <row r="220" spans="2:16" x14ac:dyDescent="0.35">
      <c r="B220" s="1">
        <v>259</v>
      </c>
      <c r="C220" s="2"/>
      <c r="D220" s="2"/>
      <c r="E220" s="2"/>
      <c r="F220" s="2"/>
      <c r="G220" s="2">
        <v>85</v>
      </c>
      <c r="H220" s="2"/>
      <c r="I220" s="2"/>
      <c r="J220" s="2"/>
      <c r="K220" s="2">
        <v>85</v>
      </c>
      <c r="L220" s="2">
        <v>175253.16470588234</v>
      </c>
      <c r="M220" s="3" t="s">
        <v>14</v>
      </c>
      <c r="N220" s="17">
        <v>0</v>
      </c>
      <c r="O220" s="17">
        <v>850000</v>
      </c>
    </row>
    <row r="221" spans="2:16" x14ac:dyDescent="0.35">
      <c r="B221" s="1">
        <v>260</v>
      </c>
      <c r="C221" s="2"/>
      <c r="D221" s="2"/>
      <c r="E221" s="2"/>
      <c r="F221" s="2"/>
      <c r="G221" s="2">
        <v>158</v>
      </c>
      <c r="H221" s="2"/>
      <c r="I221" s="2"/>
      <c r="J221" s="2"/>
      <c r="K221" s="2">
        <v>158</v>
      </c>
      <c r="L221" s="2">
        <v>208879.67088607594</v>
      </c>
      <c r="M221" s="3" t="s">
        <v>14</v>
      </c>
      <c r="N221" s="17">
        <v>0</v>
      </c>
      <c r="O221" s="17">
        <v>1580000</v>
      </c>
    </row>
    <row r="222" spans="2:16" x14ac:dyDescent="0.35">
      <c r="B222" s="1">
        <v>261</v>
      </c>
      <c r="C222" s="2"/>
      <c r="D222" s="2"/>
      <c r="E222" s="2"/>
      <c r="F222" s="2"/>
      <c r="G222" s="2">
        <v>12</v>
      </c>
      <c r="H222" s="2">
        <v>30</v>
      </c>
      <c r="I222" s="2"/>
      <c r="J222" s="2"/>
      <c r="K222" s="2">
        <v>42</v>
      </c>
      <c r="L222" s="2">
        <v>104387.61904761905</v>
      </c>
      <c r="M222" s="3" t="s">
        <v>14</v>
      </c>
      <c r="N222" s="17">
        <v>0</v>
      </c>
      <c r="O222" s="17">
        <v>420000</v>
      </c>
    </row>
    <row r="223" spans="2:16" x14ac:dyDescent="0.35">
      <c r="B223" s="1">
        <v>262</v>
      </c>
      <c r="C223" s="2"/>
      <c r="D223" s="2"/>
      <c r="E223" s="2"/>
      <c r="F223" s="2"/>
      <c r="G223" s="2">
        <v>5</v>
      </c>
      <c r="H223" s="2"/>
      <c r="I223" s="2"/>
      <c r="J223" s="2"/>
      <c r="K223" s="2">
        <v>5</v>
      </c>
      <c r="L223" s="2">
        <v>40300</v>
      </c>
      <c r="M223" s="3" t="s">
        <v>14</v>
      </c>
      <c r="N223" s="17">
        <v>0</v>
      </c>
      <c r="O223" s="17">
        <v>50000</v>
      </c>
    </row>
    <row r="224" spans="2:16" x14ac:dyDescent="0.35">
      <c r="B224" s="1">
        <v>263</v>
      </c>
      <c r="C224" s="2"/>
      <c r="D224" s="2"/>
      <c r="E224" s="2"/>
      <c r="F224" s="2"/>
      <c r="G224" s="2">
        <v>14</v>
      </c>
      <c r="H224" s="2"/>
      <c r="I224" s="2"/>
      <c r="J224" s="2"/>
      <c r="K224" s="2">
        <v>14</v>
      </c>
      <c r="L224" s="2">
        <v>41800</v>
      </c>
      <c r="M224" s="3" t="s">
        <v>14</v>
      </c>
      <c r="N224" s="17">
        <v>0</v>
      </c>
      <c r="O224" s="17">
        <v>140000</v>
      </c>
    </row>
    <row r="225" spans="2:15" x14ac:dyDescent="0.35">
      <c r="B225" s="1">
        <v>264</v>
      </c>
      <c r="C225" s="2"/>
      <c r="D225" s="2"/>
      <c r="E225" s="2"/>
      <c r="F225" s="2"/>
      <c r="G225" s="2">
        <v>8</v>
      </c>
      <c r="H225" s="2"/>
      <c r="I225" s="2"/>
      <c r="J225" s="2"/>
      <c r="K225" s="2">
        <v>8</v>
      </c>
      <c r="L225" s="2">
        <v>122343.75</v>
      </c>
      <c r="M225" s="3" t="s">
        <v>14</v>
      </c>
      <c r="N225" s="17">
        <v>0</v>
      </c>
      <c r="O225" s="17">
        <v>80000</v>
      </c>
    </row>
    <row r="226" spans="2:15" x14ac:dyDescent="0.35">
      <c r="B226" s="1">
        <v>265</v>
      </c>
      <c r="C226" s="2"/>
      <c r="D226" s="2"/>
      <c r="E226" s="2"/>
      <c r="F226" s="2"/>
      <c r="G226" s="2">
        <v>74</v>
      </c>
      <c r="H226" s="2"/>
      <c r="I226" s="2"/>
      <c r="J226" s="2"/>
      <c r="K226" s="2">
        <v>74</v>
      </c>
      <c r="L226" s="2">
        <v>209857.56756756757</v>
      </c>
      <c r="M226" s="3" t="s">
        <v>14</v>
      </c>
      <c r="N226" s="17">
        <v>0</v>
      </c>
      <c r="O226" s="17">
        <v>740000</v>
      </c>
    </row>
    <row r="227" spans="2:15" x14ac:dyDescent="0.35">
      <c r="B227" s="1">
        <v>267</v>
      </c>
      <c r="C227" s="2"/>
      <c r="D227" s="2"/>
      <c r="E227" s="2"/>
      <c r="F227" s="2"/>
      <c r="G227" s="2">
        <v>20</v>
      </c>
      <c r="H227" s="2"/>
      <c r="I227" s="2"/>
      <c r="J227" s="2"/>
      <c r="K227" s="2">
        <v>20</v>
      </c>
      <c r="L227" s="2">
        <v>134164.1</v>
      </c>
      <c r="M227" s="3" t="s">
        <v>14</v>
      </c>
      <c r="N227" s="17">
        <v>0</v>
      </c>
      <c r="O227" s="17">
        <v>200000</v>
      </c>
    </row>
    <row r="228" spans="2:15" x14ac:dyDescent="0.35">
      <c r="B228" s="1">
        <v>269</v>
      </c>
      <c r="C228" s="2"/>
      <c r="D228" s="2"/>
      <c r="E228" s="2"/>
      <c r="F228" s="2"/>
      <c r="G228" s="2">
        <v>28</v>
      </c>
      <c r="H228" s="2"/>
      <c r="I228" s="2"/>
      <c r="J228" s="2"/>
      <c r="K228" s="2">
        <v>28</v>
      </c>
      <c r="L228" s="2">
        <v>144823.35714285713</v>
      </c>
      <c r="M228" s="3" t="s">
        <v>14</v>
      </c>
      <c r="N228" s="17">
        <v>0</v>
      </c>
      <c r="O228" s="17">
        <v>280000</v>
      </c>
    </row>
    <row r="229" spans="2:15" x14ac:dyDescent="0.35">
      <c r="B229" s="1">
        <v>270</v>
      </c>
      <c r="C229" s="2"/>
      <c r="D229" s="2"/>
      <c r="E229" s="2"/>
      <c r="F229" s="2"/>
      <c r="G229" s="2">
        <v>8</v>
      </c>
      <c r="H229" s="2"/>
      <c r="I229" s="2"/>
      <c r="J229" s="2"/>
      <c r="K229" s="2">
        <v>8</v>
      </c>
      <c r="L229" s="2">
        <v>41800</v>
      </c>
      <c r="M229" s="3" t="s">
        <v>14</v>
      </c>
      <c r="N229" s="17">
        <v>0</v>
      </c>
      <c r="O229" s="17">
        <v>80000</v>
      </c>
    </row>
    <row r="230" spans="2:15" x14ac:dyDescent="0.35">
      <c r="B230" s="1">
        <v>272</v>
      </c>
      <c r="C230" s="2"/>
      <c r="D230" s="2"/>
      <c r="E230" s="2"/>
      <c r="F230" s="2"/>
      <c r="G230" s="2">
        <v>10</v>
      </c>
      <c r="H230" s="2"/>
      <c r="I230" s="2"/>
      <c r="J230" s="2"/>
      <c r="K230" s="2">
        <v>10</v>
      </c>
      <c r="L230" s="2">
        <v>200380</v>
      </c>
      <c r="M230" s="3" t="s">
        <v>14</v>
      </c>
      <c r="N230" s="17">
        <v>0</v>
      </c>
      <c r="O230" s="17">
        <v>100000</v>
      </c>
    </row>
    <row r="231" spans="2:15" x14ac:dyDescent="0.35">
      <c r="B231" s="1">
        <v>273</v>
      </c>
      <c r="C231" s="2"/>
      <c r="D231" s="2"/>
      <c r="E231" s="2"/>
      <c r="F231" s="2"/>
      <c r="G231" s="2">
        <v>17</v>
      </c>
      <c r="H231" s="2"/>
      <c r="I231" s="2"/>
      <c r="J231" s="2"/>
      <c r="K231" s="2">
        <v>17</v>
      </c>
      <c r="L231" s="2">
        <v>41800</v>
      </c>
      <c r="M231" s="3" t="s">
        <v>14</v>
      </c>
      <c r="N231" s="17">
        <v>0</v>
      </c>
      <c r="O231" s="17">
        <v>170000</v>
      </c>
    </row>
    <row r="232" spans="2:15" x14ac:dyDescent="0.35">
      <c r="B232" s="1">
        <v>274</v>
      </c>
      <c r="C232" s="2"/>
      <c r="D232" s="2"/>
      <c r="E232" s="2"/>
      <c r="F232" s="2"/>
      <c r="G232" s="2">
        <v>2</v>
      </c>
      <c r="H232" s="2"/>
      <c r="I232" s="2"/>
      <c r="J232" s="2"/>
      <c r="K232" s="2">
        <v>2</v>
      </c>
      <c r="L232" s="2">
        <v>207800</v>
      </c>
      <c r="M232" s="3" t="s">
        <v>14</v>
      </c>
      <c r="N232" s="17">
        <v>0</v>
      </c>
      <c r="O232" s="17">
        <v>20000</v>
      </c>
    </row>
    <row r="233" spans="2:15" x14ac:dyDescent="0.35">
      <c r="B233" s="1">
        <v>275</v>
      </c>
      <c r="C233" s="2"/>
      <c r="D233" s="2"/>
      <c r="E233" s="2"/>
      <c r="F233" s="2"/>
      <c r="G233" s="2">
        <v>61</v>
      </c>
      <c r="H233" s="2"/>
      <c r="I233" s="2"/>
      <c r="J233" s="2"/>
      <c r="K233" s="2">
        <v>61</v>
      </c>
      <c r="L233" s="2">
        <v>118961</v>
      </c>
      <c r="M233" s="3" t="s">
        <v>14</v>
      </c>
      <c r="N233" s="17">
        <v>0</v>
      </c>
      <c r="O233" s="17">
        <v>610000</v>
      </c>
    </row>
    <row r="234" spans="2:15" x14ac:dyDescent="0.35">
      <c r="B234" s="1">
        <v>276</v>
      </c>
      <c r="C234" s="2"/>
      <c r="D234" s="2"/>
      <c r="E234" s="2"/>
      <c r="F234" s="2"/>
      <c r="G234" s="2">
        <v>17</v>
      </c>
      <c r="H234" s="2"/>
      <c r="I234" s="2"/>
      <c r="J234" s="2"/>
      <c r="K234" s="2">
        <v>17</v>
      </c>
      <c r="L234" s="2">
        <v>87179.411764705888</v>
      </c>
      <c r="M234" s="3" t="s">
        <v>14</v>
      </c>
      <c r="N234" s="17">
        <v>0</v>
      </c>
      <c r="O234" s="17">
        <v>170000</v>
      </c>
    </row>
    <row r="235" spans="2:15" x14ac:dyDescent="0.35">
      <c r="B235" s="1">
        <v>277</v>
      </c>
      <c r="C235" s="2"/>
      <c r="D235" s="2"/>
      <c r="E235" s="2"/>
      <c r="F235" s="2"/>
      <c r="G235" s="2">
        <v>16</v>
      </c>
      <c r="H235" s="2"/>
      <c r="I235" s="2"/>
      <c r="J235" s="2"/>
      <c r="K235" s="2">
        <v>16</v>
      </c>
      <c r="L235" s="2">
        <v>191420.0625</v>
      </c>
      <c r="M235" s="3" t="s">
        <v>14</v>
      </c>
      <c r="N235" s="17">
        <v>0</v>
      </c>
      <c r="O235" s="17">
        <v>160000</v>
      </c>
    </row>
    <row r="236" spans="2:15" x14ac:dyDescent="0.35">
      <c r="B236" s="1">
        <v>278</v>
      </c>
      <c r="C236" s="2"/>
      <c r="D236" s="2"/>
      <c r="E236" s="2"/>
      <c r="F236" s="2"/>
      <c r="G236" s="2">
        <v>47</v>
      </c>
      <c r="H236" s="2"/>
      <c r="I236" s="2"/>
      <c r="J236" s="2"/>
      <c r="K236" s="2">
        <v>47</v>
      </c>
      <c r="L236" s="2">
        <v>144224.46808510637</v>
      </c>
      <c r="M236" s="3" t="s">
        <v>14</v>
      </c>
      <c r="N236" s="17">
        <v>0</v>
      </c>
      <c r="O236" s="17">
        <v>470000</v>
      </c>
    </row>
    <row r="237" spans="2:15" x14ac:dyDescent="0.35">
      <c r="B237" s="1">
        <v>279</v>
      </c>
      <c r="C237" s="2"/>
      <c r="D237" s="2"/>
      <c r="E237" s="2"/>
      <c r="F237" s="2"/>
      <c r="G237" s="2">
        <v>1</v>
      </c>
      <c r="H237" s="2"/>
      <c r="I237" s="2"/>
      <c r="J237" s="2"/>
      <c r="K237" s="2">
        <v>1</v>
      </c>
      <c r="L237" s="2">
        <v>253800</v>
      </c>
      <c r="M237" s="3" t="s">
        <v>14</v>
      </c>
      <c r="N237" s="17">
        <v>0</v>
      </c>
      <c r="O237" s="17">
        <v>10000</v>
      </c>
    </row>
    <row r="238" spans="2:15" x14ac:dyDescent="0.35">
      <c r="B238" s="1">
        <v>280</v>
      </c>
      <c r="C238" s="2"/>
      <c r="D238" s="2"/>
      <c r="E238" s="2"/>
      <c r="F238" s="2"/>
      <c r="G238" s="2">
        <v>13</v>
      </c>
      <c r="H238" s="2"/>
      <c r="I238" s="2"/>
      <c r="J238" s="2"/>
      <c r="K238" s="2">
        <v>13</v>
      </c>
      <c r="L238" s="2">
        <v>203400</v>
      </c>
      <c r="M238" s="3" t="s">
        <v>14</v>
      </c>
      <c r="N238" s="17">
        <v>0</v>
      </c>
      <c r="O238" s="17">
        <v>130000</v>
      </c>
    </row>
    <row r="239" spans="2:15" x14ac:dyDescent="0.35">
      <c r="B239" s="1">
        <v>281</v>
      </c>
      <c r="C239" s="2"/>
      <c r="D239" s="2"/>
      <c r="E239" s="2"/>
      <c r="F239" s="2"/>
      <c r="G239" s="2">
        <v>251</v>
      </c>
      <c r="H239" s="2"/>
      <c r="I239" s="2"/>
      <c r="J239" s="2"/>
      <c r="K239" s="2">
        <v>251</v>
      </c>
      <c r="L239" s="2">
        <v>45794.023904382469</v>
      </c>
      <c r="M239" s="3" t="s">
        <v>14</v>
      </c>
      <c r="N239" s="17">
        <v>0</v>
      </c>
      <c r="O239" s="17">
        <v>2510000</v>
      </c>
    </row>
    <row r="240" spans="2:15" x14ac:dyDescent="0.35">
      <c r="B240" s="1">
        <v>282</v>
      </c>
      <c r="C240" s="2"/>
      <c r="D240" s="2"/>
      <c r="E240" s="2"/>
      <c r="F240" s="2"/>
      <c r="G240" s="2">
        <v>9</v>
      </c>
      <c r="H240" s="2"/>
      <c r="I240" s="2"/>
      <c r="J240" s="2"/>
      <c r="K240" s="2">
        <v>9</v>
      </c>
      <c r="L240" s="2">
        <v>86469.444444444438</v>
      </c>
      <c r="M240" s="3" t="s">
        <v>14</v>
      </c>
      <c r="N240" s="17">
        <v>0</v>
      </c>
      <c r="O240" s="17">
        <v>90000</v>
      </c>
    </row>
    <row r="241" spans="2:15" x14ac:dyDescent="0.35">
      <c r="B241" s="1">
        <v>283</v>
      </c>
      <c r="C241" s="2"/>
      <c r="D241" s="2"/>
      <c r="E241" s="2"/>
      <c r="F241" s="2"/>
      <c r="G241" s="2">
        <v>11</v>
      </c>
      <c r="H241" s="2"/>
      <c r="I241" s="2"/>
      <c r="J241" s="2"/>
      <c r="K241" s="2">
        <v>11</v>
      </c>
      <c r="L241" s="2">
        <v>172282.27272727274</v>
      </c>
      <c r="M241" s="3" t="s">
        <v>14</v>
      </c>
      <c r="N241" s="17">
        <v>0</v>
      </c>
      <c r="O241" s="17">
        <v>110000</v>
      </c>
    </row>
    <row r="242" spans="2:15" x14ac:dyDescent="0.35">
      <c r="B242" s="1">
        <v>284</v>
      </c>
      <c r="C242" s="2"/>
      <c r="D242" s="2"/>
      <c r="E242" s="2"/>
      <c r="F242" s="2"/>
      <c r="G242" s="2">
        <v>20</v>
      </c>
      <c r="H242" s="2"/>
      <c r="I242" s="2"/>
      <c r="J242" s="2"/>
      <c r="K242" s="2">
        <v>20</v>
      </c>
      <c r="L242" s="2">
        <v>85775</v>
      </c>
      <c r="M242" s="3" t="s">
        <v>14</v>
      </c>
      <c r="N242" s="17">
        <v>0</v>
      </c>
      <c r="O242" s="17">
        <v>200000</v>
      </c>
    </row>
    <row r="243" spans="2:15" x14ac:dyDescent="0.35">
      <c r="B243" s="1">
        <v>285</v>
      </c>
      <c r="C243" s="2"/>
      <c r="D243" s="2"/>
      <c r="E243" s="2"/>
      <c r="F243" s="2"/>
      <c r="G243" s="2">
        <v>17</v>
      </c>
      <c r="H243" s="2"/>
      <c r="I243" s="2"/>
      <c r="J243" s="2"/>
      <c r="K243" s="2">
        <v>17</v>
      </c>
      <c r="L243" s="2">
        <v>225665</v>
      </c>
      <c r="M243" s="3" t="s">
        <v>14</v>
      </c>
      <c r="N243" s="17">
        <v>0</v>
      </c>
      <c r="O243" s="17">
        <v>170000</v>
      </c>
    </row>
    <row r="244" spans="2:15" x14ac:dyDescent="0.35">
      <c r="B244" s="1">
        <v>286</v>
      </c>
      <c r="C244" s="2"/>
      <c r="D244" s="2"/>
      <c r="E244" s="2"/>
      <c r="F244" s="2"/>
      <c r="G244" s="2">
        <v>1</v>
      </c>
      <c r="H244" s="2"/>
      <c r="I244" s="2"/>
      <c r="J244" s="2"/>
      <c r="K244" s="2">
        <v>1</v>
      </c>
      <c r="L244" s="2">
        <v>185700</v>
      </c>
      <c r="M244" s="3" t="s">
        <v>14</v>
      </c>
      <c r="N244" s="17">
        <v>0</v>
      </c>
      <c r="O244" s="17">
        <v>10000</v>
      </c>
    </row>
    <row r="245" spans="2:15" x14ac:dyDescent="0.35">
      <c r="B245" s="1">
        <v>287</v>
      </c>
      <c r="C245" s="2"/>
      <c r="D245" s="2"/>
      <c r="E245" s="2"/>
      <c r="F245" s="2"/>
      <c r="G245" s="2">
        <v>23</v>
      </c>
      <c r="H245" s="2"/>
      <c r="I245" s="2"/>
      <c r="J245" s="2"/>
      <c r="K245" s="2">
        <v>23</v>
      </c>
      <c r="L245" s="2">
        <v>195418.69565217392</v>
      </c>
      <c r="M245" s="3" t="s">
        <v>14</v>
      </c>
      <c r="N245" s="17">
        <v>0</v>
      </c>
      <c r="O245" s="17">
        <v>230000</v>
      </c>
    </row>
    <row r="246" spans="2:15" x14ac:dyDescent="0.35">
      <c r="B246" s="1">
        <v>288</v>
      </c>
      <c r="C246" s="2"/>
      <c r="D246" s="2"/>
      <c r="E246" s="2"/>
      <c r="F246" s="2"/>
      <c r="G246" s="2">
        <v>104</v>
      </c>
      <c r="H246" s="2"/>
      <c r="I246" s="2"/>
      <c r="J246" s="2"/>
      <c r="K246" s="2">
        <v>104</v>
      </c>
      <c r="L246" s="2">
        <v>154437.21153846153</v>
      </c>
      <c r="M246" s="3" t="s">
        <v>14</v>
      </c>
      <c r="N246" s="17">
        <v>0</v>
      </c>
      <c r="O246" s="17">
        <v>1040000</v>
      </c>
    </row>
    <row r="247" spans="2:15" x14ac:dyDescent="0.35">
      <c r="B247" s="1">
        <v>289</v>
      </c>
      <c r="C247" s="2"/>
      <c r="D247" s="2"/>
      <c r="E247" s="2"/>
      <c r="F247" s="2"/>
      <c r="G247" s="2">
        <v>122</v>
      </c>
      <c r="H247" s="2"/>
      <c r="I247" s="2"/>
      <c r="J247" s="2"/>
      <c r="K247" s="2">
        <v>122</v>
      </c>
      <c r="L247" s="2">
        <v>53477.868852459018</v>
      </c>
      <c r="M247" s="3" t="s">
        <v>14</v>
      </c>
      <c r="N247" s="17">
        <v>0</v>
      </c>
      <c r="O247" s="17">
        <v>1220000</v>
      </c>
    </row>
    <row r="248" spans="2:15" x14ac:dyDescent="0.35">
      <c r="B248" s="1">
        <v>290</v>
      </c>
      <c r="C248" s="2"/>
      <c r="D248" s="2"/>
      <c r="E248" s="2"/>
      <c r="F248" s="2"/>
      <c r="G248" s="2">
        <v>32</v>
      </c>
      <c r="H248" s="2"/>
      <c r="I248" s="2"/>
      <c r="J248" s="2"/>
      <c r="K248" s="2">
        <v>32</v>
      </c>
      <c r="L248" s="2">
        <v>159768.59375</v>
      </c>
      <c r="M248" s="3" t="s">
        <v>14</v>
      </c>
      <c r="N248" s="17">
        <v>0</v>
      </c>
      <c r="O248" s="17">
        <v>320000</v>
      </c>
    </row>
    <row r="249" spans="2:15" x14ac:dyDescent="0.35">
      <c r="B249" s="1">
        <v>291</v>
      </c>
      <c r="C249" s="2"/>
      <c r="D249" s="2"/>
      <c r="E249" s="2"/>
      <c r="F249" s="2"/>
      <c r="G249" s="2">
        <v>7</v>
      </c>
      <c r="H249" s="2"/>
      <c r="I249" s="2"/>
      <c r="J249" s="2"/>
      <c r="K249" s="2">
        <v>7</v>
      </c>
      <c r="L249" s="2">
        <v>117214.28571428571</v>
      </c>
      <c r="M249" s="3" t="s">
        <v>14</v>
      </c>
      <c r="N249" s="17">
        <v>0</v>
      </c>
      <c r="O249" s="17">
        <v>70000</v>
      </c>
    </row>
    <row r="250" spans="2:15" x14ac:dyDescent="0.35">
      <c r="B250" s="1">
        <v>292</v>
      </c>
      <c r="C250" s="2"/>
      <c r="D250" s="2"/>
      <c r="E250" s="2"/>
      <c r="F250" s="2"/>
      <c r="G250" s="2">
        <v>21</v>
      </c>
      <c r="H250" s="2"/>
      <c r="I250" s="2"/>
      <c r="J250" s="2"/>
      <c r="K250" s="2">
        <v>21</v>
      </c>
      <c r="L250" s="2">
        <v>46899.047619047618</v>
      </c>
      <c r="M250" s="3" t="s">
        <v>14</v>
      </c>
      <c r="N250" s="17">
        <v>0</v>
      </c>
      <c r="O250" s="17">
        <v>210000</v>
      </c>
    </row>
    <row r="251" spans="2:15" x14ac:dyDescent="0.35">
      <c r="B251" s="1">
        <v>293</v>
      </c>
      <c r="C251" s="2"/>
      <c r="D251" s="2"/>
      <c r="E251" s="2"/>
      <c r="F251" s="2"/>
      <c r="G251" s="2">
        <v>16</v>
      </c>
      <c r="H251" s="2"/>
      <c r="I251" s="2"/>
      <c r="J251" s="2"/>
      <c r="K251" s="2">
        <v>16</v>
      </c>
      <c r="L251" s="2">
        <v>60016.75</v>
      </c>
      <c r="M251" s="3" t="s">
        <v>14</v>
      </c>
      <c r="N251" s="17">
        <v>0</v>
      </c>
      <c r="O251" s="17">
        <v>160000</v>
      </c>
    </row>
    <row r="252" spans="2:15" x14ac:dyDescent="0.35">
      <c r="B252" s="1">
        <v>294</v>
      </c>
      <c r="C252" s="2"/>
      <c r="D252" s="2"/>
      <c r="E252" s="2"/>
      <c r="F252" s="2"/>
      <c r="G252" s="2">
        <v>30</v>
      </c>
      <c r="H252" s="2"/>
      <c r="I252" s="2"/>
      <c r="J252" s="2"/>
      <c r="K252" s="2">
        <v>30</v>
      </c>
      <c r="L252" s="2">
        <v>186116.66666666666</v>
      </c>
      <c r="M252" s="3" t="s">
        <v>14</v>
      </c>
      <c r="N252" s="17">
        <v>0</v>
      </c>
      <c r="O252" s="17">
        <v>300000</v>
      </c>
    </row>
    <row r="253" spans="2:15" x14ac:dyDescent="0.35">
      <c r="B253" s="1">
        <v>296</v>
      </c>
      <c r="C253" s="2"/>
      <c r="D253" s="2"/>
      <c r="E253" s="2"/>
      <c r="F253" s="2"/>
      <c r="G253" s="2">
        <v>38</v>
      </c>
      <c r="H253" s="2"/>
      <c r="I253" s="2"/>
      <c r="J253" s="2"/>
      <c r="K253" s="2">
        <v>38</v>
      </c>
      <c r="L253" s="2">
        <v>187027</v>
      </c>
      <c r="M253" s="3" t="s">
        <v>14</v>
      </c>
      <c r="N253" s="17">
        <v>0</v>
      </c>
      <c r="O253" s="17">
        <v>380000</v>
      </c>
    </row>
    <row r="254" spans="2:15" x14ac:dyDescent="0.35">
      <c r="B254" s="1">
        <v>298</v>
      </c>
      <c r="C254" s="2"/>
      <c r="D254" s="2"/>
      <c r="E254" s="2"/>
      <c r="F254" s="2"/>
      <c r="G254" s="2">
        <v>76</v>
      </c>
      <c r="H254" s="2"/>
      <c r="I254" s="2"/>
      <c r="J254" s="2"/>
      <c r="K254" s="2">
        <v>76</v>
      </c>
      <c r="L254" s="2">
        <v>132928.57894736843</v>
      </c>
      <c r="M254" s="3" t="s">
        <v>14</v>
      </c>
      <c r="N254" s="17">
        <v>0</v>
      </c>
      <c r="O254" s="17">
        <v>760000</v>
      </c>
    </row>
    <row r="255" spans="2:15" x14ac:dyDescent="0.35">
      <c r="B255" s="1">
        <v>299</v>
      </c>
      <c r="C255" s="2"/>
      <c r="D255" s="2"/>
      <c r="E255" s="2"/>
      <c r="F255" s="2"/>
      <c r="G255" s="2">
        <v>314</v>
      </c>
      <c r="H255" s="2"/>
      <c r="I255" s="2"/>
      <c r="J255" s="2"/>
      <c r="K255" s="2">
        <v>314</v>
      </c>
      <c r="L255" s="2">
        <v>65880.414012738853</v>
      </c>
      <c r="M255" s="3" t="s">
        <v>14</v>
      </c>
      <c r="N255" s="17">
        <v>0</v>
      </c>
      <c r="O255" s="17">
        <v>3140000</v>
      </c>
    </row>
    <row r="256" spans="2:15" x14ac:dyDescent="0.35">
      <c r="B256" s="1">
        <v>300</v>
      </c>
      <c r="C256" s="2"/>
      <c r="D256" s="2"/>
      <c r="E256" s="2"/>
      <c r="F256" s="2"/>
      <c r="G256" s="2">
        <v>8</v>
      </c>
      <c r="H256" s="2"/>
      <c r="I256" s="2"/>
      <c r="J256" s="2"/>
      <c r="K256" s="2">
        <v>8</v>
      </c>
      <c r="L256" s="2">
        <v>197455</v>
      </c>
      <c r="M256" s="3" t="s">
        <v>14</v>
      </c>
      <c r="N256" s="17">
        <v>0</v>
      </c>
      <c r="O256" s="17">
        <v>80000</v>
      </c>
    </row>
    <row r="257" spans="2:15" x14ac:dyDescent="0.35">
      <c r="B257" s="1">
        <v>302</v>
      </c>
      <c r="C257" s="2"/>
      <c r="D257" s="2"/>
      <c r="E257" s="2"/>
      <c r="F257" s="2"/>
      <c r="G257" s="2">
        <v>19</v>
      </c>
      <c r="H257" s="2"/>
      <c r="I257" s="2"/>
      <c r="J257" s="2"/>
      <c r="K257" s="2">
        <v>19</v>
      </c>
      <c r="L257" s="2">
        <v>192336.05263157896</v>
      </c>
      <c r="M257" s="3" t="s">
        <v>14</v>
      </c>
      <c r="N257" s="17">
        <v>0</v>
      </c>
      <c r="O257" s="17">
        <v>190000</v>
      </c>
    </row>
    <row r="258" spans="2:15" x14ac:dyDescent="0.35">
      <c r="B258" s="1">
        <v>304</v>
      </c>
      <c r="C258" s="2"/>
      <c r="D258" s="2"/>
      <c r="E258" s="2"/>
      <c r="F258" s="2"/>
      <c r="G258" s="2">
        <v>8</v>
      </c>
      <c r="H258" s="2"/>
      <c r="I258" s="2"/>
      <c r="J258" s="2"/>
      <c r="K258" s="2">
        <v>8</v>
      </c>
      <c r="L258" s="2">
        <v>72400</v>
      </c>
      <c r="M258" s="3" t="s">
        <v>14</v>
      </c>
      <c r="N258" s="17">
        <v>0</v>
      </c>
      <c r="O258" s="17">
        <v>80000</v>
      </c>
    </row>
    <row r="259" spans="2:15" x14ac:dyDescent="0.35">
      <c r="B259" s="1">
        <v>306</v>
      </c>
      <c r="C259" s="2"/>
      <c r="D259" s="2"/>
      <c r="E259" s="2"/>
      <c r="F259" s="2"/>
      <c r="G259" s="2">
        <v>39</v>
      </c>
      <c r="H259" s="2"/>
      <c r="I259" s="2"/>
      <c r="J259" s="2"/>
      <c r="K259" s="2">
        <v>39</v>
      </c>
      <c r="L259" s="2">
        <v>52931.025641025641</v>
      </c>
      <c r="M259" s="3" t="s">
        <v>14</v>
      </c>
      <c r="N259" s="17">
        <v>0</v>
      </c>
      <c r="O259" s="17">
        <v>390000</v>
      </c>
    </row>
    <row r="260" spans="2:15" x14ac:dyDescent="0.35">
      <c r="B260" s="1">
        <v>308</v>
      </c>
      <c r="C260" s="2"/>
      <c r="D260" s="2"/>
      <c r="E260" s="2"/>
      <c r="F260" s="2"/>
      <c r="G260" s="2">
        <v>2</v>
      </c>
      <c r="H260" s="2"/>
      <c r="I260" s="2"/>
      <c r="J260" s="2"/>
      <c r="K260" s="2">
        <v>2</v>
      </c>
      <c r="L260" s="2">
        <v>192845</v>
      </c>
      <c r="M260" s="3" t="s">
        <v>14</v>
      </c>
      <c r="N260" s="17">
        <v>0</v>
      </c>
      <c r="O260" s="17">
        <v>20000</v>
      </c>
    </row>
    <row r="261" spans="2:15" x14ac:dyDescent="0.35">
      <c r="B261" s="1">
        <v>314</v>
      </c>
      <c r="C261" s="2"/>
      <c r="D261" s="2"/>
      <c r="E261" s="2"/>
      <c r="F261" s="2"/>
      <c r="G261" s="2">
        <v>12</v>
      </c>
      <c r="H261" s="2"/>
      <c r="I261" s="2"/>
      <c r="J261" s="2"/>
      <c r="K261" s="2">
        <v>12</v>
      </c>
      <c r="L261" s="2">
        <v>237160</v>
      </c>
      <c r="M261" s="3" t="s">
        <v>14</v>
      </c>
      <c r="N261" s="17">
        <v>0</v>
      </c>
      <c r="O261" s="17">
        <v>120000</v>
      </c>
    </row>
    <row r="262" spans="2:15" x14ac:dyDescent="0.35">
      <c r="B262" s="1">
        <v>315</v>
      </c>
      <c r="C262" s="2"/>
      <c r="D262" s="2"/>
      <c r="E262" s="2"/>
      <c r="F262" s="2"/>
      <c r="G262" s="2">
        <v>17</v>
      </c>
      <c r="H262" s="2"/>
      <c r="I262" s="2"/>
      <c r="J262" s="2"/>
      <c r="K262" s="2">
        <v>17</v>
      </c>
      <c r="L262" s="2">
        <v>84700</v>
      </c>
      <c r="M262" s="3" t="s">
        <v>14</v>
      </c>
      <c r="N262" s="17">
        <v>0</v>
      </c>
      <c r="O262" s="17">
        <v>170000</v>
      </c>
    </row>
    <row r="263" spans="2:15" x14ac:dyDescent="0.35">
      <c r="B263" s="1">
        <v>316</v>
      </c>
      <c r="C263" s="2"/>
      <c r="D263" s="2"/>
      <c r="E263" s="2"/>
      <c r="F263" s="2"/>
      <c r="G263" s="2">
        <v>2</v>
      </c>
      <c r="H263" s="2"/>
      <c r="I263" s="2"/>
      <c r="J263" s="2"/>
      <c r="K263" s="2">
        <v>2</v>
      </c>
      <c r="L263" s="2">
        <v>74810</v>
      </c>
      <c r="M263" s="3" t="s">
        <v>14</v>
      </c>
      <c r="N263" s="17">
        <v>0</v>
      </c>
      <c r="O263" s="17">
        <v>20000</v>
      </c>
    </row>
    <row r="264" spans="2:15" x14ac:dyDescent="0.35">
      <c r="B264" s="1">
        <v>319</v>
      </c>
      <c r="C264" s="2"/>
      <c r="D264" s="2"/>
      <c r="E264" s="2"/>
      <c r="F264" s="2"/>
      <c r="G264" s="2">
        <v>1</v>
      </c>
      <c r="H264" s="2"/>
      <c r="I264" s="2"/>
      <c r="J264" s="2"/>
      <c r="K264" s="2">
        <v>1</v>
      </c>
      <c r="L264" s="2">
        <v>120257</v>
      </c>
      <c r="M264" s="3" t="s">
        <v>14</v>
      </c>
      <c r="N264" s="17">
        <v>0</v>
      </c>
      <c r="O264" s="17">
        <v>10000</v>
      </c>
    </row>
    <row r="265" spans="2:15" x14ac:dyDescent="0.35">
      <c r="B265" s="1">
        <v>320</v>
      </c>
      <c r="C265" s="2"/>
      <c r="D265" s="2"/>
      <c r="E265" s="2"/>
      <c r="F265" s="2"/>
      <c r="G265" s="2">
        <v>1</v>
      </c>
      <c r="H265" s="2"/>
      <c r="I265" s="2"/>
      <c r="J265" s="2"/>
      <c r="K265" s="2">
        <v>1</v>
      </c>
      <c r="L265" s="2">
        <v>0</v>
      </c>
      <c r="M265" s="3" t="s">
        <v>14</v>
      </c>
      <c r="N265" s="17">
        <v>0</v>
      </c>
      <c r="O265" s="17">
        <v>10000</v>
      </c>
    </row>
    <row r="266" spans="2:15" x14ac:dyDescent="0.35">
      <c r="B266" s="1">
        <v>321</v>
      </c>
      <c r="C266" s="2"/>
      <c r="D266" s="2"/>
      <c r="E266" s="2"/>
      <c r="F266" s="2"/>
      <c r="G266" s="2">
        <v>1</v>
      </c>
      <c r="H266" s="2"/>
      <c r="I266" s="2"/>
      <c r="J266" s="2"/>
      <c r="K266" s="2">
        <v>1</v>
      </c>
      <c r="L266" s="2">
        <v>117820</v>
      </c>
      <c r="M266" s="3" t="s">
        <v>14</v>
      </c>
      <c r="N266" s="17">
        <v>0</v>
      </c>
      <c r="O266" s="17">
        <v>10000</v>
      </c>
    </row>
    <row r="267" spans="2:15" x14ac:dyDescent="0.35">
      <c r="B267" s="1">
        <v>322</v>
      </c>
      <c r="C267" s="2"/>
      <c r="D267" s="2"/>
      <c r="E267" s="2"/>
      <c r="F267" s="2"/>
      <c r="G267" s="2">
        <v>37</v>
      </c>
      <c r="H267" s="2"/>
      <c r="I267" s="2"/>
      <c r="J267" s="2"/>
      <c r="K267" s="2">
        <v>37</v>
      </c>
      <c r="L267" s="2">
        <v>143214.75675675675</v>
      </c>
      <c r="M267" s="3" t="s">
        <v>14</v>
      </c>
      <c r="N267" s="17">
        <v>0</v>
      </c>
      <c r="O267" s="17">
        <v>370000</v>
      </c>
    </row>
    <row r="268" spans="2:15" x14ac:dyDescent="0.35">
      <c r="B268" s="1">
        <v>327</v>
      </c>
      <c r="C268" s="2"/>
      <c r="D268" s="2"/>
      <c r="E268" s="2"/>
      <c r="F268" s="2"/>
      <c r="G268" s="2">
        <v>6</v>
      </c>
      <c r="H268" s="2"/>
      <c r="I268" s="2"/>
      <c r="J268" s="2"/>
      <c r="K268" s="2">
        <v>6</v>
      </c>
      <c r="L268" s="2">
        <v>292610</v>
      </c>
      <c r="M268" s="3" t="s">
        <v>14</v>
      </c>
      <c r="N268" s="17">
        <v>0</v>
      </c>
      <c r="O268" s="17">
        <v>60000</v>
      </c>
    </row>
    <row r="269" spans="2:15" x14ac:dyDescent="0.35">
      <c r="B269" s="1">
        <v>330</v>
      </c>
      <c r="C269" s="2"/>
      <c r="D269" s="2"/>
      <c r="E269" s="2"/>
      <c r="F269" s="2"/>
      <c r="G269" s="2">
        <v>2</v>
      </c>
      <c r="H269" s="2"/>
      <c r="I269" s="2"/>
      <c r="J269" s="2"/>
      <c r="K269" s="2">
        <v>2</v>
      </c>
      <c r="L269" s="2">
        <v>237200</v>
      </c>
      <c r="M269" s="3" t="s">
        <v>14</v>
      </c>
      <c r="N269" s="17">
        <v>0</v>
      </c>
      <c r="O269" s="17">
        <v>20000</v>
      </c>
    </row>
    <row r="270" spans="2:15" x14ac:dyDescent="0.35">
      <c r="B270" s="1">
        <v>331</v>
      </c>
      <c r="C270" s="2"/>
      <c r="D270" s="2"/>
      <c r="E270" s="2"/>
      <c r="F270" s="2"/>
      <c r="G270" s="2">
        <v>23</v>
      </c>
      <c r="H270" s="2"/>
      <c r="I270" s="2"/>
      <c r="J270" s="2"/>
      <c r="K270" s="2">
        <v>23</v>
      </c>
      <c r="L270" s="2">
        <v>143463.52173913043</v>
      </c>
      <c r="M270" s="3" t="s">
        <v>14</v>
      </c>
      <c r="N270" s="17">
        <v>0</v>
      </c>
      <c r="O270" s="17">
        <v>230000</v>
      </c>
    </row>
    <row r="271" spans="2:15" x14ac:dyDescent="0.35">
      <c r="B271" s="1">
        <v>333</v>
      </c>
      <c r="C271" s="2"/>
      <c r="D271" s="2"/>
      <c r="E271" s="2"/>
      <c r="F271" s="2"/>
      <c r="G271" s="2">
        <v>2</v>
      </c>
      <c r="H271" s="2"/>
      <c r="I271" s="2"/>
      <c r="J271" s="2"/>
      <c r="K271" s="2">
        <v>2</v>
      </c>
      <c r="L271" s="2">
        <v>223982.5</v>
      </c>
      <c r="M271" s="3" t="s">
        <v>14</v>
      </c>
      <c r="N271" s="17">
        <v>0</v>
      </c>
      <c r="O271" s="17">
        <v>20000</v>
      </c>
    </row>
    <row r="272" spans="2:15" x14ac:dyDescent="0.35">
      <c r="B272" s="1">
        <v>335</v>
      </c>
      <c r="C272" s="2"/>
      <c r="D272" s="2"/>
      <c r="E272" s="2"/>
      <c r="F272" s="2"/>
      <c r="G272" s="2">
        <v>1</v>
      </c>
      <c r="H272" s="2"/>
      <c r="I272" s="2"/>
      <c r="J272" s="2"/>
      <c r="K272" s="2">
        <v>1</v>
      </c>
      <c r="L272" s="2">
        <v>206000</v>
      </c>
      <c r="M272" s="3" t="s">
        <v>14</v>
      </c>
      <c r="N272" s="17">
        <v>0</v>
      </c>
      <c r="O272" s="17">
        <v>10000</v>
      </c>
    </row>
    <row r="273" spans="2:15" x14ac:dyDescent="0.35">
      <c r="B273" s="1">
        <v>337</v>
      </c>
      <c r="C273" s="2"/>
      <c r="D273" s="2"/>
      <c r="E273" s="2"/>
      <c r="F273" s="2"/>
      <c r="G273" s="2">
        <v>7</v>
      </c>
      <c r="H273" s="2"/>
      <c r="I273" s="2"/>
      <c r="J273" s="2"/>
      <c r="K273" s="2">
        <v>7</v>
      </c>
      <c r="L273" s="2">
        <v>177787.14285714287</v>
      </c>
      <c r="M273" s="3" t="s">
        <v>14</v>
      </c>
      <c r="N273" s="17">
        <v>0</v>
      </c>
      <c r="O273" s="17">
        <v>70000</v>
      </c>
    </row>
    <row r="274" spans="2:15" x14ac:dyDescent="0.35">
      <c r="B274" s="1">
        <v>338</v>
      </c>
      <c r="C274" s="2"/>
      <c r="D274" s="2"/>
      <c r="E274" s="2"/>
      <c r="F274" s="2"/>
      <c r="G274" s="2">
        <v>4</v>
      </c>
      <c r="H274" s="2"/>
      <c r="I274" s="2"/>
      <c r="J274" s="2"/>
      <c r="K274" s="2">
        <v>4</v>
      </c>
      <c r="L274" s="2">
        <v>225400</v>
      </c>
      <c r="M274" s="3" t="s">
        <v>14</v>
      </c>
      <c r="N274" s="17">
        <v>0</v>
      </c>
      <c r="O274" s="17">
        <v>40000</v>
      </c>
    </row>
    <row r="275" spans="2:15" x14ac:dyDescent="0.35">
      <c r="B275" s="1">
        <v>340</v>
      </c>
      <c r="C275" s="2"/>
      <c r="D275" s="2"/>
      <c r="E275" s="2">
        <v>2</v>
      </c>
      <c r="F275" s="2"/>
      <c r="G275" s="2">
        <v>9</v>
      </c>
      <c r="H275" s="2"/>
      <c r="I275" s="2"/>
      <c r="J275" s="2"/>
      <c r="K275" s="2">
        <v>11</v>
      </c>
      <c r="L275" s="2">
        <v>455306.45454545453</v>
      </c>
      <c r="M275" s="3" t="s">
        <v>14</v>
      </c>
      <c r="N275" s="17">
        <v>0</v>
      </c>
      <c r="O275" s="17">
        <v>110000</v>
      </c>
    </row>
    <row r="276" spans="2:15" x14ac:dyDescent="0.35">
      <c r="B276" s="1">
        <v>342</v>
      </c>
      <c r="C276" s="2"/>
      <c r="D276" s="2"/>
      <c r="E276" s="2"/>
      <c r="F276" s="2"/>
      <c r="G276" s="2">
        <v>5</v>
      </c>
      <c r="H276" s="2"/>
      <c r="I276" s="2"/>
      <c r="J276" s="2"/>
      <c r="K276" s="2">
        <v>5</v>
      </c>
      <c r="L276" s="2">
        <v>332365</v>
      </c>
      <c r="M276" s="3" t="s">
        <v>14</v>
      </c>
      <c r="N276" s="17">
        <v>0</v>
      </c>
      <c r="O276" s="17">
        <v>50000</v>
      </c>
    </row>
    <row r="277" spans="2:15" x14ac:dyDescent="0.35">
      <c r="B277" s="1">
        <v>343</v>
      </c>
      <c r="C277" s="2"/>
      <c r="D277" s="2"/>
      <c r="E277" s="2"/>
      <c r="F277" s="2"/>
      <c r="G277" s="2">
        <v>9</v>
      </c>
      <c r="H277" s="2"/>
      <c r="I277" s="2"/>
      <c r="J277" s="2"/>
      <c r="K277" s="2">
        <v>9</v>
      </c>
      <c r="L277" s="2">
        <v>173628</v>
      </c>
      <c r="M277" s="3" t="s">
        <v>14</v>
      </c>
      <c r="N277" s="17">
        <v>0</v>
      </c>
      <c r="O277" s="17">
        <v>90000</v>
      </c>
    </row>
    <row r="278" spans="2:15" x14ac:dyDescent="0.35">
      <c r="B278" s="1">
        <v>347</v>
      </c>
      <c r="C278" s="2"/>
      <c r="D278" s="2"/>
      <c r="E278" s="2"/>
      <c r="F278" s="2"/>
      <c r="G278" s="2">
        <v>3</v>
      </c>
      <c r="H278" s="2"/>
      <c r="I278" s="2"/>
      <c r="J278" s="2"/>
      <c r="K278" s="2">
        <v>3</v>
      </c>
      <c r="L278" s="2">
        <v>247800</v>
      </c>
      <c r="M278" s="3" t="s">
        <v>14</v>
      </c>
      <c r="N278" s="17">
        <v>0</v>
      </c>
      <c r="O278" s="17">
        <v>30000</v>
      </c>
    </row>
    <row r="279" spans="2:15" x14ac:dyDescent="0.35">
      <c r="B279" s="1">
        <v>350</v>
      </c>
      <c r="C279" s="2"/>
      <c r="D279" s="2"/>
      <c r="E279" s="2"/>
      <c r="F279" s="2"/>
      <c r="G279" s="2">
        <v>55</v>
      </c>
      <c r="H279" s="2"/>
      <c r="I279" s="2"/>
      <c r="J279" s="2"/>
      <c r="K279" s="2">
        <v>55</v>
      </c>
      <c r="L279" s="2">
        <v>267735.8</v>
      </c>
      <c r="M279" s="3" t="s">
        <v>14</v>
      </c>
      <c r="N279" s="17">
        <v>0</v>
      </c>
      <c r="O279" s="17">
        <v>550000</v>
      </c>
    </row>
    <row r="280" spans="2:15" x14ac:dyDescent="0.35">
      <c r="B280" s="1">
        <v>358</v>
      </c>
      <c r="C280" s="2"/>
      <c r="D280" s="2"/>
      <c r="E280" s="2"/>
      <c r="F280" s="2"/>
      <c r="G280" s="2">
        <v>4</v>
      </c>
      <c r="H280" s="2"/>
      <c r="I280" s="2"/>
      <c r="J280" s="2"/>
      <c r="K280" s="2">
        <v>4</v>
      </c>
      <c r="L280" s="2">
        <v>272250</v>
      </c>
      <c r="M280" s="3" t="s">
        <v>14</v>
      </c>
      <c r="N280" s="17">
        <v>0</v>
      </c>
      <c r="O280" s="17">
        <v>40000</v>
      </c>
    </row>
    <row r="281" spans="2:15" x14ac:dyDescent="0.35">
      <c r="B281" s="1">
        <v>360</v>
      </c>
      <c r="C281" s="2"/>
      <c r="D281" s="2"/>
      <c r="E281" s="2"/>
      <c r="F281" s="2"/>
      <c r="G281" s="2">
        <v>8</v>
      </c>
      <c r="H281" s="2"/>
      <c r="I281" s="2"/>
      <c r="J281" s="2"/>
      <c r="K281" s="2">
        <v>8</v>
      </c>
      <c r="L281" s="2">
        <v>257837.25</v>
      </c>
      <c r="M281" s="3" t="s">
        <v>14</v>
      </c>
      <c r="N281" s="17">
        <v>0</v>
      </c>
      <c r="O281" s="17">
        <v>80000</v>
      </c>
    </row>
    <row r="282" spans="2:15" x14ac:dyDescent="0.35">
      <c r="B282" s="1">
        <v>365</v>
      </c>
      <c r="C282" s="2"/>
      <c r="D282" s="2"/>
      <c r="E282" s="2"/>
      <c r="F282" s="2"/>
      <c r="G282" s="2">
        <v>1</v>
      </c>
      <c r="H282" s="2"/>
      <c r="I282" s="2"/>
      <c r="J282" s="2"/>
      <c r="K282" s="2">
        <v>1</v>
      </c>
      <c r="L282" s="2">
        <v>185412</v>
      </c>
      <c r="M282" s="3" t="s">
        <v>14</v>
      </c>
      <c r="N282" s="17">
        <v>0</v>
      </c>
      <c r="O282" s="17">
        <v>10000</v>
      </c>
    </row>
    <row r="283" spans="2:15" x14ac:dyDescent="0.35">
      <c r="B283" s="1">
        <v>370</v>
      </c>
      <c r="C283" s="2"/>
      <c r="D283" s="2"/>
      <c r="E283" s="2"/>
      <c r="F283" s="2"/>
      <c r="G283" s="2">
        <v>6</v>
      </c>
      <c r="H283" s="2"/>
      <c r="I283" s="2"/>
      <c r="J283" s="2"/>
      <c r="K283" s="2">
        <v>6</v>
      </c>
      <c r="L283" s="2">
        <v>356500</v>
      </c>
      <c r="M283" s="3" t="s">
        <v>14</v>
      </c>
      <c r="N283" s="17">
        <v>0</v>
      </c>
      <c r="O283" s="17">
        <v>60000</v>
      </c>
    </row>
    <row r="284" spans="2:15" x14ac:dyDescent="0.35">
      <c r="B284" s="1">
        <v>380</v>
      </c>
      <c r="C284" s="2"/>
      <c r="D284" s="2"/>
      <c r="E284" s="2"/>
      <c r="F284" s="2"/>
      <c r="G284" s="2">
        <v>2</v>
      </c>
      <c r="H284" s="2"/>
      <c r="I284" s="2"/>
      <c r="J284" s="2"/>
      <c r="K284" s="2">
        <v>2</v>
      </c>
      <c r="L284" s="2">
        <v>263592</v>
      </c>
      <c r="M284" s="3" t="s">
        <v>14</v>
      </c>
      <c r="N284" s="17">
        <v>0</v>
      </c>
      <c r="O284" s="17">
        <v>20000</v>
      </c>
    </row>
    <row r="285" spans="2:15" x14ac:dyDescent="0.35">
      <c r="B285" s="1">
        <v>394</v>
      </c>
      <c r="C285" s="2"/>
      <c r="D285" s="2"/>
      <c r="E285" s="2"/>
      <c r="F285" s="2"/>
      <c r="G285" s="2">
        <v>11</v>
      </c>
      <c r="H285" s="2"/>
      <c r="I285" s="2"/>
      <c r="J285" s="2"/>
      <c r="K285" s="2">
        <v>11</v>
      </c>
      <c r="L285" s="2">
        <v>388009.54545454547</v>
      </c>
      <c r="M285" s="3" t="s">
        <v>14</v>
      </c>
      <c r="N285" s="17">
        <v>0</v>
      </c>
      <c r="O285" s="17">
        <v>110000</v>
      </c>
    </row>
    <row r="286" spans="2:15" x14ac:dyDescent="0.35">
      <c r="B286" s="1">
        <v>395</v>
      </c>
      <c r="C286" s="2"/>
      <c r="D286" s="2"/>
      <c r="E286" s="2"/>
      <c r="F286" s="2"/>
      <c r="G286" s="2">
        <v>4</v>
      </c>
      <c r="H286" s="2"/>
      <c r="I286" s="2"/>
      <c r="J286" s="2"/>
      <c r="K286" s="2">
        <v>4</v>
      </c>
      <c r="L286" s="2">
        <v>187399</v>
      </c>
      <c r="M286" s="3" t="s">
        <v>14</v>
      </c>
      <c r="N286" s="17">
        <v>0</v>
      </c>
      <c r="O286" s="17">
        <v>40000</v>
      </c>
    </row>
    <row r="287" spans="2:15" x14ac:dyDescent="0.35">
      <c r="B287" s="1">
        <v>516</v>
      </c>
      <c r="C287" s="2"/>
      <c r="D287" s="2"/>
      <c r="E287" s="2"/>
      <c r="F287" s="2"/>
      <c r="G287" s="2">
        <v>2</v>
      </c>
      <c r="H287" s="2"/>
      <c r="I287" s="2"/>
      <c r="J287" s="2"/>
      <c r="K287" s="2">
        <v>2</v>
      </c>
      <c r="L287" s="2">
        <v>2400000</v>
      </c>
      <c r="M287" s="3" t="s">
        <v>14</v>
      </c>
      <c r="N287" s="17">
        <v>0</v>
      </c>
      <c r="O287" s="17">
        <v>20000</v>
      </c>
    </row>
    <row r="288" spans="2:15" x14ac:dyDescent="0.35">
      <c r="B288" s="1" t="s">
        <v>10</v>
      </c>
      <c r="C288" s="2">
        <v>24910</v>
      </c>
      <c r="D288" s="2">
        <v>57</v>
      </c>
      <c r="E288" s="2">
        <v>68657</v>
      </c>
      <c r="F288" s="2">
        <v>11581</v>
      </c>
      <c r="G288" s="2">
        <v>1006117</v>
      </c>
      <c r="H288" s="2">
        <v>998115</v>
      </c>
      <c r="I288" s="2">
        <v>1023</v>
      </c>
      <c r="J288" s="2">
        <v>287</v>
      </c>
      <c r="K288" s="2">
        <v>2110747</v>
      </c>
      <c r="L288" s="2">
        <v>26800.822877872146</v>
      </c>
      <c r="M288" s="3"/>
      <c r="N288" s="17">
        <v>164693932</v>
      </c>
      <c r="O288" s="17">
        <v>324334642</v>
      </c>
    </row>
  </sheetData>
  <mergeCells count="2">
    <mergeCell ref="C2:K2"/>
    <mergeCell ref="N3:O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D4E12-FBE5-413D-8CE1-C1B024C3A3C8}">
  <dimension ref="B2:L293"/>
  <sheetViews>
    <sheetView zoomScale="90" zoomScaleNormal="90" workbookViewId="0">
      <selection activeCell="L5" sqref="L5"/>
    </sheetView>
  </sheetViews>
  <sheetFormatPr baseColWidth="10" defaultRowHeight="14.5" x14ac:dyDescent="0.35"/>
  <cols>
    <col min="2" max="2" width="11.453125" style="11"/>
    <col min="3" max="5" width="11.54296875" bestFit="1" customWidth="1"/>
    <col min="6" max="6" width="12.81640625" bestFit="1" customWidth="1"/>
    <col min="7" max="8" width="13.54296875" customWidth="1"/>
    <col min="9" max="9" width="11.453125" style="7"/>
    <col min="10" max="11" width="16.453125" bestFit="1" customWidth="1"/>
  </cols>
  <sheetData>
    <row r="2" spans="2:12" s="8" customFormat="1" x14ac:dyDescent="0.35">
      <c r="B2" s="1"/>
      <c r="C2" s="24" t="s">
        <v>26</v>
      </c>
      <c r="D2" s="24"/>
      <c r="E2" s="24"/>
      <c r="F2" s="24"/>
      <c r="G2" s="24"/>
      <c r="H2" s="15">
        <v>0.98799999999999999</v>
      </c>
      <c r="I2" s="1" t="s">
        <v>23</v>
      </c>
      <c r="J2" s="1" t="s">
        <v>2</v>
      </c>
      <c r="K2" s="1" t="s">
        <v>3</v>
      </c>
      <c r="L2" t="s">
        <v>52</v>
      </c>
    </row>
    <row r="3" spans="2:12" s="8" customFormat="1" x14ac:dyDescent="0.35">
      <c r="B3" s="1" t="s">
        <v>4</v>
      </c>
      <c r="C3" s="9" t="s">
        <v>5</v>
      </c>
      <c r="D3" s="9" t="s">
        <v>6</v>
      </c>
      <c r="E3" s="9" t="s">
        <v>8</v>
      </c>
      <c r="F3" s="9" t="s">
        <v>9</v>
      </c>
      <c r="G3" s="9" t="s">
        <v>10</v>
      </c>
      <c r="H3" s="9" t="s">
        <v>29</v>
      </c>
      <c r="I3" s="10" t="s">
        <v>11</v>
      </c>
      <c r="J3" s="27" t="s">
        <v>12</v>
      </c>
      <c r="K3" s="27"/>
      <c r="L3"/>
    </row>
    <row r="4" spans="2:12" x14ac:dyDescent="0.35">
      <c r="B4" s="1">
        <v>0</v>
      </c>
      <c r="C4" s="5">
        <v>31059</v>
      </c>
      <c r="D4" s="5">
        <v>36</v>
      </c>
      <c r="E4" s="5"/>
      <c r="F4" s="5"/>
      <c r="G4" s="5">
        <v>31095</v>
      </c>
      <c r="H4" s="5">
        <v>27867.070750924588</v>
      </c>
      <c r="I4" s="3" t="s">
        <v>13</v>
      </c>
      <c r="J4" s="4">
        <v>161817864</v>
      </c>
      <c r="K4" s="4">
        <v>0</v>
      </c>
      <c r="L4" s="23">
        <f>SUM(J5:J67)/SUMPRODUCT(G5:G67,H5:H67)</f>
        <v>7.0190740154961549E-4</v>
      </c>
    </row>
    <row r="5" spans="2:12" x14ac:dyDescent="0.35">
      <c r="B5" s="1">
        <v>12</v>
      </c>
      <c r="C5" s="5"/>
      <c r="D5" s="5"/>
      <c r="E5" s="5">
        <v>49</v>
      </c>
      <c r="F5" s="5"/>
      <c r="G5" s="5">
        <v>49</v>
      </c>
      <c r="H5" s="5">
        <v>44977.551020408166</v>
      </c>
      <c r="I5" s="3" t="s">
        <v>13</v>
      </c>
      <c r="J5" s="4">
        <v>294000</v>
      </c>
      <c r="K5" s="4">
        <v>0</v>
      </c>
    </row>
    <row r="6" spans="2:12" x14ac:dyDescent="0.35">
      <c r="B6" s="1">
        <v>13</v>
      </c>
      <c r="C6" s="5"/>
      <c r="D6" s="5"/>
      <c r="E6" s="5">
        <v>696</v>
      </c>
      <c r="F6" s="5"/>
      <c r="G6" s="5">
        <v>696</v>
      </c>
      <c r="H6" s="5">
        <v>47587.772988505749</v>
      </c>
      <c r="I6" s="3" t="s">
        <v>13</v>
      </c>
      <c r="J6" s="4">
        <v>4176000</v>
      </c>
      <c r="K6" s="4">
        <v>0</v>
      </c>
    </row>
    <row r="7" spans="2:12" x14ac:dyDescent="0.35">
      <c r="B7" s="1">
        <v>14</v>
      </c>
      <c r="C7" s="5"/>
      <c r="D7" s="5"/>
      <c r="E7" s="5">
        <v>331</v>
      </c>
      <c r="F7" s="5"/>
      <c r="G7" s="5">
        <v>331</v>
      </c>
      <c r="H7" s="5">
        <v>47667.960725075529</v>
      </c>
      <c r="I7" s="3" t="s">
        <v>13</v>
      </c>
      <c r="J7" s="4">
        <v>1986000</v>
      </c>
      <c r="K7" s="4">
        <v>0</v>
      </c>
    </row>
    <row r="8" spans="2:12" x14ac:dyDescent="0.35">
      <c r="B8" s="1">
        <v>15</v>
      </c>
      <c r="C8" s="5"/>
      <c r="D8" s="5"/>
      <c r="E8" s="5">
        <v>72</v>
      </c>
      <c r="F8" s="5"/>
      <c r="G8" s="5">
        <v>72</v>
      </c>
      <c r="H8" s="5">
        <v>47688.972222222219</v>
      </c>
      <c r="I8" s="3" t="s">
        <v>13</v>
      </c>
      <c r="J8" s="4">
        <v>432000</v>
      </c>
      <c r="K8" s="4">
        <v>0</v>
      </c>
    </row>
    <row r="9" spans="2:12" x14ac:dyDescent="0.35">
      <c r="B9" s="1">
        <v>22</v>
      </c>
      <c r="C9" s="5"/>
      <c r="D9" s="5"/>
      <c r="E9" s="5">
        <v>219</v>
      </c>
      <c r="F9" s="5"/>
      <c r="G9" s="5">
        <v>219</v>
      </c>
      <c r="H9" s="5">
        <v>34630</v>
      </c>
      <c r="I9" s="3" t="s">
        <v>13</v>
      </c>
      <c r="J9" s="4">
        <v>0</v>
      </c>
      <c r="K9" s="4">
        <v>0</v>
      </c>
    </row>
    <row r="10" spans="2:12" x14ac:dyDescent="0.35">
      <c r="B10" s="1">
        <v>26</v>
      </c>
      <c r="C10" s="5"/>
      <c r="D10" s="5"/>
      <c r="E10" s="5">
        <v>541</v>
      </c>
      <c r="F10" s="5"/>
      <c r="G10" s="5">
        <v>541</v>
      </c>
      <c r="H10" s="5">
        <v>30451.756007393717</v>
      </c>
      <c r="I10" s="3" t="s">
        <v>13</v>
      </c>
      <c r="J10" s="4">
        <v>0</v>
      </c>
      <c r="K10" s="4">
        <v>0</v>
      </c>
    </row>
    <row r="11" spans="2:12" x14ac:dyDescent="0.35">
      <c r="B11" s="1">
        <v>28</v>
      </c>
      <c r="C11" s="5"/>
      <c r="D11" s="5"/>
      <c r="E11" s="5">
        <v>62</v>
      </c>
      <c r="F11" s="5"/>
      <c r="G11" s="5">
        <v>62</v>
      </c>
      <c r="H11" s="5">
        <v>38076.161290322583</v>
      </c>
      <c r="I11" s="3" t="s">
        <v>13</v>
      </c>
      <c r="J11" s="4">
        <v>0</v>
      </c>
      <c r="K11" s="4">
        <v>0</v>
      </c>
    </row>
    <row r="12" spans="2:12" x14ac:dyDescent="0.35">
      <c r="B12" s="1">
        <v>29</v>
      </c>
      <c r="C12" s="5"/>
      <c r="D12" s="5"/>
      <c r="E12" s="5">
        <v>443</v>
      </c>
      <c r="F12" s="5"/>
      <c r="G12" s="5">
        <v>443</v>
      </c>
      <c r="H12" s="5">
        <v>33783.862302483067</v>
      </c>
      <c r="I12" s="3" t="s">
        <v>13</v>
      </c>
      <c r="J12" s="4">
        <v>0</v>
      </c>
      <c r="K12" s="4">
        <v>0</v>
      </c>
    </row>
    <row r="13" spans="2:12" x14ac:dyDescent="0.35">
      <c r="B13" s="1">
        <v>33</v>
      </c>
      <c r="C13" s="5"/>
      <c r="D13" s="5"/>
      <c r="E13" s="5">
        <v>54</v>
      </c>
      <c r="F13" s="5"/>
      <c r="G13" s="5">
        <v>54</v>
      </c>
      <c r="H13" s="5">
        <v>42990</v>
      </c>
      <c r="I13" s="3" t="s">
        <v>13</v>
      </c>
      <c r="J13" s="4">
        <v>0</v>
      </c>
      <c r="K13" s="4">
        <v>0</v>
      </c>
    </row>
    <row r="14" spans="2:12" x14ac:dyDescent="0.35">
      <c r="B14" s="1">
        <v>36</v>
      </c>
      <c r="C14" s="5"/>
      <c r="D14" s="5"/>
      <c r="E14" s="5">
        <v>194</v>
      </c>
      <c r="F14" s="5"/>
      <c r="G14" s="5">
        <v>194</v>
      </c>
      <c r="H14" s="5">
        <v>39600</v>
      </c>
      <c r="I14" s="3" t="s">
        <v>13</v>
      </c>
      <c r="J14" s="4">
        <v>0</v>
      </c>
      <c r="K14" s="4">
        <v>0</v>
      </c>
    </row>
    <row r="15" spans="2:12" x14ac:dyDescent="0.35">
      <c r="B15" s="1">
        <v>37</v>
      </c>
      <c r="C15" s="5"/>
      <c r="D15" s="5"/>
      <c r="E15" s="5">
        <v>319</v>
      </c>
      <c r="F15" s="5"/>
      <c r="G15" s="5">
        <v>319</v>
      </c>
      <c r="H15" s="5">
        <v>50240.658307210033</v>
      </c>
      <c r="I15" s="3" t="s">
        <v>13</v>
      </c>
      <c r="J15" s="4">
        <v>0</v>
      </c>
      <c r="K15" s="4">
        <v>0</v>
      </c>
    </row>
    <row r="16" spans="2:12" x14ac:dyDescent="0.35">
      <c r="B16" s="1">
        <v>38</v>
      </c>
      <c r="C16" s="5"/>
      <c r="D16" s="5"/>
      <c r="E16" s="5">
        <v>488</v>
      </c>
      <c r="F16" s="5"/>
      <c r="G16" s="5">
        <v>488</v>
      </c>
      <c r="H16" s="5">
        <v>42812.37704918033</v>
      </c>
      <c r="I16" s="3" t="s">
        <v>13</v>
      </c>
      <c r="J16" s="4">
        <v>0</v>
      </c>
      <c r="K16" s="4">
        <v>0</v>
      </c>
    </row>
    <row r="17" spans="2:11" x14ac:dyDescent="0.35">
      <c r="B17" s="1">
        <v>39</v>
      </c>
      <c r="C17" s="5"/>
      <c r="D17" s="5"/>
      <c r="E17" s="5">
        <v>4</v>
      </c>
      <c r="F17" s="5"/>
      <c r="G17" s="5">
        <v>4</v>
      </c>
      <c r="H17" s="5">
        <v>49680</v>
      </c>
      <c r="I17" s="3" t="s">
        <v>13</v>
      </c>
      <c r="J17" s="4">
        <v>0</v>
      </c>
      <c r="K17" s="4">
        <v>0</v>
      </c>
    </row>
    <row r="18" spans="2:11" x14ac:dyDescent="0.35">
      <c r="B18" s="1">
        <v>40</v>
      </c>
      <c r="C18" s="5"/>
      <c r="D18" s="5"/>
      <c r="E18" s="5">
        <v>1370</v>
      </c>
      <c r="F18" s="5"/>
      <c r="G18" s="5">
        <v>1370</v>
      </c>
      <c r="H18" s="5">
        <v>41715.818248175179</v>
      </c>
      <c r="I18" s="3" t="s">
        <v>13</v>
      </c>
      <c r="J18" s="4">
        <v>0</v>
      </c>
      <c r="K18" s="4">
        <v>0</v>
      </c>
    </row>
    <row r="19" spans="2:11" x14ac:dyDescent="0.35">
      <c r="B19" s="1">
        <v>41</v>
      </c>
      <c r="C19" s="5"/>
      <c r="D19" s="5"/>
      <c r="E19" s="5">
        <v>483</v>
      </c>
      <c r="F19" s="5"/>
      <c r="G19" s="5">
        <v>483</v>
      </c>
      <c r="H19" s="5">
        <v>48447.204968944097</v>
      </c>
      <c r="I19" s="3" t="s">
        <v>13</v>
      </c>
      <c r="J19" s="4">
        <v>0</v>
      </c>
      <c r="K19" s="4">
        <v>0</v>
      </c>
    </row>
    <row r="20" spans="2:11" x14ac:dyDescent="0.35">
      <c r="B20" s="1">
        <v>42</v>
      </c>
      <c r="C20" s="5"/>
      <c r="D20" s="5"/>
      <c r="E20" s="5">
        <v>47</v>
      </c>
      <c r="F20" s="5"/>
      <c r="G20" s="5">
        <v>47</v>
      </c>
      <c r="H20" s="5">
        <v>150431.91489361701</v>
      </c>
      <c r="I20" s="3" t="s">
        <v>13</v>
      </c>
      <c r="J20" s="4">
        <v>0</v>
      </c>
      <c r="K20" s="4">
        <v>0</v>
      </c>
    </row>
    <row r="21" spans="2:11" x14ac:dyDescent="0.35">
      <c r="B21" s="1">
        <v>44</v>
      </c>
      <c r="C21" s="5"/>
      <c r="D21" s="5"/>
      <c r="E21" s="5">
        <v>48</v>
      </c>
      <c r="F21" s="5"/>
      <c r="G21" s="5">
        <v>48</v>
      </c>
      <c r="H21" s="5">
        <v>61722.208333333336</v>
      </c>
      <c r="I21" s="3" t="s">
        <v>13</v>
      </c>
      <c r="J21" s="4">
        <v>0</v>
      </c>
      <c r="K21" s="4">
        <v>0</v>
      </c>
    </row>
    <row r="22" spans="2:11" x14ac:dyDescent="0.35">
      <c r="B22" s="1">
        <v>45</v>
      </c>
      <c r="C22" s="5"/>
      <c r="D22" s="5"/>
      <c r="E22" s="5">
        <v>48</v>
      </c>
      <c r="F22" s="5"/>
      <c r="G22" s="5">
        <v>48</v>
      </c>
      <c r="H22" s="5">
        <v>50250</v>
      </c>
      <c r="I22" s="3" t="s">
        <v>13</v>
      </c>
      <c r="J22" s="4">
        <v>0</v>
      </c>
      <c r="K22" s="4">
        <v>0</v>
      </c>
    </row>
    <row r="23" spans="2:11" x14ac:dyDescent="0.35">
      <c r="B23" s="1">
        <v>46</v>
      </c>
      <c r="C23" s="5"/>
      <c r="D23" s="5"/>
      <c r="E23" s="5">
        <v>429</v>
      </c>
      <c r="F23" s="5"/>
      <c r="G23" s="5">
        <v>429</v>
      </c>
      <c r="H23" s="5">
        <v>57464.755244755244</v>
      </c>
      <c r="I23" s="3" t="s">
        <v>13</v>
      </c>
      <c r="J23" s="4">
        <v>0</v>
      </c>
      <c r="K23" s="4">
        <v>0</v>
      </c>
    </row>
    <row r="24" spans="2:11" x14ac:dyDescent="0.35">
      <c r="B24" s="1">
        <v>47</v>
      </c>
      <c r="C24" s="5"/>
      <c r="D24" s="5"/>
      <c r="E24" s="5">
        <v>87</v>
      </c>
      <c r="F24" s="5"/>
      <c r="G24" s="5">
        <v>87</v>
      </c>
      <c r="H24" s="5">
        <v>46106.321839080461</v>
      </c>
      <c r="I24" s="3" t="s">
        <v>13</v>
      </c>
      <c r="J24" s="4">
        <v>0</v>
      </c>
      <c r="K24" s="4">
        <v>0</v>
      </c>
    </row>
    <row r="25" spans="2:11" x14ac:dyDescent="0.35">
      <c r="B25" s="1">
        <v>48</v>
      </c>
      <c r="C25" s="5"/>
      <c r="D25" s="5"/>
      <c r="E25" s="5">
        <v>187</v>
      </c>
      <c r="F25" s="5"/>
      <c r="G25" s="5">
        <v>187</v>
      </c>
      <c r="H25" s="5">
        <v>24901.347593582886</v>
      </c>
      <c r="I25" s="3" t="s">
        <v>13</v>
      </c>
      <c r="J25" s="4">
        <v>0</v>
      </c>
      <c r="K25" s="4">
        <v>0</v>
      </c>
    </row>
    <row r="26" spans="2:11" x14ac:dyDescent="0.35">
      <c r="B26" s="1">
        <v>49</v>
      </c>
      <c r="C26" s="5"/>
      <c r="D26" s="5"/>
      <c r="E26" s="5">
        <v>1280</v>
      </c>
      <c r="F26" s="5"/>
      <c r="G26" s="5">
        <v>1280</v>
      </c>
      <c r="H26" s="5">
        <v>68100.204687499994</v>
      </c>
      <c r="I26" s="3" t="s">
        <v>13</v>
      </c>
      <c r="J26" s="4">
        <v>0</v>
      </c>
      <c r="K26" s="4">
        <v>0</v>
      </c>
    </row>
    <row r="27" spans="2:11" x14ac:dyDescent="0.35">
      <c r="B27" s="1">
        <v>50</v>
      </c>
      <c r="C27" s="5"/>
      <c r="D27" s="5"/>
      <c r="E27" s="5">
        <v>810</v>
      </c>
      <c r="F27" s="5"/>
      <c r="G27" s="5">
        <v>810</v>
      </c>
      <c r="H27" s="5">
        <v>80103.549382716054</v>
      </c>
      <c r="I27" s="3" t="s">
        <v>13</v>
      </c>
      <c r="J27" s="4">
        <v>0</v>
      </c>
      <c r="K27" s="4">
        <v>0</v>
      </c>
    </row>
    <row r="28" spans="2:11" x14ac:dyDescent="0.35">
      <c r="B28" s="1">
        <v>51</v>
      </c>
      <c r="C28" s="5"/>
      <c r="D28" s="5"/>
      <c r="E28" s="5">
        <v>24</v>
      </c>
      <c r="F28" s="5"/>
      <c r="G28" s="5">
        <v>24</v>
      </c>
      <c r="H28" s="5">
        <v>99946</v>
      </c>
      <c r="I28" s="3" t="s">
        <v>13</v>
      </c>
      <c r="J28" s="4">
        <v>0</v>
      </c>
      <c r="K28" s="4">
        <v>0</v>
      </c>
    </row>
    <row r="29" spans="2:11" x14ac:dyDescent="0.35">
      <c r="B29" s="1">
        <v>52</v>
      </c>
      <c r="C29" s="5"/>
      <c r="D29" s="5"/>
      <c r="E29" s="5">
        <v>1057</v>
      </c>
      <c r="F29" s="5"/>
      <c r="G29" s="5">
        <v>1057</v>
      </c>
      <c r="H29" s="5">
        <v>49537.410596026493</v>
      </c>
      <c r="I29" s="3" t="s">
        <v>13</v>
      </c>
      <c r="J29" s="4">
        <v>0</v>
      </c>
      <c r="K29" s="4">
        <v>0</v>
      </c>
    </row>
    <row r="30" spans="2:11" x14ac:dyDescent="0.35">
      <c r="B30" s="1">
        <v>53</v>
      </c>
      <c r="C30" s="5"/>
      <c r="D30" s="5"/>
      <c r="E30" s="5">
        <v>32</v>
      </c>
      <c r="F30" s="5"/>
      <c r="G30" s="5">
        <v>32</v>
      </c>
      <c r="H30" s="5">
        <v>59463</v>
      </c>
      <c r="I30" s="3" t="s">
        <v>13</v>
      </c>
      <c r="J30" s="4">
        <v>0</v>
      </c>
      <c r="K30" s="4">
        <v>0</v>
      </c>
    </row>
    <row r="31" spans="2:11" x14ac:dyDescent="0.35">
      <c r="B31" s="1">
        <v>54</v>
      </c>
      <c r="C31" s="5"/>
      <c r="D31" s="5"/>
      <c r="E31" s="5">
        <v>20</v>
      </c>
      <c r="F31" s="5"/>
      <c r="G31" s="5">
        <v>20</v>
      </c>
      <c r="H31" s="5">
        <v>58038</v>
      </c>
      <c r="I31" s="3" t="s">
        <v>13</v>
      </c>
      <c r="J31" s="4">
        <v>0</v>
      </c>
      <c r="K31" s="4">
        <v>0</v>
      </c>
    </row>
    <row r="32" spans="2:11" x14ac:dyDescent="0.35">
      <c r="B32" s="1">
        <v>55</v>
      </c>
      <c r="C32" s="5"/>
      <c r="D32" s="5"/>
      <c r="E32" s="5">
        <v>1107</v>
      </c>
      <c r="F32" s="5"/>
      <c r="G32" s="5">
        <v>1107</v>
      </c>
      <c r="H32" s="5">
        <v>38813.824751580847</v>
      </c>
      <c r="I32" s="3" t="s">
        <v>13</v>
      </c>
      <c r="J32" s="4">
        <v>0</v>
      </c>
      <c r="K32" s="4">
        <v>0</v>
      </c>
    </row>
    <row r="33" spans="2:12" x14ac:dyDescent="0.35">
      <c r="B33" s="1">
        <v>56</v>
      </c>
      <c r="C33" s="5"/>
      <c r="D33" s="5"/>
      <c r="E33" s="5">
        <v>669</v>
      </c>
      <c r="F33" s="5"/>
      <c r="G33" s="5">
        <v>669</v>
      </c>
      <c r="H33" s="5">
        <v>102800.08968609865</v>
      </c>
      <c r="I33" s="3" t="s">
        <v>13</v>
      </c>
      <c r="J33" s="4">
        <v>0</v>
      </c>
      <c r="K33" s="4">
        <v>0</v>
      </c>
    </row>
    <row r="34" spans="2:12" x14ac:dyDescent="0.35">
      <c r="B34" s="1">
        <v>57</v>
      </c>
      <c r="C34" s="5"/>
      <c r="D34" s="5"/>
      <c r="E34" s="5">
        <v>155</v>
      </c>
      <c r="F34" s="5"/>
      <c r="G34" s="5">
        <v>155</v>
      </c>
      <c r="H34" s="5">
        <v>68356.425806451618</v>
      </c>
      <c r="I34" s="3" t="s">
        <v>13</v>
      </c>
      <c r="J34" s="4">
        <v>0</v>
      </c>
      <c r="K34" s="4">
        <v>0</v>
      </c>
    </row>
    <row r="35" spans="2:12" x14ac:dyDescent="0.35">
      <c r="B35" s="1">
        <v>59</v>
      </c>
      <c r="C35" s="5"/>
      <c r="D35" s="5"/>
      <c r="E35" s="5">
        <v>1002</v>
      </c>
      <c r="F35" s="5"/>
      <c r="G35" s="5">
        <v>1002</v>
      </c>
      <c r="H35" s="5">
        <v>80651.407185628748</v>
      </c>
      <c r="I35" s="3" t="s">
        <v>13</v>
      </c>
      <c r="J35" s="4">
        <v>0</v>
      </c>
      <c r="K35" s="4">
        <v>0</v>
      </c>
    </row>
    <row r="36" spans="2:12" x14ac:dyDescent="0.35">
      <c r="B36" s="1">
        <v>62</v>
      </c>
      <c r="C36" s="5"/>
      <c r="D36" s="5"/>
      <c r="E36" s="5">
        <v>9</v>
      </c>
      <c r="F36" s="5"/>
      <c r="G36" s="5">
        <v>9</v>
      </c>
      <c r="H36" s="5">
        <v>60638</v>
      </c>
      <c r="I36" s="3" t="s">
        <v>13</v>
      </c>
      <c r="J36" s="4">
        <v>0</v>
      </c>
      <c r="K36" s="4">
        <v>0</v>
      </c>
    </row>
    <row r="37" spans="2:12" x14ac:dyDescent="0.35">
      <c r="B37" s="1">
        <v>63</v>
      </c>
      <c r="C37" s="5"/>
      <c r="D37" s="5"/>
      <c r="E37" s="5">
        <v>49</v>
      </c>
      <c r="F37" s="5"/>
      <c r="G37" s="5">
        <v>49</v>
      </c>
      <c r="H37" s="5">
        <v>93363.061224489793</v>
      </c>
      <c r="I37" s="3" t="s">
        <v>13</v>
      </c>
      <c r="J37" s="4">
        <v>0</v>
      </c>
      <c r="K37" s="4">
        <v>0</v>
      </c>
    </row>
    <row r="38" spans="2:12" x14ac:dyDescent="0.35">
      <c r="B38" s="1">
        <v>64</v>
      </c>
      <c r="C38" s="5"/>
      <c r="D38" s="5"/>
      <c r="E38" s="5">
        <v>529</v>
      </c>
      <c r="F38" s="5"/>
      <c r="G38" s="5">
        <v>529</v>
      </c>
      <c r="H38" s="5">
        <v>77126.850661625707</v>
      </c>
      <c r="I38" s="3" t="s">
        <v>13</v>
      </c>
      <c r="J38" s="4">
        <v>0</v>
      </c>
      <c r="K38" s="4">
        <v>0</v>
      </c>
    </row>
    <row r="39" spans="2:12" x14ac:dyDescent="0.35">
      <c r="B39" s="1">
        <v>66</v>
      </c>
      <c r="C39" s="5"/>
      <c r="D39" s="5"/>
      <c r="E39" s="5">
        <v>39</v>
      </c>
      <c r="F39" s="5"/>
      <c r="G39" s="5">
        <v>39</v>
      </c>
      <c r="H39" s="5">
        <v>189409.69230769231</v>
      </c>
      <c r="I39" s="3" t="s">
        <v>13</v>
      </c>
      <c r="J39" s="4">
        <v>0</v>
      </c>
      <c r="K39" s="4">
        <v>0</v>
      </c>
    </row>
    <row r="40" spans="2:12" x14ac:dyDescent="0.35">
      <c r="B40" s="1">
        <v>69</v>
      </c>
      <c r="C40" s="5"/>
      <c r="D40" s="5"/>
      <c r="E40" s="5">
        <v>463</v>
      </c>
      <c r="F40" s="5"/>
      <c r="G40" s="5">
        <v>463</v>
      </c>
      <c r="H40" s="5">
        <v>56437.058315334776</v>
      </c>
      <c r="I40" s="3" t="s">
        <v>13</v>
      </c>
      <c r="J40" s="4">
        <v>0</v>
      </c>
      <c r="K40" s="4">
        <v>0</v>
      </c>
    </row>
    <row r="41" spans="2:12" x14ac:dyDescent="0.35">
      <c r="B41" s="1">
        <v>70</v>
      </c>
      <c r="C41" s="5"/>
      <c r="D41" s="5"/>
      <c r="E41" s="5"/>
      <c r="F41" s="5">
        <v>80</v>
      </c>
      <c r="G41" s="5">
        <v>80</v>
      </c>
      <c r="H41" s="5">
        <v>31906.174999999999</v>
      </c>
      <c r="I41" s="3" t="s">
        <v>13</v>
      </c>
      <c r="J41" s="4">
        <v>0</v>
      </c>
      <c r="K41" s="4">
        <v>0</v>
      </c>
    </row>
    <row r="42" spans="2:12" x14ac:dyDescent="0.35">
      <c r="B42" s="1">
        <v>72</v>
      </c>
      <c r="C42" s="5"/>
      <c r="D42" s="5"/>
      <c r="E42" s="5">
        <v>525</v>
      </c>
      <c r="F42" s="5"/>
      <c r="G42" s="5">
        <v>525</v>
      </c>
      <c r="H42" s="5">
        <v>91760</v>
      </c>
      <c r="I42" s="3" t="s">
        <v>13</v>
      </c>
      <c r="J42" s="4">
        <v>0</v>
      </c>
      <c r="K42" s="4">
        <v>0</v>
      </c>
    </row>
    <row r="43" spans="2:12" x14ac:dyDescent="0.35">
      <c r="B43" s="1">
        <v>75</v>
      </c>
      <c r="C43" s="5"/>
      <c r="D43" s="5"/>
      <c r="E43" s="5"/>
      <c r="F43" s="5">
        <v>6368</v>
      </c>
      <c r="G43" s="5">
        <v>6368</v>
      </c>
      <c r="H43" s="5">
        <v>21051.577575376883</v>
      </c>
      <c r="I43" s="3" t="s">
        <v>13</v>
      </c>
      <c r="J43" s="4">
        <v>0</v>
      </c>
      <c r="K43" s="4">
        <v>0</v>
      </c>
    </row>
    <row r="44" spans="2:12" x14ac:dyDescent="0.35">
      <c r="B44" s="1">
        <v>76</v>
      </c>
      <c r="C44" s="5"/>
      <c r="D44" s="5"/>
      <c r="E44" s="5"/>
      <c r="F44" s="5">
        <v>208</v>
      </c>
      <c r="G44" s="5">
        <v>208</v>
      </c>
      <c r="H44" s="5">
        <v>31945.153846153848</v>
      </c>
      <c r="I44" s="3" t="s">
        <v>13</v>
      </c>
      <c r="J44" s="4">
        <v>0</v>
      </c>
      <c r="K44" s="4">
        <v>0</v>
      </c>
    </row>
    <row r="45" spans="2:12" x14ac:dyDescent="0.35">
      <c r="B45" s="1">
        <v>77</v>
      </c>
      <c r="C45" s="5"/>
      <c r="D45" s="5"/>
      <c r="E45" s="5">
        <v>116</v>
      </c>
      <c r="F45" s="5"/>
      <c r="G45" s="5">
        <v>116</v>
      </c>
      <c r="H45" s="5">
        <v>81052.655172413797</v>
      </c>
      <c r="I45" s="3" t="s">
        <v>13</v>
      </c>
      <c r="J45" s="4">
        <v>0</v>
      </c>
      <c r="K45" s="4">
        <v>0</v>
      </c>
    </row>
    <row r="46" spans="2:12" x14ac:dyDescent="0.35">
      <c r="B46" s="1">
        <v>78</v>
      </c>
      <c r="C46" s="5"/>
      <c r="D46" s="5"/>
      <c r="E46" s="5">
        <v>318</v>
      </c>
      <c r="F46" s="5">
        <v>1328</v>
      </c>
      <c r="G46" s="5">
        <v>1646</v>
      </c>
      <c r="H46" s="5">
        <v>41943.899149453217</v>
      </c>
      <c r="I46" s="3" t="s">
        <v>13</v>
      </c>
      <c r="J46" s="4">
        <v>0</v>
      </c>
      <c r="K46" s="4">
        <v>0</v>
      </c>
    </row>
    <row r="47" spans="2:12" x14ac:dyDescent="0.35">
      <c r="B47" s="1">
        <v>79</v>
      </c>
      <c r="C47" s="5"/>
      <c r="D47" s="5"/>
      <c r="E47" s="5"/>
      <c r="F47" s="5">
        <v>5171</v>
      </c>
      <c r="G47" s="5">
        <v>5171</v>
      </c>
      <c r="H47" s="5">
        <v>23329.478050667181</v>
      </c>
      <c r="I47" s="3" t="s">
        <v>13</v>
      </c>
      <c r="J47" s="4">
        <v>0</v>
      </c>
      <c r="K47" s="4">
        <v>0</v>
      </c>
      <c r="L47" s="23"/>
    </row>
    <row r="48" spans="2:12" x14ac:dyDescent="0.35">
      <c r="B48" s="1">
        <v>81</v>
      </c>
      <c r="C48" s="5"/>
      <c r="D48" s="5"/>
      <c r="E48" s="5"/>
      <c r="F48" s="5">
        <v>23</v>
      </c>
      <c r="G48" s="5">
        <v>23</v>
      </c>
      <c r="H48" s="5">
        <v>28337.130434782608</v>
      </c>
      <c r="I48" s="3" t="s">
        <v>13</v>
      </c>
      <c r="J48" s="4">
        <v>0</v>
      </c>
      <c r="K48" s="4">
        <v>0</v>
      </c>
    </row>
    <row r="49" spans="2:12" x14ac:dyDescent="0.35">
      <c r="B49" s="1">
        <v>82</v>
      </c>
      <c r="C49" s="5"/>
      <c r="D49" s="5"/>
      <c r="E49" s="5"/>
      <c r="F49" s="5">
        <v>16150</v>
      </c>
      <c r="G49" s="5">
        <v>16150</v>
      </c>
      <c r="H49" s="5">
        <v>21618.508606811145</v>
      </c>
      <c r="I49" s="3" t="s">
        <v>13</v>
      </c>
      <c r="J49" s="4">
        <v>0</v>
      </c>
      <c r="K49" s="4">
        <v>0</v>
      </c>
    </row>
    <row r="50" spans="2:12" x14ac:dyDescent="0.35">
      <c r="B50" s="1">
        <v>83</v>
      </c>
      <c r="C50" s="5"/>
      <c r="D50" s="5"/>
      <c r="E50" s="5"/>
      <c r="F50" s="5">
        <v>743</v>
      </c>
      <c r="G50" s="5">
        <v>743</v>
      </c>
      <c r="H50" s="5">
        <v>18038.842530282636</v>
      </c>
      <c r="I50" s="3" t="s">
        <v>13</v>
      </c>
      <c r="J50" s="4">
        <v>0</v>
      </c>
      <c r="K50" s="4">
        <v>0</v>
      </c>
    </row>
    <row r="51" spans="2:12" x14ac:dyDescent="0.35">
      <c r="B51" s="1">
        <v>84</v>
      </c>
      <c r="C51" s="5"/>
      <c r="D51" s="5"/>
      <c r="E51" s="5">
        <v>153</v>
      </c>
      <c r="F51" s="5">
        <v>14661</v>
      </c>
      <c r="G51" s="5">
        <v>14814</v>
      </c>
      <c r="H51" s="5">
        <v>20086.822870257864</v>
      </c>
      <c r="I51" s="3" t="s">
        <v>13</v>
      </c>
      <c r="J51" s="4">
        <v>0</v>
      </c>
      <c r="K51" s="4">
        <v>0</v>
      </c>
    </row>
    <row r="52" spans="2:12" x14ac:dyDescent="0.35">
      <c r="B52" s="1">
        <v>85</v>
      </c>
      <c r="C52" s="5"/>
      <c r="D52" s="5"/>
      <c r="E52" s="5"/>
      <c r="F52" s="5">
        <v>21562</v>
      </c>
      <c r="G52" s="5">
        <v>21562</v>
      </c>
      <c r="H52" s="5">
        <v>19925.174891011964</v>
      </c>
      <c r="I52" s="3" t="s">
        <v>13</v>
      </c>
      <c r="J52" s="4">
        <v>0</v>
      </c>
      <c r="K52" s="4">
        <v>0</v>
      </c>
    </row>
    <row r="53" spans="2:12" x14ac:dyDescent="0.35">
      <c r="B53" s="1">
        <v>86</v>
      </c>
      <c r="C53" s="5"/>
      <c r="D53" s="5"/>
      <c r="E53" s="5"/>
      <c r="F53" s="5">
        <v>10280</v>
      </c>
      <c r="G53" s="5">
        <v>10280</v>
      </c>
      <c r="H53" s="5">
        <v>31336.169649805448</v>
      </c>
      <c r="I53" s="3" t="s">
        <v>13</v>
      </c>
      <c r="J53" s="4">
        <v>0</v>
      </c>
      <c r="K53" s="4">
        <v>0</v>
      </c>
    </row>
    <row r="54" spans="2:12" x14ac:dyDescent="0.35">
      <c r="B54" s="1">
        <v>87</v>
      </c>
      <c r="C54" s="5"/>
      <c r="D54" s="5"/>
      <c r="E54" s="5"/>
      <c r="F54" s="5">
        <v>11298</v>
      </c>
      <c r="G54" s="5">
        <v>11298</v>
      </c>
      <c r="H54" s="5">
        <v>30143.209594618518</v>
      </c>
      <c r="I54" s="3" t="s">
        <v>13</v>
      </c>
      <c r="J54" s="4">
        <v>0</v>
      </c>
      <c r="K54" s="4">
        <v>0</v>
      </c>
    </row>
    <row r="55" spans="2:12" x14ac:dyDescent="0.35">
      <c r="B55" s="1">
        <v>88</v>
      </c>
      <c r="C55" s="5"/>
      <c r="D55" s="5"/>
      <c r="E55" s="5"/>
      <c r="F55" s="5">
        <v>3118</v>
      </c>
      <c r="G55" s="5">
        <v>3118</v>
      </c>
      <c r="H55" s="5">
        <v>27243.797626683772</v>
      </c>
      <c r="I55" s="3" t="s">
        <v>13</v>
      </c>
      <c r="J55" s="4">
        <v>0</v>
      </c>
      <c r="K55" s="4">
        <v>0</v>
      </c>
    </row>
    <row r="56" spans="2:12" x14ac:dyDescent="0.35">
      <c r="B56" s="1">
        <v>89</v>
      </c>
      <c r="C56" s="5"/>
      <c r="D56" s="5"/>
      <c r="E56" s="5"/>
      <c r="F56" s="5">
        <v>2512</v>
      </c>
      <c r="G56" s="5">
        <v>2512</v>
      </c>
      <c r="H56" s="5">
        <v>21108.835191082802</v>
      </c>
      <c r="I56" s="3" t="s">
        <v>13</v>
      </c>
      <c r="J56" s="4">
        <v>0</v>
      </c>
      <c r="K56" s="4">
        <v>0</v>
      </c>
    </row>
    <row r="57" spans="2:12" x14ac:dyDescent="0.35">
      <c r="B57" s="1">
        <v>90</v>
      </c>
      <c r="C57" s="5"/>
      <c r="D57" s="5"/>
      <c r="E57" s="5"/>
      <c r="F57" s="5">
        <v>23797</v>
      </c>
      <c r="G57" s="5">
        <v>23797</v>
      </c>
      <c r="H57" s="5">
        <v>21833.132033449594</v>
      </c>
      <c r="I57" s="3" t="s">
        <v>13</v>
      </c>
      <c r="J57" s="4">
        <v>0</v>
      </c>
      <c r="K57" s="4">
        <v>0</v>
      </c>
    </row>
    <row r="58" spans="2:12" x14ac:dyDescent="0.35">
      <c r="B58" s="1">
        <v>91</v>
      </c>
      <c r="C58" s="5"/>
      <c r="D58" s="5"/>
      <c r="E58" s="5"/>
      <c r="F58" s="5">
        <v>3806</v>
      </c>
      <c r="G58" s="5">
        <v>3806</v>
      </c>
      <c r="H58" s="5">
        <v>26338.578560168156</v>
      </c>
      <c r="I58" s="3" t="s">
        <v>13</v>
      </c>
      <c r="J58" s="4">
        <v>0</v>
      </c>
      <c r="K58" s="4">
        <v>0</v>
      </c>
    </row>
    <row r="59" spans="2:12" x14ac:dyDescent="0.35">
      <c r="B59" s="1">
        <v>92</v>
      </c>
      <c r="C59" s="5"/>
      <c r="D59" s="5"/>
      <c r="E59" s="5"/>
      <c r="F59" s="5">
        <v>16700</v>
      </c>
      <c r="G59" s="5">
        <v>16700</v>
      </c>
      <c r="H59" s="5">
        <v>28831.41245508982</v>
      </c>
      <c r="I59" s="3" t="s">
        <v>13</v>
      </c>
      <c r="J59" s="4">
        <v>0</v>
      </c>
      <c r="K59" s="4">
        <v>0</v>
      </c>
      <c r="L59" s="23"/>
    </row>
    <row r="60" spans="2:12" x14ac:dyDescent="0.35">
      <c r="B60" s="1">
        <v>93</v>
      </c>
      <c r="C60" s="5"/>
      <c r="D60" s="5"/>
      <c r="E60" s="5"/>
      <c r="F60" s="5">
        <v>41818</v>
      </c>
      <c r="G60" s="5">
        <v>41818</v>
      </c>
      <c r="H60" s="5">
        <v>18131.122698359559</v>
      </c>
      <c r="I60" s="3" t="s">
        <v>13</v>
      </c>
      <c r="J60" s="4">
        <v>0</v>
      </c>
      <c r="K60" s="4">
        <v>0</v>
      </c>
    </row>
    <row r="61" spans="2:12" x14ac:dyDescent="0.35">
      <c r="B61" s="1">
        <v>94</v>
      </c>
      <c r="C61" s="5"/>
      <c r="D61" s="5"/>
      <c r="E61" s="5"/>
      <c r="F61" s="5">
        <v>6146</v>
      </c>
      <c r="G61" s="5">
        <v>6146</v>
      </c>
      <c r="H61" s="5">
        <v>23129.644321509924</v>
      </c>
      <c r="I61" s="3" t="s">
        <v>13</v>
      </c>
      <c r="J61" s="4">
        <v>0</v>
      </c>
      <c r="K61" s="4">
        <v>0</v>
      </c>
    </row>
    <row r="62" spans="2:12" x14ac:dyDescent="0.35">
      <c r="B62" s="1">
        <v>95</v>
      </c>
      <c r="C62" s="5"/>
      <c r="D62" s="5"/>
      <c r="E62" s="5"/>
      <c r="F62" s="5">
        <v>73531</v>
      </c>
      <c r="G62" s="5">
        <v>73531</v>
      </c>
      <c r="H62" s="5">
        <v>21494.604302947057</v>
      </c>
      <c r="I62" s="3" t="s">
        <v>13</v>
      </c>
      <c r="J62" s="4">
        <v>0</v>
      </c>
      <c r="K62" s="4">
        <v>0</v>
      </c>
    </row>
    <row r="63" spans="2:12" x14ac:dyDescent="0.35">
      <c r="B63" s="1">
        <v>96</v>
      </c>
      <c r="C63" s="5"/>
      <c r="D63" s="5"/>
      <c r="E63" s="5"/>
      <c r="F63" s="5">
        <v>9587</v>
      </c>
      <c r="G63" s="5">
        <v>9587</v>
      </c>
      <c r="H63" s="5">
        <v>20542.068947533116</v>
      </c>
      <c r="I63" s="3" t="s">
        <v>13</v>
      </c>
      <c r="J63" s="4">
        <v>0</v>
      </c>
      <c r="K63" s="4">
        <v>0</v>
      </c>
    </row>
    <row r="64" spans="2:12" x14ac:dyDescent="0.35">
      <c r="B64" s="1">
        <v>97</v>
      </c>
      <c r="C64" s="5"/>
      <c r="D64" s="5"/>
      <c r="E64" s="5"/>
      <c r="F64" s="5">
        <v>32850</v>
      </c>
      <c r="G64" s="5">
        <v>32850</v>
      </c>
      <c r="H64" s="5">
        <v>19832.239817351598</v>
      </c>
      <c r="I64" s="3" t="s">
        <v>13</v>
      </c>
      <c r="J64" s="4">
        <v>0</v>
      </c>
      <c r="K64" s="4">
        <v>0</v>
      </c>
    </row>
    <row r="65" spans="2:12" x14ac:dyDescent="0.35">
      <c r="B65" s="1">
        <v>98</v>
      </c>
      <c r="C65" s="5"/>
      <c r="D65" s="5"/>
      <c r="E65" s="5"/>
      <c r="F65" s="5">
        <v>27637</v>
      </c>
      <c r="G65" s="5">
        <v>27637</v>
      </c>
      <c r="H65" s="5">
        <v>20326.799761189708</v>
      </c>
      <c r="I65" s="3" t="s">
        <v>13</v>
      </c>
      <c r="J65" s="4">
        <v>0</v>
      </c>
      <c r="K65" s="4">
        <v>0</v>
      </c>
    </row>
    <row r="66" spans="2:12" x14ac:dyDescent="0.35">
      <c r="B66" s="1">
        <v>99</v>
      </c>
      <c r="C66" s="5"/>
      <c r="D66" s="5"/>
      <c r="E66" s="5"/>
      <c r="F66" s="5">
        <v>58621</v>
      </c>
      <c r="G66" s="5">
        <v>58621</v>
      </c>
      <c r="H66" s="5">
        <v>22107.664437658859</v>
      </c>
      <c r="I66" s="3" t="s">
        <v>13</v>
      </c>
      <c r="J66" s="4">
        <v>0</v>
      </c>
      <c r="K66" s="4">
        <v>0</v>
      </c>
      <c r="L66" s="23"/>
    </row>
    <row r="67" spans="2:12" x14ac:dyDescent="0.35">
      <c r="B67" s="1">
        <v>100</v>
      </c>
      <c r="C67" s="5"/>
      <c r="D67" s="5"/>
      <c r="E67" s="5"/>
      <c r="F67" s="5">
        <v>17001</v>
      </c>
      <c r="G67" s="5">
        <v>17001</v>
      </c>
      <c r="H67" s="5">
        <v>28323.990941709311</v>
      </c>
      <c r="I67" s="3" t="s">
        <v>13</v>
      </c>
      <c r="J67" s="4">
        <v>0</v>
      </c>
      <c r="K67" s="4">
        <v>0</v>
      </c>
      <c r="L67" s="23"/>
    </row>
    <row r="68" spans="2:12" x14ac:dyDescent="0.35">
      <c r="B68" s="1">
        <v>101</v>
      </c>
      <c r="C68" s="5"/>
      <c r="D68" s="5"/>
      <c r="E68" s="5"/>
      <c r="F68" s="5">
        <v>62571</v>
      </c>
      <c r="G68" s="5">
        <v>62571</v>
      </c>
      <c r="H68" s="5">
        <v>26407.638586565663</v>
      </c>
      <c r="I68" s="3" t="s">
        <v>19</v>
      </c>
      <c r="J68" s="4">
        <v>0</v>
      </c>
      <c r="K68" s="4">
        <v>0</v>
      </c>
      <c r="L68" s="23">
        <f>-SUM(K68:K87)/SUMPRODUCT(G68:G87,H68:H87)</f>
        <v>-1.0480497854603604E-4</v>
      </c>
    </row>
    <row r="69" spans="2:12" x14ac:dyDescent="0.35">
      <c r="B69" s="1">
        <v>102</v>
      </c>
      <c r="C69" s="5"/>
      <c r="D69" s="5"/>
      <c r="E69" s="5"/>
      <c r="F69" s="5">
        <v>15851</v>
      </c>
      <c r="G69" s="5">
        <v>15851</v>
      </c>
      <c r="H69" s="5">
        <v>26989.872310895211</v>
      </c>
      <c r="I69" s="3" t="s">
        <v>19</v>
      </c>
      <c r="J69" s="4">
        <v>0</v>
      </c>
      <c r="K69" s="4">
        <v>0</v>
      </c>
    </row>
    <row r="70" spans="2:12" x14ac:dyDescent="0.35">
      <c r="B70" s="1">
        <v>103</v>
      </c>
      <c r="C70" s="5"/>
      <c r="D70" s="5"/>
      <c r="E70" s="5"/>
      <c r="F70" s="5">
        <v>48603</v>
      </c>
      <c r="G70" s="5">
        <v>48603</v>
      </c>
      <c r="H70" s="5">
        <v>23419.999423903875</v>
      </c>
      <c r="I70" s="3" t="s">
        <v>19</v>
      </c>
      <c r="J70" s="4">
        <v>0</v>
      </c>
      <c r="K70" s="4">
        <v>0</v>
      </c>
    </row>
    <row r="71" spans="2:12" x14ac:dyDescent="0.35">
      <c r="B71" s="1">
        <v>104</v>
      </c>
      <c r="C71" s="5"/>
      <c r="D71" s="5"/>
      <c r="E71" s="5"/>
      <c r="F71" s="5">
        <v>93177</v>
      </c>
      <c r="G71" s="5">
        <v>93177</v>
      </c>
      <c r="H71" s="5">
        <v>21949.064393573521</v>
      </c>
      <c r="I71" s="3" t="s">
        <v>19</v>
      </c>
      <c r="J71" s="4">
        <v>0</v>
      </c>
      <c r="K71" s="4">
        <v>0</v>
      </c>
    </row>
    <row r="72" spans="2:12" x14ac:dyDescent="0.35">
      <c r="B72" s="1">
        <v>105</v>
      </c>
      <c r="C72" s="5"/>
      <c r="D72" s="5"/>
      <c r="E72" s="5"/>
      <c r="F72" s="5">
        <v>49098</v>
      </c>
      <c r="G72" s="5">
        <v>49098</v>
      </c>
      <c r="H72" s="5">
        <v>20412.925964397735</v>
      </c>
      <c r="I72" s="3" t="s">
        <v>19</v>
      </c>
      <c r="J72" s="4">
        <v>0</v>
      </c>
      <c r="K72" s="4">
        <v>0</v>
      </c>
    </row>
    <row r="73" spans="2:12" x14ac:dyDescent="0.35">
      <c r="B73" s="1">
        <v>106</v>
      </c>
      <c r="C73" s="5"/>
      <c r="D73" s="5"/>
      <c r="E73" s="5"/>
      <c r="F73" s="5">
        <v>51966</v>
      </c>
      <c r="G73" s="5">
        <v>51966</v>
      </c>
      <c r="H73" s="5">
        <v>27548.490628487856</v>
      </c>
      <c r="I73" s="3" t="s">
        <v>19</v>
      </c>
      <c r="J73" s="4">
        <v>0</v>
      </c>
      <c r="K73" s="4">
        <v>0</v>
      </c>
    </row>
    <row r="74" spans="2:12" x14ac:dyDescent="0.35">
      <c r="B74" s="1">
        <v>107</v>
      </c>
      <c r="C74" s="5"/>
      <c r="D74" s="5"/>
      <c r="E74" s="5"/>
      <c r="F74" s="5">
        <v>30812</v>
      </c>
      <c r="G74" s="5">
        <v>30812</v>
      </c>
      <c r="H74" s="5">
        <v>25633.388355186293</v>
      </c>
      <c r="I74" s="3" t="s">
        <v>19</v>
      </c>
      <c r="J74" s="4">
        <v>0</v>
      </c>
      <c r="K74" s="4">
        <v>0</v>
      </c>
    </row>
    <row r="75" spans="2:12" x14ac:dyDescent="0.35">
      <c r="B75" s="1">
        <v>108</v>
      </c>
      <c r="C75" s="5"/>
      <c r="D75" s="5"/>
      <c r="E75" s="5"/>
      <c r="F75" s="5">
        <v>74519</v>
      </c>
      <c r="G75" s="5">
        <v>74519</v>
      </c>
      <c r="H75" s="5">
        <v>19527.781424871508</v>
      </c>
      <c r="I75" s="3" t="s">
        <v>19</v>
      </c>
      <c r="J75" s="4">
        <v>0</v>
      </c>
      <c r="K75" s="4">
        <v>0</v>
      </c>
    </row>
    <row r="76" spans="2:12" x14ac:dyDescent="0.35">
      <c r="B76" s="1">
        <v>109</v>
      </c>
      <c r="C76" s="5"/>
      <c r="D76" s="5"/>
      <c r="E76" s="5"/>
      <c r="F76" s="5">
        <v>64269</v>
      </c>
      <c r="G76" s="5">
        <v>64269</v>
      </c>
      <c r="H76" s="5">
        <v>21848.708335278283</v>
      </c>
      <c r="I76" s="3" t="s">
        <v>19</v>
      </c>
      <c r="J76" s="4">
        <v>0</v>
      </c>
      <c r="K76" s="4">
        <v>0</v>
      </c>
    </row>
    <row r="77" spans="2:12" x14ac:dyDescent="0.35">
      <c r="B77" s="1">
        <v>110</v>
      </c>
      <c r="C77" s="5"/>
      <c r="D77" s="5"/>
      <c r="E77" s="5"/>
      <c r="F77" s="5">
        <v>30377</v>
      </c>
      <c r="G77" s="5">
        <v>30377</v>
      </c>
      <c r="H77" s="5">
        <v>23862.755966685319</v>
      </c>
      <c r="I77" s="3" t="s">
        <v>19</v>
      </c>
      <c r="J77" s="4">
        <v>0</v>
      </c>
      <c r="K77" s="4">
        <v>0</v>
      </c>
    </row>
    <row r="78" spans="2:12" x14ac:dyDescent="0.35">
      <c r="B78" s="1">
        <v>111</v>
      </c>
      <c r="C78" s="5"/>
      <c r="D78" s="5"/>
      <c r="E78" s="5"/>
      <c r="F78" s="5">
        <v>26380</v>
      </c>
      <c r="G78" s="5">
        <v>26380</v>
      </c>
      <c r="H78" s="5">
        <v>21614.089234268384</v>
      </c>
      <c r="I78" s="3" t="s">
        <v>19</v>
      </c>
      <c r="J78" s="4">
        <v>0</v>
      </c>
      <c r="K78" s="4">
        <v>0</v>
      </c>
    </row>
    <row r="79" spans="2:12" x14ac:dyDescent="0.35">
      <c r="B79" s="1">
        <v>112</v>
      </c>
      <c r="C79" s="5"/>
      <c r="D79" s="5"/>
      <c r="E79" s="5"/>
      <c r="F79" s="5">
        <v>45159</v>
      </c>
      <c r="G79" s="5">
        <v>45159</v>
      </c>
      <c r="H79" s="5">
        <v>23608.397418011915</v>
      </c>
      <c r="I79" s="3" t="s">
        <v>19</v>
      </c>
      <c r="J79" s="4">
        <v>0</v>
      </c>
      <c r="K79" s="4">
        <v>0</v>
      </c>
      <c r="L79" s="23"/>
    </row>
    <row r="80" spans="2:12" x14ac:dyDescent="0.35">
      <c r="B80" s="1">
        <v>113</v>
      </c>
      <c r="C80" s="5"/>
      <c r="D80" s="5"/>
      <c r="E80" s="5"/>
      <c r="F80" s="5">
        <v>81424</v>
      </c>
      <c r="G80" s="5">
        <v>81424</v>
      </c>
      <c r="H80" s="5">
        <v>21304.651282177245</v>
      </c>
      <c r="I80" s="3" t="s">
        <v>19</v>
      </c>
      <c r="J80" s="4">
        <v>0</v>
      </c>
      <c r="K80" s="4">
        <v>0</v>
      </c>
    </row>
    <row r="81" spans="2:12" x14ac:dyDescent="0.35">
      <c r="B81" s="1">
        <v>114</v>
      </c>
      <c r="C81" s="5"/>
      <c r="D81" s="5"/>
      <c r="E81" s="5"/>
      <c r="F81" s="5">
        <v>76654</v>
      </c>
      <c r="G81" s="5">
        <v>76654</v>
      </c>
      <c r="H81" s="5">
        <v>22812.866908445743</v>
      </c>
      <c r="I81" s="3" t="s">
        <v>19</v>
      </c>
      <c r="J81" s="4">
        <v>0</v>
      </c>
      <c r="K81" s="4">
        <v>0</v>
      </c>
    </row>
    <row r="82" spans="2:12" x14ac:dyDescent="0.35">
      <c r="B82" s="1">
        <v>115</v>
      </c>
      <c r="C82" s="5"/>
      <c r="D82" s="5"/>
      <c r="E82" s="5"/>
      <c r="F82" s="5">
        <v>113687</v>
      </c>
      <c r="G82" s="5">
        <v>113687</v>
      </c>
      <c r="H82" s="5">
        <v>20781.601106546921</v>
      </c>
      <c r="I82" s="3" t="s">
        <v>19</v>
      </c>
      <c r="J82" s="4">
        <v>0</v>
      </c>
      <c r="K82" s="4">
        <v>0</v>
      </c>
    </row>
    <row r="83" spans="2:12" x14ac:dyDescent="0.35">
      <c r="B83" s="1">
        <v>116</v>
      </c>
      <c r="C83" s="5"/>
      <c r="D83" s="5"/>
      <c r="E83" s="5"/>
      <c r="F83" s="5">
        <v>46937</v>
      </c>
      <c r="G83" s="5">
        <v>46937</v>
      </c>
      <c r="H83" s="5">
        <v>26693.243986620364</v>
      </c>
      <c r="I83" s="3" t="s">
        <v>19</v>
      </c>
      <c r="J83" s="4">
        <v>0</v>
      </c>
      <c r="K83" s="4">
        <v>0</v>
      </c>
    </row>
    <row r="84" spans="2:12" x14ac:dyDescent="0.35">
      <c r="B84" s="1">
        <v>117</v>
      </c>
      <c r="C84" s="5"/>
      <c r="D84" s="5"/>
      <c r="E84" s="5"/>
      <c r="F84" s="5">
        <v>68118</v>
      </c>
      <c r="G84" s="5">
        <v>68118</v>
      </c>
      <c r="H84" s="5">
        <v>23464.077365747675</v>
      </c>
      <c r="I84" s="3" t="s">
        <v>19</v>
      </c>
      <c r="J84" s="4">
        <v>0</v>
      </c>
      <c r="K84" s="4">
        <v>0</v>
      </c>
    </row>
    <row r="85" spans="2:12" x14ac:dyDescent="0.35">
      <c r="B85" s="1">
        <v>118</v>
      </c>
      <c r="C85" s="5"/>
      <c r="D85" s="5"/>
      <c r="E85" s="5"/>
      <c r="F85" s="5">
        <v>36872</v>
      </c>
      <c r="G85" s="5">
        <v>36872</v>
      </c>
      <c r="H85" s="5">
        <v>28544.518170969841</v>
      </c>
      <c r="I85" s="3" t="s">
        <v>19</v>
      </c>
      <c r="J85" s="4">
        <v>0</v>
      </c>
      <c r="K85" s="4">
        <v>0</v>
      </c>
    </row>
    <row r="86" spans="2:12" x14ac:dyDescent="0.35">
      <c r="B86" s="1">
        <v>119</v>
      </c>
      <c r="C86" s="5"/>
      <c r="D86" s="5"/>
      <c r="E86" s="5"/>
      <c r="F86" s="5">
        <v>59905</v>
      </c>
      <c r="G86" s="5">
        <v>59905</v>
      </c>
      <c r="H86" s="5">
        <v>26385.034571404725</v>
      </c>
      <c r="I86" s="3" t="s">
        <v>19</v>
      </c>
      <c r="J86" s="4">
        <v>0</v>
      </c>
      <c r="K86" s="4">
        <v>0</v>
      </c>
      <c r="L86" s="23"/>
    </row>
    <row r="87" spans="2:12" x14ac:dyDescent="0.35">
      <c r="B87" s="1">
        <v>120</v>
      </c>
      <c r="C87" s="5"/>
      <c r="D87" s="5"/>
      <c r="E87" s="5"/>
      <c r="F87" s="5">
        <v>55445</v>
      </c>
      <c r="G87" s="5">
        <v>55445</v>
      </c>
      <c r="H87" s="5">
        <v>25491.571719722248</v>
      </c>
      <c r="I87" s="3" t="s">
        <v>19</v>
      </c>
      <c r="J87" s="4">
        <v>0</v>
      </c>
      <c r="K87" s="4">
        <v>2772250</v>
      </c>
      <c r="L87" s="23"/>
    </row>
    <row r="88" spans="2:12" x14ac:dyDescent="0.35">
      <c r="B88" s="1">
        <v>121</v>
      </c>
      <c r="C88" s="5"/>
      <c r="D88" s="5"/>
      <c r="E88" s="5"/>
      <c r="F88" s="5">
        <v>14365</v>
      </c>
      <c r="G88" s="5">
        <v>14365</v>
      </c>
      <c r="H88" s="5">
        <v>28937.546675948484</v>
      </c>
      <c r="I88" s="3" t="s">
        <v>18</v>
      </c>
      <c r="J88" s="4">
        <v>0</v>
      </c>
      <c r="K88" s="4">
        <v>761345</v>
      </c>
      <c r="L88" s="23">
        <f>-SUM(K88:K107)/SUMPRODUCT(G88:G107,H88:H107)</f>
        <v>-9.4897357504498212E-3</v>
      </c>
    </row>
    <row r="89" spans="2:12" x14ac:dyDescent="0.35">
      <c r="B89" s="1">
        <v>122</v>
      </c>
      <c r="C89" s="5"/>
      <c r="D89" s="5"/>
      <c r="E89" s="5"/>
      <c r="F89" s="5">
        <v>31132</v>
      </c>
      <c r="G89" s="5">
        <v>31132</v>
      </c>
      <c r="H89" s="5">
        <v>30767.463992033921</v>
      </c>
      <c r="I89" s="3" t="s">
        <v>18</v>
      </c>
      <c r="J89" s="4">
        <v>0</v>
      </c>
      <c r="K89" s="4">
        <v>1867920</v>
      </c>
    </row>
    <row r="90" spans="2:12" x14ac:dyDescent="0.35">
      <c r="B90" s="1">
        <v>123</v>
      </c>
      <c r="C90" s="5"/>
      <c r="D90" s="5"/>
      <c r="E90" s="5"/>
      <c r="F90" s="5">
        <v>44598</v>
      </c>
      <c r="G90" s="5">
        <v>44598</v>
      </c>
      <c r="H90" s="5">
        <v>24911.406318669</v>
      </c>
      <c r="I90" s="3" t="s">
        <v>18</v>
      </c>
      <c r="J90" s="4">
        <v>0</v>
      </c>
      <c r="K90" s="4">
        <v>3255654</v>
      </c>
    </row>
    <row r="91" spans="2:12" x14ac:dyDescent="0.35">
      <c r="B91" s="1">
        <v>124</v>
      </c>
      <c r="C91" s="5"/>
      <c r="D91" s="5"/>
      <c r="E91" s="5"/>
      <c r="F91" s="5">
        <v>36295</v>
      </c>
      <c r="G91" s="5">
        <v>36295</v>
      </c>
      <c r="H91" s="5">
        <v>34883.028130596504</v>
      </c>
      <c r="I91" s="3" t="s">
        <v>18</v>
      </c>
      <c r="J91" s="4">
        <v>0</v>
      </c>
      <c r="K91" s="4">
        <v>3266550</v>
      </c>
    </row>
    <row r="92" spans="2:12" x14ac:dyDescent="0.35">
      <c r="B92" s="1">
        <v>125</v>
      </c>
      <c r="C92" s="5"/>
      <c r="D92" s="5"/>
      <c r="E92" s="5"/>
      <c r="F92" s="5">
        <v>69227</v>
      </c>
      <c r="G92" s="5">
        <v>69227</v>
      </c>
      <c r="H92" s="5">
        <v>19827.932410764584</v>
      </c>
      <c r="I92" s="3" t="s">
        <v>18</v>
      </c>
      <c r="J92" s="4">
        <v>0</v>
      </c>
      <c r="K92" s="4">
        <v>7822651</v>
      </c>
    </row>
    <row r="93" spans="2:12" x14ac:dyDescent="0.35">
      <c r="B93" s="1">
        <v>126</v>
      </c>
      <c r="C93" s="5"/>
      <c r="D93" s="5"/>
      <c r="E93" s="5"/>
      <c r="F93" s="5">
        <v>22940</v>
      </c>
      <c r="G93" s="5">
        <v>22940</v>
      </c>
      <c r="H93" s="5">
        <v>28570.307802964253</v>
      </c>
      <c r="I93" s="3" t="s">
        <v>18</v>
      </c>
      <c r="J93" s="4">
        <v>0</v>
      </c>
      <c r="K93" s="4">
        <v>3211600</v>
      </c>
    </row>
    <row r="94" spans="2:12" x14ac:dyDescent="0.35">
      <c r="B94" s="1">
        <v>127</v>
      </c>
      <c r="C94" s="5"/>
      <c r="D94" s="5"/>
      <c r="E94" s="5"/>
      <c r="F94" s="5">
        <v>38221</v>
      </c>
      <c r="G94" s="5">
        <v>38221</v>
      </c>
      <c r="H94" s="5">
        <v>26013.136390989246</v>
      </c>
      <c r="I94" s="3" t="s">
        <v>18</v>
      </c>
      <c r="J94" s="4">
        <v>0</v>
      </c>
      <c r="K94" s="4">
        <v>6612233</v>
      </c>
    </row>
    <row r="95" spans="2:12" x14ac:dyDescent="0.35">
      <c r="B95" s="1">
        <v>128</v>
      </c>
      <c r="C95" s="5"/>
      <c r="D95" s="5"/>
      <c r="E95" s="5"/>
      <c r="F95" s="5">
        <v>27711</v>
      </c>
      <c r="G95" s="5">
        <v>27711</v>
      </c>
      <c r="H95" s="5">
        <v>29885.65623759518</v>
      </c>
      <c r="I95" s="3" t="s">
        <v>18</v>
      </c>
      <c r="J95" s="4">
        <v>0</v>
      </c>
      <c r="K95" s="4">
        <v>5819310</v>
      </c>
    </row>
    <row r="96" spans="2:12" x14ac:dyDescent="0.35">
      <c r="B96" s="1">
        <v>129</v>
      </c>
      <c r="C96" s="5"/>
      <c r="D96" s="5"/>
      <c r="E96" s="5"/>
      <c r="F96" s="5">
        <v>52037</v>
      </c>
      <c r="G96" s="5">
        <v>52037</v>
      </c>
      <c r="H96" s="5">
        <v>35118.113207909759</v>
      </c>
      <c r="I96" s="3" t="s">
        <v>18</v>
      </c>
      <c r="J96" s="4">
        <v>0</v>
      </c>
      <c r="K96" s="4">
        <v>13165361</v>
      </c>
    </row>
    <row r="97" spans="2:12" x14ac:dyDescent="0.35">
      <c r="B97" s="1">
        <v>130</v>
      </c>
      <c r="C97" s="5"/>
      <c r="D97" s="5"/>
      <c r="E97" s="5"/>
      <c r="F97" s="5">
        <v>19210</v>
      </c>
      <c r="G97" s="5">
        <v>19210</v>
      </c>
      <c r="H97" s="5">
        <v>27966.859031754295</v>
      </c>
      <c r="I97" s="3" t="s">
        <v>18</v>
      </c>
      <c r="J97" s="4">
        <v>0</v>
      </c>
      <c r="K97" s="4">
        <v>5763000</v>
      </c>
    </row>
    <row r="98" spans="2:12" x14ac:dyDescent="0.35">
      <c r="B98" s="1">
        <v>131</v>
      </c>
      <c r="C98" s="5"/>
      <c r="D98" s="5"/>
      <c r="E98" s="5"/>
      <c r="F98" s="5">
        <v>8262</v>
      </c>
      <c r="G98" s="5">
        <v>8262</v>
      </c>
      <c r="H98" s="5">
        <v>40476.810941660617</v>
      </c>
      <c r="I98" s="3" t="s">
        <v>18</v>
      </c>
      <c r="J98" s="4">
        <v>0</v>
      </c>
      <c r="K98" s="4">
        <v>2916486</v>
      </c>
    </row>
    <row r="99" spans="2:12" x14ac:dyDescent="0.35">
      <c r="B99" s="1">
        <v>132</v>
      </c>
      <c r="C99" s="5"/>
      <c r="D99" s="5"/>
      <c r="E99" s="5"/>
      <c r="F99" s="5">
        <v>18622</v>
      </c>
      <c r="G99" s="5">
        <v>18622</v>
      </c>
      <c r="H99" s="5">
        <v>33615.376114273437</v>
      </c>
      <c r="I99" s="3" t="s">
        <v>18</v>
      </c>
      <c r="J99" s="4">
        <v>0</v>
      </c>
      <c r="K99" s="4">
        <v>7635020</v>
      </c>
      <c r="L99" s="23"/>
    </row>
    <row r="100" spans="2:12" x14ac:dyDescent="0.35">
      <c r="B100" s="1">
        <v>133</v>
      </c>
      <c r="C100" s="5"/>
      <c r="D100" s="5"/>
      <c r="E100" s="5"/>
      <c r="F100" s="5">
        <v>18451</v>
      </c>
      <c r="G100" s="5">
        <v>18451</v>
      </c>
      <c r="H100" s="5">
        <v>32691.537423445883</v>
      </c>
      <c r="I100" s="3" t="s">
        <v>18</v>
      </c>
      <c r="J100" s="4">
        <v>0</v>
      </c>
      <c r="K100" s="4">
        <v>8727323</v>
      </c>
    </row>
    <row r="101" spans="2:12" x14ac:dyDescent="0.35">
      <c r="B101" s="1">
        <v>134</v>
      </c>
      <c r="C101" s="5"/>
      <c r="D101" s="5"/>
      <c r="E101" s="5"/>
      <c r="F101" s="5">
        <v>20554</v>
      </c>
      <c r="G101" s="5">
        <v>20554</v>
      </c>
      <c r="H101" s="5">
        <v>36179.214800038921</v>
      </c>
      <c r="I101" s="3" t="s">
        <v>18</v>
      </c>
      <c r="J101" s="4">
        <v>0</v>
      </c>
      <c r="K101" s="4">
        <v>11099160</v>
      </c>
    </row>
    <row r="102" spans="2:12" x14ac:dyDescent="0.35">
      <c r="B102" s="1">
        <v>135</v>
      </c>
      <c r="C102" s="5"/>
      <c r="D102" s="5"/>
      <c r="E102" s="5"/>
      <c r="F102" s="5">
        <v>8606</v>
      </c>
      <c r="G102" s="5">
        <v>8606</v>
      </c>
      <c r="H102" s="5">
        <v>35064.410062746923</v>
      </c>
      <c r="I102" s="3" t="s">
        <v>18</v>
      </c>
      <c r="J102" s="4">
        <v>0</v>
      </c>
      <c r="K102" s="4">
        <v>5275478</v>
      </c>
    </row>
    <row r="103" spans="2:12" x14ac:dyDescent="0.35">
      <c r="B103" s="1">
        <v>136</v>
      </c>
      <c r="C103" s="5"/>
      <c r="D103" s="5"/>
      <c r="E103" s="5"/>
      <c r="F103" s="5">
        <v>9165</v>
      </c>
      <c r="G103" s="5">
        <v>9165</v>
      </c>
      <c r="H103" s="5">
        <v>37580.138570649207</v>
      </c>
      <c r="I103" s="3" t="s">
        <v>18</v>
      </c>
      <c r="J103" s="4">
        <v>0</v>
      </c>
      <c r="K103" s="4">
        <v>6323850</v>
      </c>
    </row>
    <row r="104" spans="2:12" x14ac:dyDescent="0.35">
      <c r="B104" s="1">
        <v>137</v>
      </c>
      <c r="C104" s="5"/>
      <c r="D104" s="5"/>
      <c r="E104" s="5"/>
      <c r="F104" s="5">
        <v>8130</v>
      </c>
      <c r="G104" s="5">
        <v>8130</v>
      </c>
      <c r="H104" s="5">
        <v>37110.573923739241</v>
      </c>
      <c r="I104" s="3" t="s">
        <v>18</v>
      </c>
      <c r="J104" s="4">
        <v>0</v>
      </c>
      <c r="K104" s="4">
        <v>6284490</v>
      </c>
    </row>
    <row r="105" spans="2:12" x14ac:dyDescent="0.35">
      <c r="B105" s="1">
        <v>138</v>
      </c>
      <c r="C105" s="5"/>
      <c r="D105" s="5"/>
      <c r="E105" s="5"/>
      <c r="F105" s="5">
        <v>13704</v>
      </c>
      <c r="G105" s="5">
        <v>13704</v>
      </c>
      <c r="H105" s="5">
        <v>31644.702787507296</v>
      </c>
      <c r="I105" s="3" t="s">
        <v>18</v>
      </c>
      <c r="J105" s="4">
        <v>0</v>
      </c>
      <c r="K105" s="4">
        <v>11785440</v>
      </c>
    </row>
    <row r="106" spans="2:12" x14ac:dyDescent="0.35">
      <c r="B106" s="1">
        <v>139</v>
      </c>
      <c r="C106" s="5"/>
      <c r="D106" s="5"/>
      <c r="E106" s="5"/>
      <c r="F106" s="5">
        <v>17048</v>
      </c>
      <c r="G106" s="5">
        <v>17048</v>
      </c>
      <c r="H106" s="5">
        <v>32142.844497888316</v>
      </c>
      <c r="I106" s="3" t="s">
        <v>18</v>
      </c>
      <c r="J106" s="4">
        <v>0</v>
      </c>
      <c r="K106" s="4">
        <v>16246744</v>
      </c>
      <c r="L106" s="23"/>
    </row>
    <row r="107" spans="2:12" x14ac:dyDescent="0.35">
      <c r="B107" s="1">
        <v>140</v>
      </c>
      <c r="C107" s="5"/>
      <c r="D107" s="5"/>
      <c r="E107" s="5"/>
      <c r="F107" s="5">
        <v>9237</v>
      </c>
      <c r="G107" s="5">
        <v>9237</v>
      </c>
      <c r="H107" s="5">
        <v>31492.772220417886</v>
      </c>
      <c r="I107" s="3" t="s">
        <v>18</v>
      </c>
      <c r="J107" s="4">
        <v>0</v>
      </c>
      <c r="K107" s="4">
        <v>9698850</v>
      </c>
      <c r="L107" s="23"/>
    </row>
    <row r="108" spans="2:12" x14ac:dyDescent="0.35">
      <c r="B108" s="1">
        <v>141</v>
      </c>
      <c r="C108" s="5"/>
      <c r="D108" s="5"/>
      <c r="E108" s="5"/>
      <c r="F108" s="5">
        <v>8643</v>
      </c>
      <c r="G108" s="5">
        <v>8643</v>
      </c>
      <c r="H108" s="5">
        <v>37160.099733888695</v>
      </c>
      <c r="I108" s="3" t="s">
        <v>17</v>
      </c>
      <c r="J108" s="4">
        <v>0</v>
      </c>
      <c r="K108" s="4">
        <v>9965379</v>
      </c>
      <c r="L108" s="23">
        <f>-SUM(K108:K127)/SUMPRODUCT(G108:G127,H108:H127)</f>
        <v>-4.8523880347992619E-2</v>
      </c>
    </row>
    <row r="109" spans="2:12" x14ac:dyDescent="0.35">
      <c r="B109" s="1">
        <v>142</v>
      </c>
      <c r="C109" s="5"/>
      <c r="D109" s="5"/>
      <c r="E109" s="5"/>
      <c r="F109" s="5">
        <v>4459</v>
      </c>
      <c r="G109" s="5">
        <v>4459</v>
      </c>
      <c r="H109" s="5">
        <v>38556.538910069525</v>
      </c>
      <c r="I109" s="3" t="s">
        <v>17</v>
      </c>
      <c r="J109" s="4">
        <v>0</v>
      </c>
      <c r="K109" s="4">
        <v>5618340</v>
      </c>
      <c r="L109" s="23"/>
    </row>
    <row r="110" spans="2:12" x14ac:dyDescent="0.35">
      <c r="B110" s="1">
        <v>143</v>
      </c>
      <c r="C110" s="5"/>
      <c r="D110" s="5"/>
      <c r="E110" s="5"/>
      <c r="F110" s="5">
        <v>6895</v>
      </c>
      <c r="G110" s="5">
        <v>6895</v>
      </c>
      <c r="H110" s="5">
        <v>37900.377664974621</v>
      </c>
      <c r="I110" s="3" t="s">
        <v>17</v>
      </c>
      <c r="J110" s="4">
        <v>0</v>
      </c>
      <c r="K110" s="4">
        <v>9466835</v>
      </c>
    </row>
    <row r="111" spans="2:12" x14ac:dyDescent="0.35">
      <c r="B111" s="1">
        <v>144</v>
      </c>
      <c r="C111" s="5"/>
      <c r="D111" s="5"/>
      <c r="E111" s="5"/>
      <c r="F111" s="5">
        <v>5560</v>
      </c>
      <c r="G111" s="5">
        <v>5560</v>
      </c>
      <c r="H111" s="5">
        <v>44849.160611510793</v>
      </c>
      <c r="I111" s="3" t="s">
        <v>17</v>
      </c>
      <c r="J111" s="4">
        <v>0</v>
      </c>
      <c r="K111" s="4">
        <v>8284400</v>
      </c>
    </row>
    <row r="112" spans="2:12" x14ac:dyDescent="0.35">
      <c r="B112" s="1">
        <v>145</v>
      </c>
      <c r="C112" s="5"/>
      <c r="D112" s="5"/>
      <c r="E112" s="5"/>
      <c r="F112" s="5">
        <v>7738</v>
      </c>
      <c r="G112" s="5">
        <v>7738</v>
      </c>
      <c r="H112" s="5">
        <v>35196.805376066164</v>
      </c>
      <c r="I112" s="3" t="s">
        <v>17</v>
      </c>
      <c r="J112" s="4">
        <v>0</v>
      </c>
      <c r="K112" s="4">
        <v>12481394</v>
      </c>
    </row>
    <row r="113" spans="2:12" x14ac:dyDescent="0.35">
      <c r="B113" s="1">
        <v>146</v>
      </c>
      <c r="C113" s="5"/>
      <c r="D113" s="5"/>
      <c r="E113" s="5"/>
      <c r="F113" s="5">
        <v>3594</v>
      </c>
      <c r="G113" s="5">
        <v>3594</v>
      </c>
      <c r="H113" s="5">
        <v>41065.479966611019</v>
      </c>
      <c r="I113" s="3" t="s">
        <v>17</v>
      </c>
      <c r="J113" s="4">
        <v>0</v>
      </c>
      <c r="K113" s="4">
        <v>6253560</v>
      </c>
    </row>
    <row r="114" spans="2:12" x14ac:dyDescent="0.35">
      <c r="B114" s="1">
        <v>147</v>
      </c>
      <c r="C114" s="5"/>
      <c r="D114" s="5"/>
      <c r="E114" s="5"/>
      <c r="F114" s="5">
        <v>3001</v>
      </c>
      <c r="G114" s="5">
        <v>3001</v>
      </c>
      <c r="H114" s="5">
        <v>49118.240919693439</v>
      </c>
      <c r="I114" s="3" t="s">
        <v>17</v>
      </c>
      <c r="J114" s="4">
        <v>0</v>
      </c>
      <c r="K114" s="4">
        <v>5620873</v>
      </c>
    </row>
    <row r="115" spans="2:12" x14ac:dyDescent="0.35">
      <c r="B115" s="1">
        <v>148</v>
      </c>
      <c r="C115" s="5"/>
      <c r="D115" s="5"/>
      <c r="E115" s="5"/>
      <c r="F115" s="5">
        <v>3387</v>
      </c>
      <c r="G115" s="5">
        <v>3387</v>
      </c>
      <c r="H115" s="5">
        <v>42187.332152347211</v>
      </c>
      <c r="I115" s="3" t="s">
        <v>17</v>
      </c>
      <c r="J115" s="4">
        <v>0</v>
      </c>
      <c r="K115" s="4">
        <v>6807870</v>
      </c>
    </row>
    <row r="116" spans="2:12" x14ac:dyDescent="0.35">
      <c r="B116" s="1">
        <v>149</v>
      </c>
      <c r="C116" s="5"/>
      <c r="D116" s="5"/>
      <c r="E116" s="5"/>
      <c r="F116" s="5">
        <v>6579</v>
      </c>
      <c r="G116" s="5">
        <v>6579</v>
      </c>
      <c r="H116" s="5">
        <v>44003.938896488828</v>
      </c>
      <c r="I116" s="3" t="s">
        <v>17</v>
      </c>
      <c r="J116" s="4">
        <v>0</v>
      </c>
      <c r="K116" s="4">
        <v>14164587</v>
      </c>
    </row>
    <row r="117" spans="2:12" x14ac:dyDescent="0.35">
      <c r="B117" s="1">
        <v>150</v>
      </c>
      <c r="C117" s="5"/>
      <c r="D117" s="5"/>
      <c r="E117" s="5"/>
      <c r="F117" s="5">
        <v>1484</v>
      </c>
      <c r="G117" s="5">
        <v>1484</v>
      </c>
      <c r="H117" s="5">
        <v>49820.167789757412</v>
      </c>
      <c r="I117" s="3" t="s">
        <v>17</v>
      </c>
      <c r="J117" s="4">
        <v>0</v>
      </c>
      <c r="K117" s="4">
        <v>3413200</v>
      </c>
    </row>
    <row r="118" spans="2:12" x14ac:dyDescent="0.35">
      <c r="B118" s="1">
        <v>151</v>
      </c>
      <c r="C118" s="5"/>
      <c r="D118" s="5"/>
      <c r="E118" s="5"/>
      <c r="F118" s="5">
        <v>1264</v>
      </c>
      <c r="G118" s="5">
        <v>1264</v>
      </c>
      <c r="H118" s="5">
        <v>46704.980221518985</v>
      </c>
      <c r="I118" s="3" t="s">
        <v>17</v>
      </c>
      <c r="J118" s="4">
        <v>0</v>
      </c>
      <c r="K118" s="4">
        <v>3100592</v>
      </c>
    </row>
    <row r="119" spans="2:12" x14ac:dyDescent="0.35">
      <c r="B119" s="1">
        <v>152</v>
      </c>
      <c r="C119" s="5"/>
      <c r="D119" s="5"/>
      <c r="E119" s="5"/>
      <c r="F119" s="5">
        <v>3700</v>
      </c>
      <c r="G119" s="5">
        <v>3700</v>
      </c>
      <c r="H119" s="5">
        <v>48530.494594594595</v>
      </c>
      <c r="I119" s="3" t="s">
        <v>17</v>
      </c>
      <c r="J119" s="4">
        <v>0</v>
      </c>
      <c r="K119" s="4">
        <v>9657000</v>
      </c>
    </row>
    <row r="120" spans="2:12" x14ac:dyDescent="0.35">
      <c r="B120" s="1">
        <v>153</v>
      </c>
      <c r="C120" s="5"/>
      <c r="D120" s="5"/>
      <c r="E120" s="5"/>
      <c r="F120" s="5">
        <v>2349</v>
      </c>
      <c r="G120" s="5">
        <v>2349</v>
      </c>
      <c r="H120" s="5">
        <v>46113.290762026394</v>
      </c>
      <c r="I120" s="3" t="s">
        <v>17</v>
      </c>
      <c r="J120" s="4">
        <v>0</v>
      </c>
      <c r="K120" s="4">
        <v>6513777</v>
      </c>
    </row>
    <row r="121" spans="2:12" x14ac:dyDescent="0.35">
      <c r="B121" s="1">
        <v>154</v>
      </c>
      <c r="C121" s="5"/>
      <c r="D121" s="5"/>
      <c r="E121" s="5"/>
      <c r="F121" s="5">
        <v>4542</v>
      </c>
      <c r="G121" s="5">
        <v>4542</v>
      </c>
      <c r="H121" s="5">
        <v>55486.116028181415</v>
      </c>
      <c r="I121" s="3" t="s">
        <v>17</v>
      </c>
      <c r="J121" s="4">
        <v>0</v>
      </c>
      <c r="K121" s="4">
        <v>13353480</v>
      </c>
      <c r="L121" s="23"/>
    </row>
    <row r="122" spans="2:12" x14ac:dyDescent="0.35">
      <c r="B122" s="1">
        <v>155</v>
      </c>
      <c r="C122" s="5"/>
      <c r="D122" s="5"/>
      <c r="E122" s="5"/>
      <c r="F122" s="5">
        <v>6649</v>
      </c>
      <c r="G122" s="5">
        <v>6649</v>
      </c>
      <c r="H122" s="5">
        <v>50971.659648067376</v>
      </c>
      <c r="I122" s="3" t="s">
        <v>17</v>
      </c>
      <c r="J122" s="4">
        <v>0</v>
      </c>
      <c r="K122" s="4">
        <v>20698337</v>
      </c>
    </row>
    <row r="123" spans="2:12" x14ac:dyDescent="0.35">
      <c r="B123" s="1">
        <v>156</v>
      </c>
      <c r="C123" s="5"/>
      <c r="D123" s="5"/>
      <c r="E123" s="5"/>
      <c r="F123" s="5">
        <v>2455</v>
      </c>
      <c r="G123" s="5">
        <v>2455</v>
      </c>
      <c r="H123" s="5">
        <v>42658.474949083502</v>
      </c>
      <c r="I123" s="3" t="s">
        <v>17</v>
      </c>
      <c r="J123" s="4">
        <v>0</v>
      </c>
      <c r="K123" s="4">
        <v>8076950</v>
      </c>
    </row>
    <row r="124" spans="2:12" x14ac:dyDescent="0.35">
      <c r="B124" s="1">
        <v>157</v>
      </c>
      <c r="C124" s="5"/>
      <c r="D124" s="5"/>
      <c r="E124" s="5"/>
      <c r="F124" s="5">
        <v>990</v>
      </c>
      <c r="G124" s="5">
        <v>990</v>
      </c>
      <c r="H124" s="5">
        <v>60071.586868686871</v>
      </c>
      <c r="I124" s="3" t="s">
        <v>17</v>
      </c>
      <c r="J124" s="4">
        <v>0</v>
      </c>
      <c r="K124" s="4">
        <v>3438270</v>
      </c>
    </row>
    <row r="125" spans="2:12" x14ac:dyDescent="0.35">
      <c r="B125" s="1">
        <v>158</v>
      </c>
      <c r="C125" s="5"/>
      <c r="D125" s="5"/>
      <c r="E125" s="5"/>
      <c r="F125" s="5">
        <v>3535</v>
      </c>
      <c r="G125" s="5">
        <v>3535</v>
      </c>
      <c r="H125" s="5">
        <v>52328.631117397454</v>
      </c>
      <c r="I125" s="3" t="s">
        <v>17</v>
      </c>
      <c r="J125" s="4">
        <v>0</v>
      </c>
      <c r="K125" s="4">
        <v>12938100</v>
      </c>
    </row>
    <row r="126" spans="2:12" x14ac:dyDescent="0.35">
      <c r="B126" s="1">
        <v>159</v>
      </c>
      <c r="C126" s="5"/>
      <c r="D126" s="5"/>
      <c r="E126" s="5"/>
      <c r="F126" s="5">
        <v>1524</v>
      </c>
      <c r="G126" s="5">
        <v>1524</v>
      </c>
      <c r="H126" s="5">
        <v>54315.06627296588</v>
      </c>
      <c r="I126" s="3" t="s">
        <v>17</v>
      </c>
      <c r="J126" s="4">
        <v>0</v>
      </c>
      <c r="K126" s="4">
        <v>5871972</v>
      </c>
    </row>
    <row r="127" spans="2:12" x14ac:dyDescent="0.35">
      <c r="B127" s="1">
        <v>160</v>
      </c>
      <c r="C127" s="5"/>
      <c r="D127" s="5"/>
      <c r="E127" s="5"/>
      <c r="F127" s="5">
        <v>793</v>
      </c>
      <c r="G127" s="5">
        <v>793</v>
      </c>
      <c r="H127" s="5">
        <v>43202.668348045394</v>
      </c>
      <c r="I127" s="3" t="s">
        <v>17</v>
      </c>
      <c r="J127" s="4">
        <v>0</v>
      </c>
      <c r="K127" s="4">
        <v>3211650</v>
      </c>
    </row>
    <row r="128" spans="2:12" x14ac:dyDescent="0.35">
      <c r="B128" s="1">
        <v>161</v>
      </c>
      <c r="C128" s="5"/>
      <c r="D128" s="5"/>
      <c r="E128" s="5"/>
      <c r="F128" s="5">
        <v>1162</v>
      </c>
      <c r="G128" s="5">
        <v>1162</v>
      </c>
      <c r="H128" s="5">
        <v>50839.808950086059</v>
      </c>
      <c r="I128" s="3" t="s">
        <v>16</v>
      </c>
      <c r="J128" s="4">
        <v>0</v>
      </c>
      <c r="K128" s="4">
        <v>4941986</v>
      </c>
      <c r="L128" s="23">
        <f>-SUM(K128:K167)/SUMPRODUCT(G128:G167,H128:H167)</f>
        <v>-0.11031317676522481</v>
      </c>
    </row>
    <row r="129" spans="2:11" x14ac:dyDescent="0.35">
      <c r="B129" s="1">
        <v>162</v>
      </c>
      <c r="C129" s="5"/>
      <c r="D129" s="5"/>
      <c r="E129" s="5"/>
      <c r="F129" s="5">
        <v>670</v>
      </c>
      <c r="G129" s="5">
        <v>670</v>
      </c>
      <c r="H129" s="5">
        <v>49882.214925373133</v>
      </c>
      <c r="I129" s="3" t="s">
        <v>16</v>
      </c>
      <c r="J129" s="4">
        <v>0</v>
      </c>
      <c r="K129" s="4">
        <v>2988200</v>
      </c>
    </row>
    <row r="130" spans="2:11" x14ac:dyDescent="0.35">
      <c r="B130" s="1">
        <v>163</v>
      </c>
      <c r="C130" s="5"/>
      <c r="D130" s="5"/>
      <c r="E130" s="5"/>
      <c r="F130" s="5">
        <v>1355</v>
      </c>
      <c r="G130" s="5">
        <v>1355</v>
      </c>
      <c r="H130" s="5">
        <v>52393.159409594096</v>
      </c>
      <c r="I130" s="3" t="s">
        <v>16</v>
      </c>
      <c r="J130" s="4">
        <v>0</v>
      </c>
      <c r="K130" s="4">
        <v>6331915</v>
      </c>
    </row>
    <row r="131" spans="2:11" x14ac:dyDescent="0.35">
      <c r="B131" s="1">
        <v>164</v>
      </c>
      <c r="C131" s="5"/>
      <c r="D131" s="5"/>
      <c r="E131" s="5"/>
      <c r="F131" s="5">
        <v>1147</v>
      </c>
      <c r="G131" s="5">
        <v>1147</v>
      </c>
      <c r="H131" s="5">
        <v>56085.832606800352</v>
      </c>
      <c r="I131" s="3" t="s">
        <v>16</v>
      </c>
      <c r="J131" s="4">
        <v>0</v>
      </c>
      <c r="K131" s="4">
        <v>5608830</v>
      </c>
    </row>
    <row r="132" spans="2:11" x14ac:dyDescent="0.35">
      <c r="B132" s="1">
        <v>165</v>
      </c>
      <c r="C132" s="5"/>
      <c r="D132" s="5"/>
      <c r="E132" s="5"/>
      <c r="F132" s="5">
        <v>272</v>
      </c>
      <c r="G132" s="5">
        <v>272</v>
      </c>
      <c r="H132" s="5">
        <v>51400.647058823532</v>
      </c>
      <c r="I132" s="3" t="s">
        <v>16</v>
      </c>
      <c r="J132" s="4">
        <v>0</v>
      </c>
      <c r="K132" s="4">
        <v>1390736</v>
      </c>
    </row>
    <row r="133" spans="2:11" x14ac:dyDescent="0.35">
      <c r="B133" s="1">
        <v>166</v>
      </c>
      <c r="C133" s="5"/>
      <c r="D133" s="5"/>
      <c r="E133" s="5"/>
      <c r="F133" s="5">
        <v>1175</v>
      </c>
      <c r="G133" s="5">
        <v>1175</v>
      </c>
      <c r="H133" s="5">
        <v>61972.550638297871</v>
      </c>
      <c r="I133" s="3" t="s">
        <v>16</v>
      </c>
      <c r="J133" s="4">
        <v>0</v>
      </c>
      <c r="K133" s="4">
        <v>6274500</v>
      </c>
    </row>
    <row r="134" spans="2:11" x14ac:dyDescent="0.35">
      <c r="B134" s="1">
        <v>167</v>
      </c>
      <c r="C134" s="5"/>
      <c r="D134" s="5"/>
      <c r="E134" s="5"/>
      <c r="F134" s="5">
        <v>1196</v>
      </c>
      <c r="G134" s="5">
        <v>1196</v>
      </c>
      <c r="H134" s="5">
        <v>65934.269230769234</v>
      </c>
      <c r="I134" s="3" t="s">
        <v>16</v>
      </c>
      <c r="J134" s="4">
        <v>0</v>
      </c>
      <c r="K134" s="4">
        <v>6665308</v>
      </c>
    </row>
    <row r="135" spans="2:11" x14ac:dyDescent="0.35">
      <c r="B135" s="1">
        <v>168</v>
      </c>
      <c r="C135" s="5"/>
      <c r="D135" s="5"/>
      <c r="E135" s="5"/>
      <c r="F135" s="5">
        <v>481</v>
      </c>
      <c r="G135" s="5">
        <v>481</v>
      </c>
      <c r="H135" s="5">
        <v>60772.376299376301</v>
      </c>
      <c r="I135" s="3" t="s">
        <v>16</v>
      </c>
      <c r="J135" s="4">
        <v>0</v>
      </c>
      <c r="K135" s="4">
        <v>2794610</v>
      </c>
    </row>
    <row r="136" spans="2:11" x14ac:dyDescent="0.35">
      <c r="B136" s="1">
        <v>169</v>
      </c>
      <c r="C136" s="5"/>
      <c r="D136" s="5"/>
      <c r="E136" s="5"/>
      <c r="F136" s="5">
        <v>1042</v>
      </c>
      <c r="G136" s="5">
        <v>1042</v>
      </c>
      <c r="H136" s="5">
        <v>55596.115163147791</v>
      </c>
      <c r="I136" s="3" t="s">
        <v>16</v>
      </c>
      <c r="J136" s="4">
        <v>0</v>
      </c>
      <c r="K136" s="4">
        <v>6307226</v>
      </c>
    </row>
    <row r="137" spans="2:11" x14ac:dyDescent="0.35">
      <c r="B137" s="1">
        <v>170</v>
      </c>
      <c r="C137" s="5"/>
      <c r="D137" s="5"/>
      <c r="E137" s="5"/>
      <c r="F137" s="5">
        <v>673</v>
      </c>
      <c r="G137" s="5">
        <v>673</v>
      </c>
      <c r="H137" s="5">
        <v>57642.793462109956</v>
      </c>
      <c r="I137" s="3" t="s">
        <v>16</v>
      </c>
      <c r="J137" s="4">
        <v>0</v>
      </c>
      <c r="K137" s="4">
        <v>4239900</v>
      </c>
    </row>
    <row r="138" spans="2:11" x14ac:dyDescent="0.35">
      <c r="B138" s="1">
        <v>171</v>
      </c>
      <c r="C138" s="5"/>
      <c r="D138" s="5"/>
      <c r="E138" s="5"/>
      <c r="F138" s="5">
        <v>561</v>
      </c>
      <c r="G138" s="5">
        <v>561</v>
      </c>
      <c r="H138" s="5">
        <v>58827.426024955435</v>
      </c>
      <c r="I138" s="3" t="s">
        <v>16</v>
      </c>
      <c r="J138" s="4">
        <v>0</v>
      </c>
      <c r="K138" s="4">
        <v>3676233</v>
      </c>
    </row>
    <row r="139" spans="2:11" x14ac:dyDescent="0.35">
      <c r="B139" s="1">
        <v>172</v>
      </c>
      <c r="C139" s="5"/>
      <c r="D139" s="5"/>
      <c r="E139" s="5"/>
      <c r="F139" s="5">
        <v>257</v>
      </c>
      <c r="G139" s="5">
        <v>257</v>
      </c>
      <c r="H139" s="5">
        <v>63472.155642023346</v>
      </c>
      <c r="I139" s="3" t="s">
        <v>16</v>
      </c>
      <c r="J139" s="4">
        <v>0</v>
      </c>
      <c r="K139" s="4">
        <v>1750170</v>
      </c>
    </row>
    <row r="140" spans="2:11" x14ac:dyDescent="0.35">
      <c r="B140" s="1">
        <v>173</v>
      </c>
      <c r="C140" s="5"/>
      <c r="D140" s="5"/>
      <c r="E140" s="5"/>
      <c r="F140" s="5">
        <v>756</v>
      </c>
      <c r="G140" s="5">
        <v>756</v>
      </c>
      <c r="H140" s="5">
        <v>68076.301587301583</v>
      </c>
      <c r="I140" s="3" t="s">
        <v>16</v>
      </c>
      <c r="J140" s="4">
        <v>0</v>
      </c>
      <c r="K140" s="4">
        <v>5347188</v>
      </c>
    </row>
    <row r="141" spans="2:11" x14ac:dyDescent="0.35">
      <c r="B141" s="1">
        <v>174</v>
      </c>
      <c r="C141" s="5"/>
      <c r="D141" s="5"/>
      <c r="E141" s="5"/>
      <c r="F141" s="5">
        <v>748</v>
      </c>
      <c r="G141" s="5">
        <v>748</v>
      </c>
      <c r="H141" s="5">
        <v>58092.268716577542</v>
      </c>
      <c r="I141" s="3" t="s">
        <v>16</v>
      </c>
      <c r="J141" s="4">
        <v>0</v>
      </c>
      <c r="K141" s="4">
        <v>5490320</v>
      </c>
    </row>
    <row r="142" spans="2:11" x14ac:dyDescent="0.35">
      <c r="B142" s="1">
        <v>175</v>
      </c>
      <c r="C142" s="5"/>
      <c r="D142" s="5"/>
      <c r="E142" s="5"/>
      <c r="F142" s="5">
        <v>339</v>
      </c>
      <c r="G142" s="5">
        <v>339</v>
      </c>
      <c r="H142" s="5">
        <v>70186.02949852508</v>
      </c>
      <c r="I142" s="3" t="s">
        <v>16</v>
      </c>
      <c r="J142" s="4">
        <v>0</v>
      </c>
      <c r="K142" s="4">
        <v>2580807</v>
      </c>
    </row>
    <row r="143" spans="2:11" x14ac:dyDescent="0.35">
      <c r="B143" s="1">
        <v>176</v>
      </c>
      <c r="C143" s="5"/>
      <c r="D143" s="5"/>
      <c r="E143" s="5"/>
      <c r="F143" s="5">
        <v>254</v>
      </c>
      <c r="G143" s="5">
        <v>254</v>
      </c>
      <c r="H143" s="5">
        <v>63316.846456692911</v>
      </c>
      <c r="I143" s="3" t="s">
        <v>16</v>
      </c>
      <c r="J143" s="4">
        <v>0</v>
      </c>
      <c r="K143" s="4">
        <v>2004060</v>
      </c>
    </row>
    <row r="144" spans="2:11" x14ac:dyDescent="0.35">
      <c r="B144" s="1">
        <v>177</v>
      </c>
      <c r="C144" s="5"/>
      <c r="D144" s="5"/>
      <c r="E144" s="5"/>
      <c r="F144" s="5">
        <v>165</v>
      </c>
      <c r="G144" s="5">
        <v>165</v>
      </c>
      <c r="H144" s="5">
        <v>68263.660606060599</v>
      </c>
      <c r="I144" s="3" t="s">
        <v>16</v>
      </c>
      <c r="J144" s="4">
        <v>0</v>
      </c>
      <c r="K144" s="4">
        <v>1348545</v>
      </c>
    </row>
    <row r="145" spans="2:12" x14ac:dyDescent="0.35">
      <c r="B145" s="1">
        <v>178</v>
      </c>
      <c r="C145" s="5"/>
      <c r="D145" s="5"/>
      <c r="E145" s="5"/>
      <c r="F145" s="5">
        <v>275</v>
      </c>
      <c r="G145" s="5">
        <v>275</v>
      </c>
      <c r="H145" s="5">
        <v>59760.490909090906</v>
      </c>
      <c r="I145" s="3" t="s">
        <v>16</v>
      </c>
      <c r="J145" s="4">
        <v>0</v>
      </c>
      <c r="K145" s="4">
        <v>2326500</v>
      </c>
    </row>
    <row r="146" spans="2:12" x14ac:dyDescent="0.35">
      <c r="B146" s="1">
        <v>179</v>
      </c>
      <c r="C146" s="5"/>
      <c r="D146" s="5"/>
      <c r="E146" s="5"/>
      <c r="F146" s="5">
        <v>313</v>
      </c>
      <c r="G146" s="5">
        <v>313</v>
      </c>
      <c r="H146" s="5">
        <v>59932.753993610226</v>
      </c>
      <c r="I146" s="3" t="s">
        <v>16</v>
      </c>
      <c r="J146" s="4">
        <v>0</v>
      </c>
      <c r="K146" s="4">
        <v>2739689</v>
      </c>
    </row>
    <row r="147" spans="2:12" x14ac:dyDescent="0.35">
      <c r="B147" s="1">
        <v>180</v>
      </c>
      <c r="C147" s="5"/>
      <c r="D147" s="5"/>
      <c r="E147" s="5"/>
      <c r="F147" s="5">
        <v>120</v>
      </c>
      <c r="G147" s="5">
        <v>120</v>
      </c>
      <c r="H147" s="5">
        <v>75037.71666666666</v>
      </c>
      <c r="I147" s="3" t="s">
        <v>16</v>
      </c>
      <c r="J147" s="4">
        <v>0</v>
      </c>
      <c r="K147" s="4">
        <v>1086000</v>
      </c>
    </row>
    <row r="148" spans="2:12" x14ac:dyDescent="0.35">
      <c r="B148" s="1">
        <v>181</v>
      </c>
      <c r="C148" s="5"/>
      <c r="D148" s="5"/>
      <c r="E148" s="5"/>
      <c r="F148" s="5">
        <v>119</v>
      </c>
      <c r="G148" s="5">
        <v>119</v>
      </c>
      <c r="H148" s="5">
        <v>57590.310924369747</v>
      </c>
      <c r="I148" s="3" t="s">
        <v>16</v>
      </c>
      <c r="J148" s="4">
        <v>0</v>
      </c>
      <c r="K148" s="4">
        <v>1113007</v>
      </c>
    </row>
    <row r="149" spans="2:12" x14ac:dyDescent="0.35">
      <c r="B149" s="1">
        <v>182</v>
      </c>
      <c r="C149" s="5"/>
      <c r="D149" s="5"/>
      <c r="E149" s="5"/>
      <c r="F149" s="5">
        <v>169</v>
      </c>
      <c r="G149" s="5">
        <v>169</v>
      </c>
      <c r="H149" s="5">
        <v>88493.112426035499</v>
      </c>
      <c r="I149" s="3" t="s">
        <v>16</v>
      </c>
      <c r="J149" s="4">
        <v>0</v>
      </c>
      <c r="K149" s="4">
        <v>1632540</v>
      </c>
      <c r="L149" s="23"/>
    </row>
    <row r="150" spans="2:12" x14ac:dyDescent="0.35">
      <c r="B150" s="1">
        <v>183</v>
      </c>
      <c r="C150" s="5"/>
      <c r="D150" s="5"/>
      <c r="E150" s="5"/>
      <c r="F150" s="5">
        <v>874</v>
      </c>
      <c r="G150" s="5">
        <v>874</v>
      </c>
      <c r="H150" s="5">
        <v>77925.311212814646</v>
      </c>
      <c r="I150" s="3" t="s">
        <v>16</v>
      </c>
      <c r="J150" s="4">
        <v>0</v>
      </c>
      <c r="K150" s="4">
        <v>8716402</v>
      </c>
    </row>
    <row r="151" spans="2:12" x14ac:dyDescent="0.35">
      <c r="B151" s="1">
        <v>184</v>
      </c>
      <c r="C151" s="5"/>
      <c r="D151" s="5"/>
      <c r="E151" s="5"/>
      <c r="F151" s="5">
        <v>131</v>
      </c>
      <c r="G151" s="5">
        <v>131</v>
      </c>
      <c r="H151" s="5">
        <v>87071.351145038163</v>
      </c>
      <c r="I151" s="3" t="s">
        <v>16</v>
      </c>
      <c r="J151" s="4">
        <v>0</v>
      </c>
      <c r="K151" s="4">
        <v>1347990</v>
      </c>
    </row>
    <row r="152" spans="2:12" x14ac:dyDescent="0.35">
      <c r="B152" s="1">
        <v>185</v>
      </c>
      <c r="C152" s="5"/>
      <c r="D152" s="5"/>
      <c r="E152" s="5"/>
      <c r="F152" s="5">
        <v>473</v>
      </c>
      <c r="G152" s="5">
        <v>473</v>
      </c>
      <c r="H152" s="5">
        <v>74171.938689217757</v>
      </c>
      <c r="I152" s="3" t="s">
        <v>16</v>
      </c>
      <c r="J152" s="4">
        <v>0</v>
      </c>
      <c r="K152" s="4">
        <v>4966500</v>
      </c>
    </row>
    <row r="153" spans="2:12" x14ac:dyDescent="0.35">
      <c r="B153" s="1">
        <v>186</v>
      </c>
      <c r="C153" s="5"/>
      <c r="D153" s="5"/>
      <c r="E153" s="5"/>
      <c r="F153" s="5">
        <v>137</v>
      </c>
      <c r="G153" s="5">
        <v>137</v>
      </c>
      <c r="H153" s="5">
        <v>82615.569343065697</v>
      </c>
      <c r="I153" s="3" t="s">
        <v>16</v>
      </c>
      <c r="J153" s="4">
        <v>0</v>
      </c>
      <c r="K153" s="4">
        <v>1438500</v>
      </c>
    </row>
    <row r="154" spans="2:12" x14ac:dyDescent="0.35">
      <c r="B154" s="1">
        <v>187</v>
      </c>
      <c r="C154" s="5"/>
      <c r="D154" s="5"/>
      <c r="E154" s="5"/>
      <c r="F154" s="5">
        <v>187</v>
      </c>
      <c r="G154" s="5">
        <v>187</v>
      </c>
      <c r="H154" s="5">
        <v>78824.251336898393</v>
      </c>
      <c r="I154" s="3" t="s">
        <v>16</v>
      </c>
      <c r="J154" s="4">
        <v>0</v>
      </c>
      <c r="K154" s="4">
        <v>1963500</v>
      </c>
    </row>
    <row r="155" spans="2:12" x14ac:dyDescent="0.35">
      <c r="B155" s="1">
        <v>188</v>
      </c>
      <c r="C155" s="5"/>
      <c r="D155" s="5"/>
      <c r="E155" s="5"/>
      <c r="F155" s="5">
        <v>228</v>
      </c>
      <c r="G155" s="5">
        <v>228</v>
      </c>
      <c r="H155" s="5">
        <v>88932.543859649129</v>
      </c>
      <c r="I155" s="3" t="s">
        <v>16</v>
      </c>
      <c r="J155" s="4">
        <v>0</v>
      </c>
      <c r="K155" s="4">
        <v>2394000</v>
      </c>
    </row>
    <row r="156" spans="2:12" x14ac:dyDescent="0.35">
      <c r="B156" s="1">
        <v>189</v>
      </c>
      <c r="C156" s="5"/>
      <c r="D156" s="5"/>
      <c r="E156" s="5"/>
      <c r="F156" s="5">
        <v>410</v>
      </c>
      <c r="G156" s="5">
        <v>410</v>
      </c>
      <c r="H156" s="5">
        <v>77070.936585365853</v>
      </c>
      <c r="I156" s="3" t="s">
        <v>16</v>
      </c>
      <c r="J156" s="4">
        <v>0</v>
      </c>
      <c r="K156" s="4">
        <v>4305000</v>
      </c>
    </row>
    <row r="157" spans="2:12" x14ac:dyDescent="0.35">
      <c r="B157" s="1">
        <v>190</v>
      </c>
      <c r="C157" s="5"/>
      <c r="D157" s="5"/>
      <c r="E157" s="5"/>
      <c r="F157" s="5">
        <v>426</v>
      </c>
      <c r="G157" s="5">
        <v>426</v>
      </c>
      <c r="H157" s="5">
        <v>78373.852112676061</v>
      </c>
      <c r="I157" s="3" t="s">
        <v>16</v>
      </c>
      <c r="J157" s="4">
        <v>0</v>
      </c>
      <c r="K157" s="4">
        <v>4473000</v>
      </c>
    </row>
    <row r="158" spans="2:12" x14ac:dyDescent="0.35">
      <c r="B158" s="1">
        <v>191</v>
      </c>
      <c r="C158" s="5"/>
      <c r="D158" s="5"/>
      <c r="E158" s="5"/>
      <c r="F158" s="5">
        <v>99</v>
      </c>
      <c r="G158" s="5">
        <v>99</v>
      </c>
      <c r="H158" s="5">
        <v>66861.373737373739</v>
      </c>
      <c r="I158" s="3" t="s">
        <v>16</v>
      </c>
      <c r="J158" s="4">
        <v>0</v>
      </c>
      <c r="K158" s="4">
        <v>1039500</v>
      </c>
    </row>
    <row r="159" spans="2:12" x14ac:dyDescent="0.35">
      <c r="B159" s="1">
        <v>192</v>
      </c>
      <c r="C159" s="5"/>
      <c r="D159" s="5"/>
      <c r="E159" s="5"/>
      <c r="F159" s="5">
        <v>538</v>
      </c>
      <c r="G159" s="5">
        <v>538</v>
      </c>
      <c r="H159" s="5">
        <v>79493.291821561332</v>
      </c>
      <c r="I159" s="3" t="s">
        <v>16</v>
      </c>
      <c r="J159" s="4">
        <v>0</v>
      </c>
      <c r="K159" s="4">
        <v>5649000</v>
      </c>
    </row>
    <row r="160" spans="2:12" x14ac:dyDescent="0.35">
      <c r="B160" s="1">
        <v>193</v>
      </c>
      <c r="C160" s="5"/>
      <c r="D160" s="5"/>
      <c r="E160" s="5"/>
      <c r="F160" s="5">
        <v>28</v>
      </c>
      <c r="G160" s="5">
        <v>28</v>
      </c>
      <c r="H160" s="5">
        <v>105568.92857142857</v>
      </c>
      <c r="I160" s="3" t="s">
        <v>16</v>
      </c>
      <c r="J160" s="4">
        <v>0</v>
      </c>
      <c r="K160" s="4">
        <v>294000</v>
      </c>
    </row>
    <row r="161" spans="2:12" x14ac:dyDescent="0.35">
      <c r="B161" s="1">
        <v>194</v>
      </c>
      <c r="C161" s="5"/>
      <c r="D161" s="5"/>
      <c r="E161" s="5"/>
      <c r="F161" s="5">
        <v>293</v>
      </c>
      <c r="G161" s="5">
        <v>293</v>
      </c>
      <c r="H161" s="5">
        <v>74966.600682593853</v>
      </c>
      <c r="I161" s="3" t="s">
        <v>16</v>
      </c>
      <c r="J161" s="4">
        <v>0</v>
      </c>
      <c r="K161" s="4">
        <v>3076500</v>
      </c>
      <c r="L161" s="23"/>
    </row>
    <row r="162" spans="2:12" x14ac:dyDescent="0.35">
      <c r="B162" s="1">
        <v>195</v>
      </c>
      <c r="C162" s="5"/>
      <c r="D162" s="5"/>
      <c r="E162" s="5"/>
      <c r="F162" s="5">
        <v>230</v>
      </c>
      <c r="G162" s="5">
        <v>230</v>
      </c>
      <c r="H162" s="5">
        <v>73713.691304347827</v>
      </c>
      <c r="I162" s="3" t="s">
        <v>16</v>
      </c>
      <c r="J162" s="4">
        <v>0</v>
      </c>
      <c r="K162" s="4">
        <v>2415000</v>
      </c>
    </row>
    <row r="163" spans="2:12" x14ac:dyDescent="0.35">
      <c r="B163" s="1">
        <v>196</v>
      </c>
      <c r="C163" s="5"/>
      <c r="D163" s="5"/>
      <c r="E163" s="5"/>
      <c r="F163" s="5">
        <v>134</v>
      </c>
      <c r="G163" s="5">
        <v>134</v>
      </c>
      <c r="H163" s="5">
        <v>133694.94776119402</v>
      </c>
      <c r="I163" s="3" t="s">
        <v>16</v>
      </c>
      <c r="J163" s="4">
        <v>0</v>
      </c>
      <c r="K163" s="4">
        <v>1407000</v>
      </c>
    </row>
    <row r="164" spans="2:12" x14ac:dyDescent="0.35">
      <c r="B164" s="1">
        <v>197</v>
      </c>
      <c r="C164" s="5"/>
      <c r="D164" s="5"/>
      <c r="E164" s="5"/>
      <c r="F164" s="5">
        <v>327</v>
      </c>
      <c r="G164" s="5">
        <v>327</v>
      </c>
      <c r="H164" s="5">
        <v>89304.076452599387</v>
      </c>
      <c r="I164" s="3" t="s">
        <v>16</v>
      </c>
      <c r="J164" s="4">
        <v>0</v>
      </c>
      <c r="K164" s="4">
        <v>3433500</v>
      </c>
    </row>
    <row r="165" spans="2:12" x14ac:dyDescent="0.35">
      <c r="B165" s="1">
        <v>198</v>
      </c>
      <c r="C165" s="5"/>
      <c r="D165" s="5"/>
      <c r="E165" s="5"/>
      <c r="F165" s="5">
        <v>121</v>
      </c>
      <c r="G165" s="5">
        <v>121</v>
      </c>
      <c r="H165" s="5">
        <v>82529.702479338841</v>
      </c>
      <c r="I165" s="3" t="s">
        <v>16</v>
      </c>
      <c r="J165" s="4">
        <v>0</v>
      </c>
      <c r="K165" s="4">
        <v>1270500</v>
      </c>
    </row>
    <row r="166" spans="2:12" x14ac:dyDescent="0.35">
      <c r="B166" s="1">
        <v>199</v>
      </c>
      <c r="C166" s="5"/>
      <c r="D166" s="5"/>
      <c r="E166" s="5"/>
      <c r="F166" s="5">
        <v>302</v>
      </c>
      <c r="G166" s="5">
        <v>302</v>
      </c>
      <c r="H166" s="5">
        <v>76684.745033112587</v>
      </c>
      <c r="I166" s="3" t="s">
        <v>16</v>
      </c>
      <c r="J166" s="4">
        <v>0</v>
      </c>
      <c r="K166" s="4">
        <v>3171000</v>
      </c>
    </row>
    <row r="167" spans="2:12" x14ac:dyDescent="0.35">
      <c r="B167" s="1">
        <v>200</v>
      </c>
      <c r="C167" s="5"/>
      <c r="D167" s="5"/>
      <c r="E167" s="5"/>
      <c r="F167" s="5">
        <v>220</v>
      </c>
      <c r="G167" s="5">
        <v>220</v>
      </c>
      <c r="H167" s="5">
        <v>96102.759090909094</v>
      </c>
      <c r="I167" s="3" t="s">
        <v>16</v>
      </c>
      <c r="J167" s="4">
        <v>0</v>
      </c>
      <c r="K167" s="4">
        <v>2310000</v>
      </c>
    </row>
    <row r="168" spans="2:12" x14ac:dyDescent="0.35">
      <c r="B168" s="1">
        <v>201</v>
      </c>
      <c r="C168" s="5"/>
      <c r="D168" s="5"/>
      <c r="E168" s="5"/>
      <c r="F168" s="5">
        <v>74</v>
      </c>
      <c r="G168" s="5">
        <v>74</v>
      </c>
      <c r="H168" s="5">
        <v>54983.7027027027</v>
      </c>
      <c r="I168" s="3" t="s">
        <v>15</v>
      </c>
      <c r="J168" s="4">
        <v>0</v>
      </c>
      <c r="K168" s="4">
        <v>777000</v>
      </c>
      <c r="L168" s="23">
        <f>-SUM(K168:K215)/SUMPRODUCT(G168:G215,H168:H215)</f>
        <v>-0.1096600358114076</v>
      </c>
    </row>
    <row r="169" spans="2:12" x14ac:dyDescent="0.35">
      <c r="B169" s="1">
        <v>202</v>
      </c>
      <c r="C169" s="5"/>
      <c r="D169" s="5"/>
      <c r="E169" s="5"/>
      <c r="F169" s="5">
        <v>199</v>
      </c>
      <c r="G169" s="5">
        <v>199</v>
      </c>
      <c r="H169" s="5">
        <v>81812.522613065332</v>
      </c>
      <c r="I169" s="3" t="s">
        <v>15</v>
      </c>
      <c r="J169" s="4">
        <v>0</v>
      </c>
      <c r="K169" s="4">
        <v>2089500</v>
      </c>
    </row>
    <row r="170" spans="2:12" x14ac:dyDescent="0.35">
      <c r="B170" s="1">
        <v>203</v>
      </c>
      <c r="C170" s="5"/>
      <c r="D170" s="5"/>
      <c r="E170" s="5"/>
      <c r="F170" s="5">
        <v>177</v>
      </c>
      <c r="G170" s="5">
        <v>177</v>
      </c>
      <c r="H170" s="5">
        <v>76007.220338983054</v>
      </c>
      <c r="I170" s="3" t="s">
        <v>15</v>
      </c>
      <c r="J170" s="4">
        <v>0</v>
      </c>
      <c r="K170" s="4">
        <v>1858500</v>
      </c>
    </row>
    <row r="171" spans="2:12" x14ac:dyDescent="0.35">
      <c r="B171" s="1">
        <v>204</v>
      </c>
      <c r="C171" s="5"/>
      <c r="D171" s="5"/>
      <c r="E171" s="5"/>
      <c r="F171" s="5">
        <v>26</v>
      </c>
      <c r="G171" s="5">
        <v>26</v>
      </c>
      <c r="H171" s="5">
        <v>95807.692307692312</v>
      </c>
      <c r="I171" s="3" t="s">
        <v>15</v>
      </c>
      <c r="J171" s="4">
        <v>0</v>
      </c>
      <c r="K171" s="4">
        <v>273000</v>
      </c>
    </row>
    <row r="172" spans="2:12" x14ac:dyDescent="0.35">
      <c r="B172" s="1">
        <v>205</v>
      </c>
      <c r="C172" s="5"/>
      <c r="D172" s="5"/>
      <c r="E172" s="5"/>
      <c r="F172" s="5">
        <v>302</v>
      </c>
      <c r="G172" s="5">
        <v>302</v>
      </c>
      <c r="H172" s="5">
        <v>88130.705298013243</v>
      </c>
      <c r="I172" s="3" t="s">
        <v>15</v>
      </c>
      <c r="J172" s="4">
        <v>0</v>
      </c>
      <c r="K172" s="4">
        <v>3171000</v>
      </c>
    </row>
    <row r="173" spans="2:12" x14ac:dyDescent="0.35">
      <c r="B173" s="1">
        <v>206</v>
      </c>
      <c r="C173" s="5"/>
      <c r="D173" s="5"/>
      <c r="E173" s="5"/>
      <c r="F173" s="5">
        <v>256</v>
      </c>
      <c r="G173" s="5">
        <v>256</v>
      </c>
      <c r="H173" s="5">
        <v>76829.26171875</v>
      </c>
      <c r="I173" s="3" t="s">
        <v>15</v>
      </c>
      <c r="J173" s="4">
        <v>0</v>
      </c>
      <c r="K173" s="4">
        <v>2688000</v>
      </c>
    </row>
    <row r="174" spans="2:12" x14ac:dyDescent="0.35">
      <c r="B174" s="1">
        <v>207</v>
      </c>
      <c r="C174" s="5"/>
      <c r="D174" s="5"/>
      <c r="E174" s="5"/>
      <c r="F174" s="5">
        <v>144</v>
      </c>
      <c r="G174" s="5">
        <v>144</v>
      </c>
      <c r="H174" s="5">
        <v>75680.708333333328</v>
      </c>
      <c r="I174" s="3" t="s">
        <v>15</v>
      </c>
      <c r="J174" s="4">
        <v>0</v>
      </c>
      <c r="K174" s="4">
        <v>1512000</v>
      </c>
    </row>
    <row r="175" spans="2:12" x14ac:dyDescent="0.35">
      <c r="B175" s="1">
        <v>208</v>
      </c>
      <c r="C175" s="5"/>
      <c r="D175" s="5"/>
      <c r="E175" s="5"/>
      <c r="F175" s="5">
        <v>12</v>
      </c>
      <c r="G175" s="5">
        <v>12</v>
      </c>
      <c r="H175" s="5">
        <v>105087.25</v>
      </c>
      <c r="I175" s="3" t="s">
        <v>15</v>
      </c>
      <c r="J175" s="4">
        <v>0</v>
      </c>
      <c r="K175" s="4">
        <v>126000</v>
      </c>
    </row>
    <row r="176" spans="2:12" x14ac:dyDescent="0.35">
      <c r="B176" s="1">
        <v>209</v>
      </c>
      <c r="C176" s="5"/>
      <c r="D176" s="5"/>
      <c r="E176" s="5"/>
      <c r="F176" s="5">
        <v>303</v>
      </c>
      <c r="G176" s="5">
        <v>303</v>
      </c>
      <c r="H176" s="5">
        <v>87827.066006600653</v>
      </c>
      <c r="I176" s="3" t="s">
        <v>15</v>
      </c>
      <c r="J176" s="4">
        <v>0</v>
      </c>
      <c r="K176" s="4">
        <v>3181500</v>
      </c>
    </row>
    <row r="177" spans="2:11" x14ac:dyDescent="0.35">
      <c r="B177" s="1">
        <v>210</v>
      </c>
      <c r="C177" s="5"/>
      <c r="D177" s="5"/>
      <c r="E177" s="5"/>
      <c r="F177" s="5">
        <v>207</v>
      </c>
      <c r="G177" s="5">
        <v>207</v>
      </c>
      <c r="H177" s="5">
        <v>85389.985507246383</v>
      </c>
      <c r="I177" s="3" t="s">
        <v>15</v>
      </c>
      <c r="J177" s="4">
        <v>0</v>
      </c>
      <c r="K177" s="4">
        <v>2173500</v>
      </c>
    </row>
    <row r="178" spans="2:11" x14ac:dyDescent="0.35">
      <c r="B178" s="1">
        <v>211</v>
      </c>
      <c r="C178" s="5"/>
      <c r="D178" s="5"/>
      <c r="E178" s="5"/>
      <c r="F178" s="5">
        <v>126</v>
      </c>
      <c r="G178" s="5">
        <v>126</v>
      </c>
      <c r="H178" s="5">
        <v>100426.83333333333</v>
      </c>
      <c r="I178" s="3" t="s">
        <v>15</v>
      </c>
      <c r="J178" s="4">
        <v>0</v>
      </c>
      <c r="K178" s="4">
        <v>1323000</v>
      </c>
    </row>
    <row r="179" spans="2:11" x14ac:dyDescent="0.35">
      <c r="B179" s="1">
        <v>212</v>
      </c>
      <c r="C179" s="5"/>
      <c r="D179" s="5"/>
      <c r="E179" s="5"/>
      <c r="F179" s="5">
        <v>183</v>
      </c>
      <c r="G179" s="5">
        <v>183</v>
      </c>
      <c r="H179" s="5">
        <v>109184.71584699454</v>
      </c>
      <c r="I179" s="3" t="s">
        <v>15</v>
      </c>
      <c r="J179" s="4">
        <v>0</v>
      </c>
      <c r="K179" s="4">
        <v>1921500</v>
      </c>
    </row>
    <row r="180" spans="2:11" x14ac:dyDescent="0.35">
      <c r="B180" s="1">
        <v>213</v>
      </c>
      <c r="C180" s="5"/>
      <c r="D180" s="5"/>
      <c r="E180" s="5"/>
      <c r="F180" s="5">
        <v>14</v>
      </c>
      <c r="G180" s="5">
        <v>14</v>
      </c>
      <c r="H180" s="5">
        <v>77761.71428571429</v>
      </c>
      <c r="I180" s="3" t="s">
        <v>15</v>
      </c>
      <c r="J180" s="4">
        <v>0</v>
      </c>
      <c r="K180" s="4">
        <v>147000</v>
      </c>
    </row>
    <row r="181" spans="2:11" x14ac:dyDescent="0.35">
      <c r="B181" s="1">
        <v>214</v>
      </c>
      <c r="C181" s="5"/>
      <c r="D181" s="5"/>
      <c r="E181" s="5"/>
      <c r="F181" s="5">
        <v>81</v>
      </c>
      <c r="G181" s="5">
        <v>81</v>
      </c>
      <c r="H181" s="5">
        <v>100425.97530864198</v>
      </c>
      <c r="I181" s="3" t="s">
        <v>15</v>
      </c>
      <c r="J181" s="4">
        <v>0</v>
      </c>
      <c r="K181" s="4">
        <v>850500</v>
      </c>
    </row>
    <row r="182" spans="2:11" x14ac:dyDescent="0.35">
      <c r="B182" s="1">
        <v>215</v>
      </c>
      <c r="C182" s="5"/>
      <c r="D182" s="5"/>
      <c r="E182" s="5"/>
      <c r="F182" s="5">
        <v>170</v>
      </c>
      <c r="G182" s="5">
        <v>170</v>
      </c>
      <c r="H182" s="5">
        <v>83157.529411764699</v>
      </c>
      <c r="I182" s="3" t="s">
        <v>15</v>
      </c>
      <c r="J182" s="4">
        <v>0</v>
      </c>
      <c r="K182" s="4">
        <v>1785000</v>
      </c>
    </row>
    <row r="183" spans="2:11" x14ac:dyDescent="0.35">
      <c r="B183" s="1">
        <v>216</v>
      </c>
      <c r="C183" s="5"/>
      <c r="D183" s="5"/>
      <c r="E183" s="5"/>
      <c r="F183" s="5">
        <v>34</v>
      </c>
      <c r="G183" s="5">
        <v>34</v>
      </c>
      <c r="H183" s="5">
        <v>173387.67647058822</v>
      </c>
      <c r="I183" s="3" t="s">
        <v>15</v>
      </c>
      <c r="J183" s="4">
        <v>0</v>
      </c>
      <c r="K183" s="4">
        <v>357000</v>
      </c>
    </row>
    <row r="184" spans="2:11" x14ac:dyDescent="0.35">
      <c r="B184" s="1">
        <v>217</v>
      </c>
      <c r="C184" s="5"/>
      <c r="D184" s="5"/>
      <c r="E184" s="5"/>
      <c r="F184" s="5">
        <v>16</v>
      </c>
      <c r="G184" s="5">
        <v>16</v>
      </c>
      <c r="H184" s="5">
        <v>176252.5</v>
      </c>
      <c r="I184" s="3" t="s">
        <v>15</v>
      </c>
      <c r="J184" s="4">
        <v>0</v>
      </c>
      <c r="K184" s="4">
        <v>168000</v>
      </c>
    </row>
    <row r="185" spans="2:11" x14ac:dyDescent="0.35">
      <c r="B185" s="1">
        <v>218</v>
      </c>
      <c r="C185" s="5"/>
      <c r="D185" s="5"/>
      <c r="E185" s="5"/>
      <c r="F185" s="5">
        <v>7</v>
      </c>
      <c r="G185" s="5">
        <v>7</v>
      </c>
      <c r="H185" s="5">
        <v>97457.142857142855</v>
      </c>
      <c r="I185" s="3" t="s">
        <v>15</v>
      </c>
      <c r="J185" s="4">
        <v>0</v>
      </c>
      <c r="K185" s="4">
        <v>73500</v>
      </c>
    </row>
    <row r="186" spans="2:11" x14ac:dyDescent="0.35">
      <c r="B186" s="1">
        <v>219</v>
      </c>
      <c r="C186" s="5"/>
      <c r="D186" s="5"/>
      <c r="E186" s="5"/>
      <c r="F186" s="5">
        <v>168</v>
      </c>
      <c r="G186" s="5">
        <v>168</v>
      </c>
      <c r="H186" s="5">
        <v>117925.07142857143</v>
      </c>
      <c r="I186" s="3" t="s">
        <v>15</v>
      </c>
      <c r="J186" s="4">
        <v>0</v>
      </c>
      <c r="K186" s="4">
        <v>1764000</v>
      </c>
    </row>
    <row r="187" spans="2:11" x14ac:dyDescent="0.35">
      <c r="B187" s="1">
        <v>220</v>
      </c>
      <c r="C187" s="5"/>
      <c r="D187" s="5"/>
      <c r="E187" s="5"/>
      <c r="F187" s="5">
        <v>2</v>
      </c>
      <c r="G187" s="5">
        <v>2</v>
      </c>
      <c r="H187" s="5">
        <v>149015</v>
      </c>
      <c r="I187" s="3" t="s">
        <v>15</v>
      </c>
      <c r="J187" s="4">
        <v>0</v>
      </c>
      <c r="K187" s="4">
        <v>21000</v>
      </c>
    </row>
    <row r="188" spans="2:11" x14ac:dyDescent="0.35">
      <c r="B188" s="1">
        <v>221</v>
      </c>
      <c r="C188" s="5"/>
      <c r="D188" s="5"/>
      <c r="E188" s="5"/>
      <c r="F188" s="5">
        <v>35</v>
      </c>
      <c r="G188" s="5">
        <v>35</v>
      </c>
      <c r="H188" s="5">
        <v>118643.22857142857</v>
      </c>
      <c r="I188" s="3" t="s">
        <v>15</v>
      </c>
      <c r="J188" s="4">
        <v>0</v>
      </c>
      <c r="K188" s="4">
        <v>367500</v>
      </c>
    </row>
    <row r="189" spans="2:11" x14ac:dyDescent="0.35">
      <c r="B189" s="1">
        <v>223</v>
      </c>
      <c r="C189" s="5"/>
      <c r="D189" s="5"/>
      <c r="E189" s="5"/>
      <c r="F189" s="5">
        <v>48</v>
      </c>
      <c r="G189" s="5">
        <v>48</v>
      </c>
      <c r="H189" s="5">
        <v>121367.25</v>
      </c>
      <c r="I189" s="3" t="s">
        <v>15</v>
      </c>
      <c r="J189" s="4">
        <v>0</v>
      </c>
      <c r="K189" s="4">
        <v>504000</v>
      </c>
    </row>
    <row r="190" spans="2:11" x14ac:dyDescent="0.35">
      <c r="B190" s="1">
        <v>224</v>
      </c>
      <c r="C190" s="5"/>
      <c r="D190" s="5"/>
      <c r="E190" s="5"/>
      <c r="F190" s="5">
        <v>38</v>
      </c>
      <c r="G190" s="5">
        <v>38</v>
      </c>
      <c r="H190" s="5">
        <v>106135.60526315789</v>
      </c>
      <c r="I190" s="3" t="s">
        <v>15</v>
      </c>
      <c r="J190" s="4">
        <v>0</v>
      </c>
      <c r="K190" s="4">
        <v>399000</v>
      </c>
    </row>
    <row r="191" spans="2:11" x14ac:dyDescent="0.35">
      <c r="B191" s="1">
        <v>225</v>
      </c>
      <c r="C191" s="5"/>
      <c r="D191" s="5"/>
      <c r="E191" s="5"/>
      <c r="F191" s="5">
        <v>37</v>
      </c>
      <c r="G191" s="5">
        <v>37</v>
      </c>
      <c r="H191" s="5">
        <v>89715.648648648654</v>
      </c>
      <c r="I191" s="3" t="s">
        <v>15</v>
      </c>
      <c r="J191" s="4">
        <v>0</v>
      </c>
      <c r="K191" s="4">
        <v>388500</v>
      </c>
    </row>
    <row r="192" spans="2:11" x14ac:dyDescent="0.35">
      <c r="B192" s="1">
        <v>226</v>
      </c>
      <c r="C192" s="5"/>
      <c r="D192" s="5"/>
      <c r="E192" s="5"/>
      <c r="F192" s="5">
        <v>51</v>
      </c>
      <c r="G192" s="5">
        <v>51</v>
      </c>
      <c r="H192" s="5">
        <v>102551.29411764706</v>
      </c>
      <c r="I192" s="3" t="s">
        <v>15</v>
      </c>
      <c r="J192" s="4">
        <v>0</v>
      </c>
      <c r="K192" s="4">
        <v>535500</v>
      </c>
    </row>
    <row r="193" spans="2:12" x14ac:dyDescent="0.35">
      <c r="B193" s="1">
        <v>227</v>
      </c>
      <c r="C193" s="5"/>
      <c r="D193" s="5"/>
      <c r="E193" s="5"/>
      <c r="F193" s="5">
        <v>13</v>
      </c>
      <c r="G193" s="5">
        <v>13</v>
      </c>
      <c r="H193" s="5">
        <v>102851.46153846153</v>
      </c>
      <c r="I193" s="3" t="s">
        <v>15</v>
      </c>
      <c r="J193" s="4">
        <v>0</v>
      </c>
      <c r="K193" s="4">
        <v>136500</v>
      </c>
    </row>
    <row r="194" spans="2:12" x14ac:dyDescent="0.35">
      <c r="B194" s="1">
        <v>228</v>
      </c>
      <c r="C194" s="5"/>
      <c r="D194" s="5"/>
      <c r="E194" s="5"/>
      <c r="F194" s="5">
        <v>10</v>
      </c>
      <c r="G194" s="5">
        <v>10</v>
      </c>
      <c r="H194" s="5">
        <v>95507</v>
      </c>
      <c r="I194" s="3" t="s">
        <v>15</v>
      </c>
      <c r="J194" s="4">
        <v>0</v>
      </c>
      <c r="K194" s="4">
        <v>105000</v>
      </c>
    </row>
    <row r="195" spans="2:12" x14ac:dyDescent="0.35">
      <c r="B195" s="1">
        <v>229</v>
      </c>
      <c r="C195" s="5"/>
      <c r="D195" s="5"/>
      <c r="E195" s="5"/>
      <c r="F195" s="5">
        <v>16</v>
      </c>
      <c r="G195" s="5">
        <v>16</v>
      </c>
      <c r="H195" s="5">
        <v>89877.5</v>
      </c>
      <c r="I195" s="3" t="s">
        <v>15</v>
      </c>
      <c r="J195" s="4">
        <v>0</v>
      </c>
      <c r="K195" s="4">
        <v>168000</v>
      </c>
    </row>
    <row r="196" spans="2:12" x14ac:dyDescent="0.35">
      <c r="B196" s="1">
        <v>230</v>
      </c>
      <c r="C196" s="5"/>
      <c r="D196" s="5"/>
      <c r="E196" s="5"/>
      <c r="F196" s="5">
        <v>34</v>
      </c>
      <c r="G196" s="5">
        <v>34</v>
      </c>
      <c r="H196" s="5">
        <v>184739.5588235294</v>
      </c>
      <c r="I196" s="3" t="s">
        <v>15</v>
      </c>
      <c r="J196" s="4">
        <v>0</v>
      </c>
      <c r="K196" s="4">
        <v>357000</v>
      </c>
    </row>
    <row r="197" spans="2:12" x14ac:dyDescent="0.35">
      <c r="B197" s="1">
        <v>231</v>
      </c>
      <c r="C197" s="5"/>
      <c r="D197" s="5"/>
      <c r="E197" s="5"/>
      <c r="F197" s="5">
        <v>29</v>
      </c>
      <c r="G197" s="5">
        <v>29</v>
      </c>
      <c r="H197" s="5">
        <v>40692</v>
      </c>
      <c r="I197" s="3" t="s">
        <v>15</v>
      </c>
      <c r="J197" s="4">
        <v>0</v>
      </c>
      <c r="K197" s="4">
        <v>304500</v>
      </c>
      <c r="L197" s="23"/>
    </row>
    <row r="198" spans="2:12" x14ac:dyDescent="0.35">
      <c r="B198" s="1">
        <v>232</v>
      </c>
      <c r="C198" s="5"/>
      <c r="D198" s="5"/>
      <c r="E198" s="5"/>
      <c r="F198" s="5">
        <v>7</v>
      </c>
      <c r="G198" s="5">
        <v>7</v>
      </c>
      <c r="H198" s="5">
        <v>122285.71428571429</v>
      </c>
      <c r="I198" s="3" t="s">
        <v>15</v>
      </c>
      <c r="J198" s="4">
        <v>0</v>
      </c>
      <c r="K198" s="4">
        <v>73500</v>
      </c>
    </row>
    <row r="199" spans="2:12" x14ac:dyDescent="0.35">
      <c r="B199" s="1">
        <v>233</v>
      </c>
      <c r="C199" s="5"/>
      <c r="D199" s="5"/>
      <c r="E199" s="5"/>
      <c r="F199" s="5">
        <v>3</v>
      </c>
      <c r="G199" s="5">
        <v>3</v>
      </c>
      <c r="H199" s="5">
        <v>85617.666666666672</v>
      </c>
      <c r="I199" s="3" t="s">
        <v>15</v>
      </c>
      <c r="J199" s="4">
        <v>0</v>
      </c>
      <c r="K199" s="4">
        <v>31500</v>
      </c>
    </row>
    <row r="200" spans="2:12" x14ac:dyDescent="0.35">
      <c r="B200" s="1">
        <v>234</v>
      </c>
      <c r="C200" s="5"/>
      <c r="D200" s="5"/>
      <c r="E200" s="5"/>
      <c r="F200" s="5">
        <v>13</v>
      </c>
      <c r="G200" s="5">
        <v>13</v>
      </c>
      <c r="H200" s="5">
        <v>110094.92307692308</v>
      </c>
      <c r="I200" s="3" t="s">
        <v>15</v>
      </c>
      <c r="J200" s="4">
        <v>0</v>
      </c>
      <c r="K200" s="4">
        <v>136500</v>
      </c>
    </row>
    <row r="201" spans="2:12" x14ac:dyDescent="0.35">
      <c r="B201" s="1">
        <v>235</v>
      </c>
      <c r="C201" s="5"/>
      <c r="D201" s="5"/>
      <c r="E201" s="5"/>
      <c r="F201" s="5">
        <v>51</v>
      </c>
      <c r="G201" s="5">
        <v>51</v>
      </c>
      <c r="H201" s="5">
        <v>63969.921568627447</v>
      </c>
      <c r="I201" s="3" t="s">
        <v>15</v>
      </c>
      <c r="J201" s="4">
        <v>0</v>
      </c>
      <c r="K201" s="4">
        <v>535500</v>
      </c>
    </row>
    <row r="202" spans="2:12" x14ac:dyDescent="0.35">
      <c r="B202" s="1">
        <v>236</v>
      </c>
      <c r="C202" s="5"/>
      <c r="D202" s="5"/>
      <c r="E202" s="5"/>
      <c r="F202" s="5">
        <v>12</v>
      </c>
      <c r="G202" s="5">
        <v>12</v>
      </c>
      <c r="H202" s="5">
        <v>130489.16666666667</v>
      </c>
      <c r="I202" s="3" t="s">
        <v>15</v>
      </c>
      <c r="J202" s="4">
        <v>0</v>
      </c>
      <c r="K202" s="4">
        <v>126000</v>
      </c>
    </row>
    <row r="203" spans="2:12" x14ac:dyDescent="0.35">
      <c r="B203" s="1">
        <v>238</v>
      </c>
      <c r="C203" s="5"/>
      <c r="D203" s="5"/>
      <c r="E203" s="5"/>
      <c r="F203" s="5">
        <v>4</v>
      </c>
      <c r="G203" s="5">
        <v>4</v>
      </c>
      <c r="H203" s="5">
        <v>44321</v>
      </c>
      <c r="I203" s="3" t="s">
        <v>15</v>
      </c>
      <c r="J203" s="4">
        <v>0</v>
      </c>
      <c r="K203" s="4">
        <v>42000</v>
      </c>
    </row>
    <row r="204" spans="2:12" x14ac:dyDescent="0.35">
      <c r="B204" s="1">
        <v>239</v>
      </c>
      <c r="C204" s="5"/>
      <c r="D204" s="5"/>
      <c r="E204" s="5"/>
      <c r="F204" s="5">
        <v>1</v>
      </c>
      <c r="G204" s="5">
        <v>1</v>
      </c>
      <c r="H204" s="5">
        <v>157500</v>
      </c>
      <c r="I204" s="3" t="s">
        <v>15</v>
      </c>
      <c r="J204" s="4">
        <v>0</v>
      </c>
      <c r="K204" s="4">
        <v>10500</v>
      </c>
    </row>
    <row r="205" spans="2:12" x14ac:dyDescent="0.35">
      <c r="B205" s="1">
        <v>240</v>
      </c>
      <c r="C205" s="5"/>
      <c r="D205" s="5"/>
      <c r="E205" s="5"/>
      <c r="F205" s="5">
        <v>21</v>
      </c>
      <c r="G205" s="5">
        <v>21</v>
      </c>
      <c r="H205" s="5">
        <v>81907.571428571435</v>
      </c>
      <c r="I205" s="3" t="s">
        <v>15</v>
      </c>
      <c r="J205" s="4">
        <v>0</v>
      </c>
      <c r="K205" s="4">
        <v>220500</v>
      </c>
    </row>
    <row r="206" spans="2:12" x14ac:dyDescent="0.35">
      <c r="B206" s="1">
        <v>241</v>
      </c>
      <c r="C206" s="5"/>
      <c r="D206" s="5"/>
      <c r="E206" s="5"/>
      <c r="F206" s="5">
        <v>72</v>
      </c>
      <c r="G206" s="5">
        <v>72</v>
      </c>
      <c r="H206" s="5">
        <v>127418.75</v>
      </c>
      <c r="I206" s="3" t="s">
        <v>15</v>
      </c>
      <c r="J206" s="4">
        <v>0</v>
      </c>
      <c r="K206" s="4">
        <v>756000</v>
      </c>
    </row>
    <row r="207" spans="2:12" x14ac:dyDescent="0.35">
      <c r="B207" s="1">
        <v>242</v>
      </c>
      <c r="C207" s="5"/>
      <c r="D207" s="5"/>
      <c r="E207" s="5"/>
      <c r="F207" s="5">
        <v>22</v>
      </c>
      <c r="G207" s="5">
        <v>22</v>
      </c>
      <c r="H207" s="5">
        <v>89123.181818181823</v>
      </c>
      <c r="I207" s="3" t="s">
        <v>15</v>
      </c>
      <c r="J207" s="4">
        <v>0</v>
      </c>
      <c r="K207" s="4">
        <v>231000</v>
      </c>
    </row>
    <row r="208" spans="2:12" x14ac:dyDescent="0.35">
      <c r="B208" s="1">
        <v>243</v>
      </c>
      <c r="C208" s="5"/>
      <c r="D208" s="5"/>
      <c r="E208" s="5"/>
      <c r="F208" s="5">
        <v>69</v>
      </c>
      <c r="G208" s="5">
        <v>69</v>
      </c>
      <c r="H208" s="5">
        <v>111706.76811594203</v>
      </c>
      <c r="I208" s="3" t="s">
        <v>15</v>
      </c>
      <c r="J208" s="4">
        <v>0</v>
      </c>
      <c r="K208" s="4">
        <v>724500</v>
      </c>
    </row>
    <row r="209" spans="2:12" x14ac:dyDescent="0.35">
      <c r="B209" s="1">
        <v>244</v>
      </c>
      <c r="C209" s="5"/>
      <c r="D209" s="5"/>
      <c r="E209" s="5"/>
      <c r="F209" s="5">
        <v>115</v>
      </c>
      <c r="G209" s="5">
        <v>115</v>
      </c>
      <c r="H209" s="5">
        <v>100527.60869565218</v>
      </c>
      <c r="I209" s="3" t="s">
        <v>15</v>
      </c>
      <c r="J209" s="4">
        <v>0</v>
      </c>
      <c r="K209" s="4">
        <v>1207500</v>
      </c>
      <c r="L209" s="23"/>
    </row>
    <row r="210" spans="2:12" x14ac:dyDescent="0.35">
      <c r="B210" s="1">
        <v>245</v>
      </c>
      <c r="C210" s="5"/>
      <c r="D210" s="5"/>
      <c r="E210" s="5"/>
      <c r="F210" s="5">
        <v>100</v>
      </c>
      <c r="G210" s="5">
        <v>100</v>
      </c>
      <c r="H210" s="5">
        <v>150012.4</v>
      </c>
      <c r="I210" s="3" t="s">
        <v>15</v>
      </c>
      <c r="J210" s="4">
        <v>0</v>
      </c>
      <c r="K210" s="4">
        <v>1050000</v>
      </c>
    </row>
    <row r="211" spans="2:12" x14ac:dyDescent="0.35">
      <c r="B211" s="1">
        <v>246</v>
      </c>
      <c r="C211" s="5"/>
      <c r="D211" s="5"/>
      <c r="E211" s="5"/>
      <c r="F211" s="5">
        <v>20</v>
      </c>
      <c r="G211" s="5">
        <v>20</v>
      </c>
      <c r="H211" s="5">
        <v>176352</v>
      </c>
      <c r="I211" s="3" t="s">
        <v>15</v>
      </c>
      <c r="J211" s="4">
        <v>0</v>
      </c>
      <c r="K211" s="4">
        <v>210000</v>
      </c>
    </row>
    <row r="212" spans="2:12" x14ac:dyDescent="0.35">
      <c r="B212" s="1">
        <v>247</v>
      </c>
      <c r="C212" s="5"/>
      <c r="D212" s="5"/>
      <c r="E212" s="5"/>
      <c r="F212" s="5">
        <v>4</v>
      </c>
      <c r="G212" s="5">
        <v>4</v>
      </c>
      <c r="H212" s="5">
        <v>81450</v>
      </c>
      <c r="I212" s="3" t="s">
        <v>15</v>
      </c>
      <c r="J212" s="4">
        <v>0</v>
      </c>
      <c r="K212" s="4">
        <v>42000</v>
      </c>
    </row>
    <row r="213" spans="2:12" x14ac:dyDescent="0.35">
      <c r="B213" s="1">
        <v>248</v>
      </c>
      <c r="C213" s="5"/>
      <c r="D213" s="5"/>
      <c r="E213" s="5"/>
      <c r="F213" s="5">
        <v>26</v>
      </c>
      <c r="G213" s="5">
        <v>26</v>
      </c>
      <c r="H213" s="5">
        <v>41084.615384615383</v>
      </c>
      <c r="I213" s="3" t="s">
        <v>15</v>
      </c>
      <c r="J213" s="4">
        <v>0</v>
      </c>
      <c r="K213" s="4">
        <v>273000</v>
      </c>
    </row>
    <row r="214" spans="2:12" x14ac:dyDescent="0.35">
      <c r="B214" s="1">
        <v>249</v>
      </c>
      <c r="C214" s="5"/>
      <c r="D214" s="5"/>
      <c r="E214" s="5"/>
      <c r="F214" s="5">
        <v>94</v>
      </c>
      <c r="G214" s="5">
        <v>94</v>
      </c>
      <c r="H214" s="5">
        <v>126105.56382978724</v>
      </c>
      <c r="I214" s="3" t="s">
        <v>15</v>
      </c>
      <c r="J214" s="4">
        <v>0</v>
      </c>
      <c r="K214" s="4">
        <v>987000</v>
      </c>
    </row>
    <row r="215" spans="2:12" x14ac:dyDescent="0.35">
      <c r="B215" s="1">
        <v>250</v>
      </c>
      <c r="C215" s="5"/>
      <c r="D215" s="5"/>
      <c r="E215" s="5"/>
      <c r="F215" s="5">
        <v>3</v>
      </c>
      <c r="G215" s="5">
        <v>3</v>
      </c>
      <c r="H215" s="5">
        <v>119666.66666666667</v>
      </c>
      <c r="I215" s="3" t="s">
        <v>15</v>
      </c>
      <c r="J215" s="4">
        <v>0</v>
      </c>
      <c r="K215" s="4">
        <v>31500</v>
      </c>
      <c r="L215" s="23"/>
    </row>
    <row r="216" spans="2:12" x14ac:dyDescent="0.35">
      <c r="B216" s="1">
        <v>251</v>
      </c>
      <c r="C216" s="5"/>
      <c r="D216" s="5"/>
      <c r="E216" s="5"/>
      <c r="F216" s="5">
        <v>7</v>
      </c>
      <c r="G216" s="5">
        <v>7</v>
      </c>
      <c r="H216" s="5">
        <v>147667</v>
      </c>
      <c r="I216" s="3" t="s">
        <v>14</v>
      </c>
      <c r="J216" s="4">
        <v>0</v>
      </c>
      <c r="K216" s="4">
        <v>73500</v>
      </c>
      <c r="L216" s="23">
        <f>-SUM(K216:K292)/SUMPRODUCT(G216:G292,H216:H292)</f>
        <v>-7.9818120826449693E-2</v>
      </c>
    </row>
    <row r="217" spans="2:12" x14ac:dyDescent="0.35">
      <c r="B217" s="1">
        <v>252</v>
      </c>
      <c r="C217" s="5"/>
      <c r="D217" s="5"/>
      <c r="E217" s="5"/>
      <c r="F217" s="5">
        <v>89</v>
      </c>
      <c r="G217" s="5">
        <v>89</v>
      </c>
      <c r="H217" s="5">
        <v>49826.741573033709</v>
      </c>
      <c r="I217" s="3" t="s">
        <v>14</v>
      </c>
      <c r="J217" s="4">
        <v>0</v>
      </c>
      <c r="K217" s="4">
        <v>934500</v>
      </c>
    </row>
    <row r="218" spans="2:12" x14ac:dyDescent="0.35">
      <c r="B218" s="1">
        <v>253</v>
      </c>
      <c r="C218" s="5"/>
      <c r="D218" s="5"/>
      <c r="E218" s="5"/>
      <c r="F218" s="5">
        <v>88</v>
      </c>
      <c r="G218" s="5">
        <v>88</v>
      </c>
      <c r="H218" s="5">
        <v>97600</v>
      </c>
      <c r="I218" s="3" t="s">
        <v>14</v>
      </c>
      <c r="J218" s="4">
        <v>0</v>
      </c>
      <c r="K218" s="4">
        <v>924000</v>
      </c>
    </row>
    <row r="219" spans="2:12" x14ac:dyDescent="0.35">
      <c r="B219" s="1">
        <v>254</v>
      </c>
      <c r="C219" s="5"/>
      <c r="D219" s="5"/>
      <c r="E219" s="5"/>
      <c r="F219" s="5">
        <v>26</v>
      </c>
      <c r="G219" s="5">
        <v>26</v>
      </c>
      <c r="H219" s="5">
        <v>94407.692307692312</v>
      </c>
      <c r="I219" s="3" t="s">
        <v>14</v>
      </c>
      <c r="J219" s="4">
        <v>0</v>
      </c>
      <c r="K219" s="4">
        <v>273000</v>
      </c>
    </row>
    <row r="220" spans="2:12" x14ac:dyDescent="0.35">
      <c r="B220" s="1">
        <v>256</v>
      </c>
      <c r="C220" s="5"/>
      <c r="D220" s="5"/>
      <c r="E220" s="5"/>
      <c r="F220" s="5">
        <v>18</v>
      </c>
      <c r="G220" s="5">
        <v>18</v>
      </c>
      <c r="H220" s="5">
        <v>86454.388888888891</v>
      </c>
      <c r="I220" s="3" t="s">
        <v>14</v>
      </c>
      <c r="J220" s="4">
        <v>0</v>
      </c>
      <c r="K220" s="4">
        <v>189000</v>
      </c>
    </row>
    <row r="221" spans="2:12" x14ac:dyDescent="0.35">
      <c r="B221" s="1">
        <v>258</v>
      </c>
      <c r="C221" s="5"/>
      <c r="D221" s="5"/>
      <c r="E221" s="5"/>
      <c r="F221" s="5">
        <v>34</v>
      </c>
      <c r="G221" s="5">
        <v>34</v>
      </c>
      <c r="H221" s="5">
        <v>145697.5</v>
      </c>
      <c r="I221" s="3" t="s">
        <v>14</v>
      </c>
      <c r="J221" s="4">
        <v>0</v>
      </c>
      <c r="K221" s="4">
        <v>357000</v>
      </c>
    </row>
    <row r="222" spans="2:12" x14ac:dyDescent="0.35">
      <c r="B222" s="1">
        <v>259</v>
      </c>
      <c r="C222" s="5"/>
      <c r="D222" s="5"/>
      <c r="E222" s="5"/>
      <c r="F222" s="5">
        <v>130</v>
      </c>
      <c r="G222" s="5">
        <v>130</v>
      </c>
      <c r="H222" s="5">
        <v>138095.07692307694</v>
      </c>
      <c r="I222" s="3" t="s">
        <v>14</v>
      </c>
      <c r="J222" s="4">
        <v>0</v>
      </c>
      <c r="K222" s="4">
        <v>1365000</v>
      </c>
    </row>
    <row r="223" spans="2:12" x14ac:dyDescent="0.35">
      <c r="B223" s="1">
        <v>260</v>
      </c>
      <c r="C223" s="5"/>
      <c r="D223" s="5"/>
      <c r="E223" s="5"/>
      <c r="F223" s="5">
        <v>137</v>
      </c>
      <c r="G223" s="5">
        <v>137</v>
      </c>
      <c r="H223" s="5">
        <v>197966.97810218978</v>
      </c>
      <c r="I223" s="3" t="s">
        <v>14</v>
      </c>
      <c r="J223" s="4">
        <v>0</v>
      </c>
      <c r="K223" s="4">
        <v>1438500</v>
      </c>
    </row>
    <row r="224" spans="2:12" x14ac:dyDescent="0.35">
      <c r="B224" s="1">
        <v>261</v>
      </c>
      <c r="C224" s="5"/>
      <c r="D224" s="5"/>
      <c r="E224" s="5"/>
      <c r="F224" s="5">
        <v>6</v>
      </c>
      <c r="G224" s="5">
        <v>6</v>
      </c>
      <c r="H224" s="5">
        <v>92500</v>
      </c>
      <c r="I224" s="3" t="s">
        <v>14</v>
      </c>
      <c r="J224" s="4">
        <v>0</v>
      </c>
      <c r="K224" s="4">
        <v>63000</v>
      </c>
    </row>
    <row r="225" spans="2:11" x14ac:dyDescent="0.35">
      <c r="B225" s="1">
        <v>262</v>
      </c>
      <c r="C225" s="5"/>
      <c r="D225" s="5"/>
      <c r="E225" s="5"/>
      <c r="F225" s="5">
        <v>3</v>
      </c>
      <c r="G225" s="5">
        <v>3</v>
      </c>
      <c r="H225" s="5">
        <v>39900</v>
      </c>
      <c r="I225" s="3" t="s">
        <v>14</v>
      </c>
      <c r="J225" s="4">
        <v>0</v>
      </c>
      <c r="K225" s="4">
        <v>31500</v>
      </c>
    </row>
    <row r="226" spans="2:11" x14ac:dyDescent="0.35">
      <c r="B226" s="1">
        <v>263</v>
      </c>
      <c r="C226" s="5"/>
      <c r="D226" s="5"/>
      <c r="E226" s="5"/>
      <c r="F226" s="5">
        <v>25</v>
      </c>
      <c r="G226" s="5">
        <v>25</v>
      </c>
      <c r="H226" s="5">
        <v>143727.35999999999</v>
      </c>
      <c r="I226" s="3" t="s">
        <v>14</v>
      </c>
      <c r="J226" s="4">
        <v>0</v>
      </c>
      <c r="K226" s="4">
        <v>262500</v>
      </c>
    </row>
    <row r="227" spans="2:11" x14ac:dyDescent="0.35">
      <c r="B227" s="1">
        <v>264</v>
      </c>
      <c r="C227" s="5"/>
      <c r="D227" s="5"/>
      <c r="E227" s="5"/>
      <c r="F227" s="5">
        <v>2</v>
      </c>
      <c r="G227" s="5">
        <v>2</v>
      </c>
      <c r="H227" s="5">
        <v>119750</v>
      </c>
      <c r="I227" s="3" t="s">
        <v>14</v>
      </c>
      <c r="J227" s="4">
        <v>0</v>
      </c>
      <c r="K227" s="4">
        <v>21000</v>
      </c>
    </row>
    <row r="228" spans="2:11" x14ac:dyDescent="0.35">
      <c r="B228" s="1">
        <v>265</v>
      </c>
      <c r="C228" s="5"/>
      <c r="D228" s="5"/>
      <c r="E228" s="5"/>
      <c r="F228" s="5">
        <v>31</v>
      </c>
      <c r="G228" s="5">
        <v>31</v>
      </c>
      <c r="H228" s="5">
        <v>141612.77419354839</v>
      </c>
      <c r="I228" s="3" t="s">
        <v>14</v>
      </c>
      <c r="J228" s="4">
        <v>0</v>
      </c>
      <c r="K228" s="4">
        <v>325500</v>
      </c>
    </row>
    <row r="229" spans="2:11" x14ac:dyDescent="0.35">
      <c r="B229" s="1">
        <v>267</v>
      </c>
      <c r="C229" s="5"/>
      <c r="D229" s="5"/>
      <c r="E229" s="5"/>
      <c r="F229" s="5">
        <v>100</v>
      </c>
      <c r="G229" s="5">
        <v>100</v>
      </c>
      <c r="H229" s="5">
        <v>137724.72</v>
      </c>
      <c r="I229" s="3" t="s">
        <v>14</v>
      </c>
      <c r="J229" s="4">
        <v>0</v>
      </c>
      <c r="K229" s="4">
        <v>1050000</v>
      </c>
    </row>
    <row r="230" spans="2:11" x14ac:dyDescent="0.35">
      <c r="B230" s="1">
        <v>269</v>
      </c>
      <c r="C230" s="5"/>
      <c r="D230" s="5"/>
      <c r="E230" s="5"/>
      <c r="F230" s="5">
        <v>95</v>
      </c>
      <c r="G230" s="5">
        <v>95</v>
      </c>
      <c r="H230" s="5">
        <v>274037.10526315792</v>
      </c>
      <c r="I230" s="3" t="s">
        <v>14</v>
      </c>
      <c r="J230" s="4">
        <v>0</v>
      </c>
      <c r="K230" s="4">
        <v>997500</v>
      </c>
    </row>
    <row r="231" spans="2:11" x14ac:dyDescent="0.35">
      <c r="B231" s="1">
        <v>270</v>
      </c>
      <c r="C231" s="5"/>
      <c r="D231" s="5"/>
      <c r="E231" s="5"/>
      <c r="F231" s="5">
        <v>160</v>
      </c>
      <c r="G231" s="5">
        <v>160</v>
      </c>
      <c r="H231" s="5">
        <v>57210.693749999999</v>
      </c>
      <c r="I231" s="3" t="s">
        <v>14</v>
      </c>
      <c r="J231" s="4">
        <v>0</v>
      </c>
      <c r="K231" s="4">
        <v>1680000</v>
      </c>
    </row>
    <row r="232" spans="2:11" x14ac:dyDescent="0.35">
      <c r="B232" s="1">
        <v>273</v>
      </c>
      <c r="C232" s="5"/>
      <c r="D232" s="5"/>
      <c r="E232" s="5"/>
      <c r="F232" s="5">
        <v>52</v>
      </c>
      <c r="G232" s="5">
        <v>52</v>
      </c>
      <c r="H232" s="5">
        <v>82935.346153846156</v>
      </c>
      <c r="I232" s="3" t="s">
        <v>14</v>
      </c>
      <c r="J232" s="4">
        <v>0</v>
      </c>
      <c r="K232" s="4">
        <v>546000</v>
      </c>
    </row>
    <row r="233" spans="2:11" x14ac:dyDescent="0.35">
      <c r="B233" s="1">
        <v>275</v>
      </c>
      <c r="C233" s="5"/>
      <c r="D233" s="5"/>
      <c r="E233" s="5"/>
      <c r="F233" s="5">
        <v>21</v>
      </c>
      <c r="G233" s="5">
        <v>21</v>
      </c>
      <c r="H233" s="5">
        <v>104902</v>
      </c>
      <c r="I233" s="3" t="s">
        <v>14</v>
      </c>
      <c r="J233" s="4">
        <v>0</v>
      </c>
      <c r="K233" s="4">
        <v>220500</v>
      </c>
    </row>
    <row r="234" spans="2:11" x14ac:dyDescent="0.35">
      <c r="B234" s="1">
        <v>276</v>
      </c>
      <c r="C234" s="5"/>
      <c r="D234" s="5"/>
      <c r="E234" s="5"/>
      <c r="F234" s="5">
        <v>31</v>
      </c>
      <c r="G234" s="5">
        <v>31</v>
      </c>
      <c r="H234" s="5">
        <v>94868</v>
      </c>
      <c r="I234" s="3" t="s">
        <v>14</v>
      </c>
      <c r="J234" s="4">
        <v>0</v>
      </c>
      <c r="K234" s="4">
        <v>325500</v>
      </c>
    </row>
    <row r="235" spans="2:11" x14ac:dyDescent="0.35">
      <c r="B235" s="1">
        <v>277</v>
      </c>
      <c r="C235" s="5"/>
      <c r="D235" s="5"/>
      <c r="E235" s="5"/>
      <c r="F235" s="5">
        <v>100</v>
      </c>
      <c r="G235" s="5">
        <v>100</v>
      </c>
      <c r="H235" s="5">
        <v>67845.22</v>
      </c>
      <c r="I235" s="3" t="s">
        <v>14</v>
      </c>
      <c r="J235" s="4">
        <v>0</v>
      </c>
      <c r="K235" s="4">
        <v>1050000</v>
      </c>
    </row>
    <row r="236" spans="2:11" x14ac:dyDescent="0.35">
      <c r="B236" s="1">
        <v>278</v>
      </c>
      <c r="C236" s="5"/>
      <c r="D236" s="5"/>
      <c r="E236" s="5"/>
      <c r="F236" s="5">
        <v>59</v>
      </c>
      <c r="G236" s="5">
        <v>59</v>
      </c>
      <c r="H236" s="5">
        <v>147022.5254237288</v>
      </c>
      <c r="I236" s="3" t="s">
        <v>14</v>
      </c>
      <c r="J236" s="4">
        <v>0</v>
      </c>
      <c r="K236" s="4">
        <v>619500</v>
      </c>
    </row>
    <row r="237" spans="2:11" x14ac:dyDescent="0.35">
      <c r="B237" s="1">
        <v>279</v>
      </c>
      <c r="C237" s="5"/>
      <c r="D237" s="5"/>
      <c r="E237" s="5"/>
      <c r="F237" s="5">
        <v>42</v>
      </c>
      <c r="G237" s="5">
        <v>42</v>
      </c>
      <c r="H237" s="5">
        <v>66910.595238095237</v>
      </c>
      <c r="I237" s="3" t="s">
        <v>14</v>
      </c>
      <c r="J237" s="4">
        <v>0</v>
      </c>
      <c r="K237" s="4">
        <v>441000</v>
      </c>
    </row>
    <row r="238" spans="2:11" x14ac:dyDescent="0.35">
      <c r="B238" s="1">
        <v>280</v>
      </c>
      <c r="C238" s="5"/>
      <c r="D238" s="5"/>
      <c r="E238" s="5"/>
      <c r="F238" s="5">
        <v>3</v>
      </c>
      <c r="G238" s="5">
        <v>3</v>
      </c>
      <c r="H238" s="5">
        <v>203440</v>
      </c>
      <c r="I238" s="3" t="s">
        <v>14</v>
      </c>
      <c r="J238" s="4">
        <v>0</v>
      </c>
      <c r="K238" s="4">
        <v>31500</v>
      </c>
    </row>
    <row r="239" spans="2:11" x14ac:dyDescent="0.35">
      <c r="B239" s="1">
        <v>281</v>
      </c>
      <c r="C239" s="5"/>
      <c r="D239" s="5"/>
      <c r="E239" s="5"/>
      <c r="F239" s="5">
        <v>115</v>
      </c>
      <c r="G239" s="5">
        <v>115</v>
      </c>
      <c r="H239" s="5">
        <v>45900</v>
      </c>
      <c r="I239" s="3" t="s">
        <v>14</v>
      </c>
      <c r="J239" s="4">
        <v>0</v>
      </c>
      <c r="K239" s="4">
        <v>1207500</v>
      </c>
    </row>
    <row r="240" spans="2:11" x14ac:dyDescent="0.35">
      <c r="B240" s="1">
        <v>282</v>
      </c>
      <c r="C240" s="5"/>
      <c r="D240" s="5"/>
      <c r="E240" s="5"/>
      <c r="F240" s="5">
        <v>19</v>
      </c>
      <c r="G240" s="5">
        <v>19</v>
      </c>
      <c r="H240" s="5">
        <v>98958.15789473684</v>
      </c>
      <c r="I240" s="3" t="s">
        <v>14</v>
      </c>
      <c r="J240" s="4">
        <v>0</v>
      </c>
      <c r="K240" s="4">
        <v>199500</v>
      </c>
    </row>
    <row r="241" spans="2:11" x14ac:dyDescent="0.35">
      <c r="B241" s="1">
        <v>283</v>
      </c>
      <c r="C241" s="5"/>
      <c r="D241" s="5"/>
      <c r="E241" s="5"/>
      <c r="F241" s="5">
        <v>26</v>
      </c>
      <c r="G241" s="5">
        <v>26</v>
      </c>
      <c r="H241" s="5">
        <v>149141.15384615384</v>
      </c>
      <c r="I241" s="3" t="s">
        <v>14</v>
      </c>
      <c r="J241" s="4">
        <v>0</v>
      </c>
      <c r="K241" s="4">
        <v>273000</v>
      </c>
    </row>
    <row r="242" spans="2:11" x14ac:dyDescent="0.35">
      <c r="B242" s="1">
        <v>284</v>
      </c>
      <c r="C242" s="5"/>
      <c r="D242" s="5"/>
      <c r="E242" s="5"/>
      <c r="F242" s="5">
        <v>33</v>
      </c>
      <c r="G242" s="5">
        <v>33</v>
      </c>
      <c r="H242" s="5">
        <v>62127.181818181816</v>
      </c>
      <c r="I242" s="3" t="s">
        <v>14</v>
      </c>
      <c r="J242" s="4">
        <v>0</v>
      </c>
      <c r="K242" s="4">
        <v>346500</v>
      </c>
    </row>
    <row r="243" spans="2:11" x14ac:dyDescent="0.35">
      <c r="B243" s="1">
        <v>285</v>
      </c>
      <c r="C243" s="5"/>
      <c r="D243" s="5"/>
      <c r="E243" s="5"/>
      <c r="F243" s="5">
        <v>29</v>
      </c>
      <c r="G243" s="5">
        <v>29</v>
      </c>
      <c r="H243" s="5">
        <v>49234.482758620688</v>
      </c>
      <c r="I243" s="3" t="s">
        <v>14</v>
      </c>
      <c r="J243" s="4">
        <v>0</v>
      </c>
      <c r="K243" s="4">
        <v>304500</v>
      </c>
    </row>
    <row r="244" spans="2:11" x14ac:dyDescent="0.35">
      <c r="B244" s="1">
        <v>286</v>
      </c>
      <c r="C244" s="5"/>
      <c r="D244" s="5"/>
      <c r="E244" s="5"/>
      <c r="F244" s="5">
        <v>1</v>
      </c>
      <c r="G244" s="5">
        <v>1</v>
      </c>
      <c r="H244" s="5">
        <v>158200</v>
      </c>
      <c r="I244" s="3" t="s">
        <v>14</v>
      </c>
      <c r="J244" s="4">
        <v>0</v>
      </c>
      <c r="K244" s="4">
        <v>10500</v>
      </c>
    </row>
    <row r="245" spans="2:11" x14ac:dyDescent="0.35">
      <c r="B245" s="1">
        <v>287</v>
      </c>
      <c r="C245" s="5"/>
      <c r="D245" s="5"/>
      <c r="E245" s="5"/>
      <c r="F245" s="5">
        <v>9</v>
      </c>
      <c r="G245" s="5">
        <v>9</v>
      </c>
      <c r="H245" s="5">
        <v>170813.33333333334</v>
      </c>
      <c r="I245" s="3" t="s">
        <v>14</v>
      </c>
      <c r="J245" s="4">
        <v>0</v>
      </c>
      <c r="K245" s="4">
        <v>94500</v>
      </c>
    </row>
    <row r="246" spans="2:11" x14ac:dyDescent="0.35">
      <c r="B246" s="1">
        <v>288</v>
      </c>
      <c r="C246" s="5"/>
      <c r="D246" s="5"/>
      <c r="E246" s="5"/>
      <c r="F246" s="5">
        <v>118</v>
      </c>
      <c r="G246" s="5">
        <v>118</v>
      </c>
      <c r="H246" s="5">
        <v>150030.42372881356</v>
      </c>
      <c r="I246" s="3" t="s">
        <v>14</v>
      </c>
      <c r="J246" s="4">
        <v>0</v>
      </c>
      <c r="K246" s="4">
        <v>1239000</v>
      </c>
    </row>
    <row r="247" spans="2:11" x14ac:dyDescent="0.35">
      <c r="B247" s="1">
        <v>289</v>
      </c>
      <c r="C247" s="5"/>
      <c r="D247" s="5"/>
      <c r="E247" s="5"/>
      <c r="F247" s="5">
        <v>49</v>
      </c>
      <c r="G247" s="5">
        <v>49</v>
      </c>
      <c r="H247" s="5">
        <v>54320.877551020407</v>
      </c>
      <c r="I247" s="3" t="s">
        <v>14</v>
      </c>
      <c r="J247" s="4">
        <v>0</v>
      </c>
      <c r="K247" s="4">
        <v>514500</v>
      </c>
    </row>
    <row r="248" spans="2:11" x14ac:dyDescent="0.35">
      <c r="B248" s="1">
        <v>290</v>
      </c>
      <c r="C248" s="5"/>
      <c r="D248" s="5"/>
      <c r="E248" s="5"/>
      <c r="F248" s="5">
        <v>57</v>
      </c>
      <c r="G248" s="5">
        <v>57</v>
      </c>
      <c r="H248" s="5">
        <v>141608.24561403508</v>
      </c>
      <c r="I248" s="3" t="s">
        <v>14</v>
      </c>
      <c r="J248" s="4">
        <v>0</v>
      </c>
      <c r="K248" s="4">
        <v>598500</v>
      </c>
    </row>
    <row r="249" spans="2:11" x14ac:dyDescent="0.35">
      <c r="B249" s="1">
        <v>291</v>
      </c>
      <c r="C249" s="5"/>
      <c r="D249" s="5"/>
      <c r="E249" s="5"/>
      <c r="F249" s="5">
        <v>75</v>
      </c>
      <c r="G249" s="5">
        <v>75</v>
      </c>
      <c r="H249" s="5">
        <v>194768.06666666668</v>
      </c>
      <c r="I249" s="3" t="s">
        <v>14</v>
      </c>
      <c r="J249" s="4">
        <v>0</v>
      </c>
      <c r="K249" s="4">
        <v>787500</v>
      </c>
    </row>
    <row r="250" spans="2:11" x14ac:dyDescent="0.35">
      <c r="B250" s="1">
        <v>292</v>
      </c>
      <c r="C250" s="5"/>
      <c r="D250" s="5"/>
      <c r="E250" s="5"/>
      <c r="F250" s="5">
        <v>24</v>
      </c>
      <c r="G250" s="5">
        <v>24</v>
      </c>
      <c r="H250" s="5">
        <v>120827.70833333333</v>
      </c>
      <c r="I250" s="3" t="s">
        <v>14</v>
      </c>
      <c r="J250" s="4">
        <v>0</v>
      </c>
      <c r="K250" s="4">
        <v>252000</v>
      </c>
    </row>
    <row r="251" spans="2:11" x14ac:dyDescent="0.35">
      <c r="B251" s="1">
        <v>293</v>
      </c>
      <c r="C251" s="5"/>
      <c r="D251" s="5"/>
      <c r="E251" s="5"/>
      <c r="F251" s="5">
        <v>4</v>
      </c>
      <c r="G251" s="5">
        <v>4</v>
      </c>
      <c r="H251" s="5">
        <v>59938</v>
      </c>
      <c r="I251" s="3" t="s">
        <v>14</v>
      </c>
      <c r="J251" s="4">
        <v>0</v>
      </c>
      <c r="K251" s="4">
        <v>42000</v>
      </c>
    </row>
    <row r="252" spans="2:11" x14ac:dyDescent="0.35">
      <c r="B252" s="1">
        <v>294</v>
      </c>
      <c r="C252" s="5"/>
      <c r="D252" s="5"/>
      <c r="E252" s="5"/>
      <c r="F252" s="5">
        <v>91</v>
      </c>
      <c r="G252" s="5">
        <v>91</v>
      </c>
      <c r="H252" s="5">
        <v>134565.93406593407</v>
      </c>
      <c r="I252" s="3" t="s">
        <v>14</v>
      </c>
      <c r="J252" s="4">
        <v>0</v>
      </c>
      <c r="K252" s="4">
        <v>955500</v>
      </c>
    </row>
    <row r="253" spans="2:11" x14ac:dyDescent="0.35">
      <c r="B253" s="1">
        <v>296</v>
      </c>
      <c r="C253" s="5"/>
      <c r="D253" s="5"/>
      <c r="E253" s="5"/>
      <c r="F253" s="5">
        <v>21</v>
      </c>
      <c r="G253" s="5">
        <v>21</v>
      </c>
      <c r="H253" s="5">
        <v>186637</v>
      </c>
      <c r="I253" s="3" t="s">
        <v>14</v>
      </c>
      <c r="J253" s="4">
        <v>0</v>
      </c>
      <c r="K253" s="4">
        <v>220500</v>
      </c>
    </row>
    <row r="254" spans="2:11" x14ac:dyDescent="0.35">
      <c r="B254" s="1">
        <v>298</v>
      </c>
      <c r="C254" s="5"/>
      <c r="D254" s="5"/>
      <c r="E254" s="5"/>
      <c r="F254" s="5">
        <v>7</v>
      </c>
      <c r="G254" s="5">
        <v>7</v>
      </c>
      <c r="H254" s="5">
        <v>179053.85714285713</v>
      </c>
      <c r="I254" s="3" t="s">
        <v>14</v>
      </c>
      <c r="J254" s="4">
        <v>0</v>
      </c>
      <c r="K254" s="4">
        <v>73500</v>
      </c>
    </row>
    <row r="255" spans="2:11" x14ac:dyDescent="0.35">
      <c r="B255" s="1">
        <v>299</v>
      </c>
      <c r="C255" s="5"/>
      <c r="D255" s="5"/>
      <c r="E255" s="5"/>
      <c r="F255" s="5">
        <v>128</v>
      </c>
      <c r="G255" s="5">
        <v>128</v>
      </c>
      <c r="H255" s="5">
        <v>59238.671875</v>
      </c>
      <c r="I255" s="3" t="s">
        <v>14</v>
      </c>
      <c r="J255" s="4">
        <v>0</v>
      </c>
      <c r="K255" s="4">
        <v>1344000</v>
      </c>
    </row>
    <row r="256" spans="2:11" x14ac:dyDescent="0.35">
      <c r="B256" s="1">
        <v>300</v>
      </c>
      <c r="C256" s="5"/>
      <c r="D256" s="5"/>
      <c r="E256" s="5"/>
      <c r="F256" s="5">
        <v>6</v>
      </c>
      <c r="G256" s="5">
        <v>6</v>
      </c>
      <c r="H256" s="5">
        <v>104902</v>
      </c>
      <c r="I256" s="3" t="s">
        <v>14</v>
      </c>
      <c r="J256" s="4">
        <v>0</v>
      </c>
      <c r="K256" s="4">
        <v>63000</v>
      </c>
    </row>
    <row r="257" spans="2:11" x14ac:dyDescent="0.35">
      <c r="B257" s="1">
        <v>302</v>
      </c>
      <c r="C257" s="5"/>
      <c r="D257" s="5"/>
      <c r="E257" s="5"/>
      <c r="F257" s="5">
        <v>125</v>
      </c>
      <c r="G257" s="5">
        <v>125</v>
      </c>
      <c r="H257" s="5">
        <v>163410.79999999999</v>
      </c>
      <c r="I257" s="3" t="s">
        <v>14</v>
      </c>
      <c r="J257" s="4">
        <v>0</v>
      </c>
      <c r="K257" s="4">
        <v>1312500</v>
      </c>
    </row>
    <row r="258" spans="2:11" x14ac:dyDescent="0.35">
      <c r="B258" s="1">
        <v>304</v>
      </c>
      <c r="C258" s="5"/>
      <c r="D258" s="5"/>
      <c r="E258" s="5"/>
      <c r="F258" s="5">
        <v>4</v>
      </c>
      <c r="G258" s="5">
        <v>4</v>
      </c>
      <c r="H258" s="5">
        <v>71650</v>
      </c>
      <c r="I258" s="3" t="s">
        <v>14</v>
      </c>
      <c r="J258" s="4">
        <v>0</v>
      </c>
      <c r="K258" s="4">
        <v>42000</v>
      </c>
    </row>
    <row r="259" spans="2:11" x14ac:dyDescent="0.35">
      <c r="B259" s="1">
        <v>306</v>
      </c>
      <c r="C259" s="5"/>
      <c r="D259" s="5"/>
      <c r="E259" s="5"/>
      <c r="F259" s="5">
        <v>7</v>
      </c>
      <c r="G259" s="5">
        <v>7</v>
      </c>
      <c r="H259" s="5">
        <v>67314.28571428571</v>
      </c>
      <c r="I259" s="3" t="s">
        <v>14</v>
      </c>
      <c r="J259" s="4">
        <v>0</v>
      </c>
      <c r="K259" s="4">
        <v>73500</v>
      </c>
    </row>
    <row r="260" spans="2:11" x14ac:dyDescent="0.35">
      <c r="B260" s="1">
        <v>308</v>
      </c>
      <c r="C260" s="5"/>
      <c r="D260" s="5"/>
      <c r="E260" s="5"/>
      <c r="F260" s="5">
        <v>3</v>
      </c>
      <c r="G260" s="5">
        <v>3</v>
      </c>
      <c r="H260" s="5">
        <v>141150</v>
      </c>
      <c r="I260" s="3" t="s">
        <v>14</v>
      </c>
      <c r="J260" s="4">
        <v>0</v>
      </c>
      <c r="K260" s="4">
        <v>31500</v>
      </c>
    </row>
    <row r="261" spans="2:11" x14ac:dyDescent="0.35">
      <c r="B261" s="1">
        <v>312</v>
      </c>
      <c r="C261" s="5"/>
      <c r="D261" s="5"/>
      <c r="E261" s="5"/>
      <c r="F261" s="5">
        <v>2</v>
      </c>
      <c r="G261" s="5">
        <v>2</v>
      </c>
      <c r="H261" s="5">
        <v>89600</v>
      </c>
      <c r="I261" s="3" t="s">
        <v>14</v>
      </c>
      <c r="J261" s="4">
        <v>0</v>
      </c>
      <c r="K261" s="4">
        <v>21000</v>
      </c>
    </row>
    <row r="262" spans="2:11" x14ac:dyDescent="0.35">
      <c r="B262" s="1">
        <v>314</v>
      </c>
      <c r="C262" s="5"/>
      <c r="D262" s="5"/>
      <c r="E262" s="5"/>
      <c r="F262" s="5">
        <v>17</v>
      </c>
      <c r="G262" s="5">
        <v>17</v>
      </c>
      <c r="H262" s="5">
        <v>220170.9411764706</v>
      </c>
      <c r="I262" s="3" t="s">
        <v>14</v>
      </c>
      <c r="J262" s="4">
        <v>0</v>
      </c>
      <c r="K262" s="4">
        <v>178500</v>
      </c>
    </row>
    <row r="263" spans="2:11" x14ac:dyDescent="0.35">
      <c r="B263" s="1">
        <v>315</v>
      </c>
      <c r="C263" s="5"/>
      <c r="D263" s="5"/>
      <c r="E263" s="5"/>
      <c r="F263" s="5">
        <v>9</v>
      </c>
      <c r="G263" s="5">
        <v>9</v>
      </c>
      <c r="H263" s="5">
        <v>85566.666666666672</v>
      </c>
      <c r="I263" s="3" t="s">
        <v>14</v>
      </c>
      <c r="J263" s="4">
        <v>0</v>
      </c>
      <c r="K263" s="4">
        <v>94500</v>
      </c>
    </row>
    <row r="264" spans="2:11" x14ac:dyDescent="0.35">
      <c r="B264" s="1">
        <v>316</v>
      </c>
      <c r="C264" s="5"/>
      <c r="D264" s="5"/>
      <c r="E264" s="5"/>
      <c r="F264" s="5">
        <v>1</v>
      </c>
      <c r="G264" s="5">
        <v>1</v>
      </c>
      <c r="H264" s="5">
        <v>74810</v>
      </c>
      <c r="I264" s="3" t="s">
        <v>14</v>
      </c>
      <c r="J264" s="4">
        <v>0</v>
      </c>
      <c r="K264" s="4">
        <v>10500</v>
      </c>
    </row>
    <row r="265" spans="2:11" x14ac:dyDescent="0.35">
      <c r="B265" s="1">
        <v>318</v>
      </c>
      <c r="C265" s="5"/>
      <c r="D265" s="5"/>
      <c r="E265" s="5"/>
      <c r="F265" s="5">
        <v>1</v>
      </c>
      <c r="G265" s="5">
        <v>1</v>
      </c>
      <c r="H265" s="5">
        <v>462000</v>
      </c>
      <c r="I265" s="3" t="s">
        <v>14</v>
      </c>
      <c r="J265" s="4">
        <v>0</v>
      </c>
      <c r="K265" s="4">
        <v>10500</v>
      </c>
    </row>
    <row r="266" spans="2:11" x14ac:dyDescent="0.35">
      <c r="B266" s="1">
        <v>320</v>
      </c>
      <c r="C266" s="5"/>
      <c r="D266" s="5"/>
      <c r="E266" s="5"/>
      <c r="F266" s="5">
        <v>4</v>
      </c>
      <c r="G266" s="5">
        <v>4</v>
      </c>
      <c r="H266" s="5">
        <v>257126.5</v>
      </c>
      <c r="I266" s="3" t="s">
        <v>14</v>
      </c>
      <c r="J266" s="4">
        <v>0</v>
      </c>
      <c r="K266" s="4">
        <v>42000</v>
      </c>
    </row>
    <row r="267" spans="2:11" x14ac:dyDescent="0.35">
      <c r="B267" s="1">
        <v>321</v>
      </c>
      <c r="C267" s="5"/>
      <c r="D267" s="5"/>
      <c r="E267" s="5"/>
      <c r="F267" s="5">
        <v>2</v>
      </c>
      <c r="G267" s="5">
        <v>2</v>
      </c>
      <c r="H267" s="5">
        <v>117820</v>
      </c>
      <c r="I267" s="3" t="s">
        <v>14</v>
      </c>
      <c r="J267" s="4">
        <v>0</v>
      </c>
      <c r="K267" s="4">
        <v>21000</v>
      </c>
    </row>
    <row r="268" spans="2:11" x14ac:dyDescent="0.35">
      <c r="B268" s="1">
        <v>322</v>
      </c>
      <c r="C268" s="5"/>
      <c r="D268" s="5"/>
      <c r="E268" s="5"/>
      <c r="F268" s="5">
        <v>12</v>
      </c>
      <c r="G268" s="5">
        <v>12</v>
      </c>
      <c r="H268" s="5">
        <v>148756.25</v>
      </c>
      <c r="I268" s="3" t="s">
        <v>14</v>
      </c>
      <c r="J268" s="4">
        <v>0</v>
      </c>
      <c r="K268" s="4">
        <v>126000</v>
      </c>
    </row>
    <row r="269" spans="2:11" x14ac:dyDescent="0.35">
      <c r="B269" s="1">
        <v>325</v>
      </c>
      <c r="C269" s="5"/>
      <c r="D269" s="5"/>
      <c r="E269" s="5"/>
      <c r="F269" s="5">
        <v>1</v>
      </c>
      <c r="G269" s="5">
        <v>1</v>
      </c>
      <c r="H269" s="5">
        <v>256600</v>
      </c>
      <c r="I269" s="3" t="s">
        <v>14</v>
      </c>
      <c r="J269" s="4">
        <v>0</v>
      </c>
      <c r="K269" s="4">
        <v>10500</v>
      </c>
    </row>
    <row r="270" spans="2:11" x14ac:dyDescent="0.35">
      <c r="B270" s="1">
        <v>327</v>
      </c>
      <c r="C270" s="5"/>
      <c r="D270" s="5"/>
      <c r="E270" s="5"/>
      <c r="F270" s="5">
        <v>5</v>
      </c>
      <c r="G270" s="5">
        <v>5</v>
      </c>
      <c r="H270" s="5">
        <v>272280</v>
      </c>
      <c r="I270" s="3" t="s">
        <v>14</v>
      </c>
      <c r="J270" s="4">
        <v>0</v>
      </c>
      <c r="K270" s="4">
        <v>52500</v>
      </c>
    </row>
    <row r="271" spans="2:11" x14ac:dyDescent="0.35">
      <c r="B271" s="1">
        <v>330</v>
      </c>
      <c r="C271" s="5"/>
      <c r="D271" s="5"/>
      <c r="E271" s="5"/>
      <c r="F271" s="5">
        <v>8</v>
      </c>
      <c r="G271" s="5">
        <v>8</v>
      </c>
      <c r="H271" s="5">
        <v>282380</v>
      </c>
      <c r="I271" s="3" t="s">
        <v>14</v>
      </c>
      <c r="J271" s="4">
        <v>0</v>
      </c>
      <c r="K271" s="4">
        <v>84000</v>
      </c>
    </row>
    <row r="272" spans="2:11" x14ac:dyDescent="0.35">
      <c r="B272" s="1">
        <v>331</v>
      </c>
      <c r="C272" s="5"/>
      <c r="D272" s="5"/>
      <c r="E272" s="5"/>
      <c r="F272" s="5">
        <v>28</v>
      </c>
      <c r="G272" s="5">
        <v>28</v>
      </c>
      <c r="H272" s="5">
        <v>141315</v>
      </c>
      <c r="I272" s="3" t="s">
        <v>14</v>
      </c>
      <c r="J272" s="4">
        <v>0</v>
      </c>
      <c r="K272" s="4">
        <v>294000</v>
      </c>
    </row>
    <row r="273" spans="2:11" x14ac:dyDescent="0.35">
      <c r="B273" s="1">
        <v>332</v>
      </c>
      <c r="C273" s="5"/>
      <c r="D273" s="5"/>
      <c r="E273" s="5"/>
      <c r="F273" s="5">
        <v>2</v>
      </c>
      <c r="G273" s="5">
        <v>2</v>
      </c>
      <c r="H273" s="5">
        <v>180000</v>
      </c>
      <c r="I273" s="3" t="s">
        <v>14</v>
      </c>
      <c r="J273" s="4">
        <v>0</v>
      </c>
      <c r="K273" s="4">
        <v>21000</v>
      </c>
    </row>
    <row r="274" spans="2:11" x14ac:dyDescent="0.35">
      <c r="B274" s="1">
        <v>333</v>
      </c>
      <c r="C274" s="5"/>
      <c r="D274" s="5"/>
      <c r="E274" s="5"/>
      <c r="F274" s="5">
        <v>7</v>
      </c>
      <c r="G274" s="5">
        <v>7</v>
      </c>
      <c r="H274" s="5">
        <v>246184.28571428571</v>
      </c>
      <c r="I274" s="3" t="s">
        <v>14</v>
      </c>
      <c r="J274" s="4">
        <v>0</v>
      </c>
      <c r="K274" s="4">
        <v>73500</v>
      </c>
    </row>
    <row r="275" spans="2:11" x14ac:dyDescent="0.35">
      <c r="B275" s="1">
        <v>335</v>
      </c>
      <c r="C275" s="5"/>
      <c r="D275" s="5"/>
      <c r="E275" s="5"/>
      <c r="F275" s="5">
        <v>3</v>
      </c>
      <c r="G275" s="5">
        <v>3</v>
      </c>
      <c r="H275" s="5">
        <v>188798.66666666666</v>
      </c>
      <c r="I275" s="3" t="s">
        <v>14</v>
      </c>
      <c r="J275" s="4">
        <v>0</v>
      </c>
      <c r="K275" s="4">
        <v>31500</v>
      </c>
    </row>
    <row r="276" spans="2:11" x14ac:dyDescent="0.35">
      <c r="B276" s="1">
        <v>337</v>
      </c>
      <c r="C276" s="5"/>
      <c r="D276" s="5"/>
      <c r="E276" s="5"/>
      <c r="F276" s="5">
        <v>15</v>
      </c>
      <c r="G276" s="5">
        <v>15</v>
      </c>
      <c r="H276" s="5">
        <v>177042.33333333334</v>
      </c>
      <c r="I276" s="3" t="s">
        <v>14</v>
      </c>
      <c r="J276" s="4">
        <v>0</v>
      </c>
      <c r="K276" s="4">
        <v>157500</v>
      </c>
    </row>
    <row r="277" spans="2:11" x14ac:dyDescent="0.35">
      <c r="B277" s="1">
        <v>339</v>
      </c>
      <c r="C277" s="5"/>
      <c r="D277" s="5"/>
      <c r="E277" s="5"/>
      <c r="F277" s="5">
        <v>2</v>
      </c>
      <c r="G277" s="5">
        <v>2</v>
      </c>
      <c r="H277" s="5">
        <v>203520</v>
      </c>
      <c r="I277" s="3" t="s">
        <v>14</v>
      </c>
      <c r="J277" s="4">
        <v>0</v>
      </c>
      <c r="K277" s="4">
        <v>21000</v>
      </c>
    </row>
    <row r="278" spans="2:11" x14ac:dyDescent="0.35">
      <c r="B278" s="1">
        <v>340</v>
      </c>
      <c r="C278" s="5"/>
      <c r="D278" s="5"/>
      <c r="E278" s="5"/>
      <c r="F278" s="5">
        <v>55</v>
      </c>
      <c r="G278" s="5">
        <v>55</v>
      </c>
      <c r="H278" s="5">
        <v>307927.85454545455</v>
      </c>
      <c r="I278" s="3" t="s">
        <v>14</v>
      </c>
      <c r="J278" s="4">
        <v>0</v>
      </c>
      <c r="K278" s="4">
        <v>577500</v>
      </c>
    </row>
    <row r="279" spans="2:11" x14ac:dyDescent="0.35">
      <c r="B279" s="1">
        <v>342</v>
      </c>
      <c r="C279" s="5"/>
      <c r="D279" s="5"/>
      <c r="E279" s="5"/>
      <c r="F279" s="5">
        <v>11</v>
      </c>
      <c r="G279" s="5">
        <v>11</v>
      </c>
      <c r="H279" s="5">
        <v>247825.63636363635</v>
      </c>
      <c r="I279" s="3" t="s">
        <v>14</v>
      </c>
      <c r="J279" s="4">
        <v>0</v>
      </c>
      <c r="K279" s="4">
        <v>115500</v>
      </c>
    </row>
    <row r="280" spans="2:11" x14ac:dyDescent="0.35">
      <c r="B280" s="1">
        <v>343</v>
      </c>
      <c r="C280" s="5"/>
      <c r="D280" s="5"/>
      <c r="E280" s="5"/>
      <c r="F280" s="5">
        <v>2</v>
      </c>
      <c r="G280" s="5">
        <v>2</v>
      </c>
      <c r="H280" s="5">
        <v>178076</v>
      </c>
      <c r="I280" s="3" t="s">
        <v>14</v>
      </c>
      <c r="J280" s="4">
        <v>0</v>
      </c>
      <c r="K280" s="4">
        <v>21000</v>
      </c>
    </row>
    <row r="281" spans="2:11" x14ac:dyDescent="0.35">
      <c r="B281" s="1">
        <v>347</v>
      </c>
      <c r="C281" s="5"/>
      <c r="D281" s="5"/>
      <c r="E281" s="5"/>
      <c r="F281" s="5">
        <v>1</v>
      </c>
      <c r="G281" s="5">
        <v>1</v>
      </c>
      <c r="H281" s="5">
        <v>473412</v>
      </c>
      <c r="I281" s="3" t="s">
        <v>14</v>
      </c>
      <c r="J281" s="4">
        <v>0</v>
      </c>
      <c r="K281" s="4">
        <v>10500</v>
      </c>
    </row>
    <row r="282" spans="2:11" x14ac:dyDescent="0.35">
      <c r="B282" s="1">
        <v>348</v>
      </c>
      <c r="C282" s="5"/>
      <c r="D282" s="5"/>
      <c r="E282" s="5"/>
      <c r="F282" s="5">
        <v>6</v>
      </c>
      <c r="G282" s="5">
        <v>6</v>
      </c>
      <c r="H282" s="5">
        <v>263502</v>
      </c>
      <c r="I282" s="3" t="s">
        <v>14</v>
      </c>
      <c r="J282" s="4">
        <v>0</v>
      </c>
      <c r="K282" s="4">
        <v>63000</v>
      </c>
    </row>
    <row r="283" spans="2:11" x14ac:dyDescent="0.35">
      <c r="B283" s="1">
        <v>350</v>
      </c>
      <c r="C283" s="5"/>
      <c r="D283" s="5"/>
      <c r="E283" s="5"/>
      <c r="F283" s="5">
        <v>34</v>
      </c>
      <c r="G283" s="5">
        <v>34</v>
      </c>
      <c r="H283" s="5">
        <v>231728.23529411765</v>
      </c>
      <c r="I283" s="3" t="s">
        <v>14</v>
      </c>
      <c r="J283" s="4">
        <v>0</v>
      </c>
      <c r="K283" s="4">
        <v>357000</v>
      </c>
    </row>
    <row r="284" spans="2:11" x14ac:dyDescent="0.35">
      <c r="B284" s="1">
        <v>355</v>
      </c>
      <c r="C284" s="5"/>
      <c r="D284" s="5"/>
      <c r="E284" s="5"/>
      <c r="F284" s="5">
        <v>1</v>
      </c>
      <c r="G284" s="5">
        <v>1</v>
      </c>
      <c r="H284" s="5">
        <v>140550</v>
      </c>
      <c r="I284" s="3" t="s">
        <v>14</v>
      </c>
      <c r="J284" s="4">
        <v>0</v>
      </c>
      <c r="K284" s="4">
        <v>10500</v>
      </c>
    </row>
    <row r="285" spans="2:11" x14ac:dyDescent="0.35">
      <c r="B285" s="1">
        <v>370</v>
      </c>
      <c r="C285" s="5"/>
      <c r="D285" s="5"/>
      <c r="E285" s="5"/>
      <c r="F285" s="5">
        <v>1</v>
      </c>
      <c r="G285" s="5">
        <v>1</v>
      </c>
      <c r="H285" s="5">
        <v>428628</v>
      </c>
      <c r="I285" s="3" t="s">
        <v>14</v>
      </c>
      <c r="J285" s="4">
        <v>0</v>
      </c>
      <c r="K285" s="4">
        <v>10500</v>
      </c>
    </row>
    <row r="286" spans="2:11" x14ac:dyDescent="0.35">
      <c r="B286" s="1">
        <v>385</v>
      </c>
      <c r="C286" s="5"/>
      <c r="D286" s="5"/>
      <c r="E286" s="5"/>
      <c r="F286" s="5">
        <v>14</v>
      </c>
      <c r="G286" s="5">
        <v>14</v>
      </c>
      <c r="H286" s="5">
        <v>120000</v>
      </c>
      <c r="I286" s="3" t="s">
        <v>14</v>
      </c>
      <c r="J286" s="4">
        <v>0</v>
      </c>
      <c r="K286" s="4">
        <v>147000</v>
      </c>
    </row>
    <row r="287" spans="2:11" x14ac:dyDescent="0.35">
      <c r="B287" s="1">
        <v>388</v>
      </c>
      <c r="C287" s="5"/>
      <c r="D287" s="5"/>
      <c r="E287" s="5"/>
      <c r="F287" s="5">
        <v>1</v>
      </c>
      <c r="G287" s="5">
        <v>1</v>
      </c>
      <c r="H287" s="5">
        <v>750000</v>
      </c>
      <c r="I287" s="3" t="s">
        <v>14</v>
      </c>
      <c r="J287" s="4">
        <v>0</v>
      </c>
      <c r="K287" s="4">
        <v>10500</v>
      </c>
    </row>
    <row r="288" spans="2:11" x14ac:dyDescent="0.35">
      <c r="B288" s="1">
        <v>390</v>
      </c>
      <c r="C288" s="5"/>
      <c r="D288" s="5"/>
      <c r="E288" s="5"/>
      <c r="F288" s="5">
        <v>2</v>
      </c>
      <c r="G288" s="5">
        <v>2</v>
      </c>
      <c r="H288" s="5">
        <v>262950</v>
      </c>
      <c r="I288" s="3" t="s">
        <v>14</v>
      </c>
      <c r="J288" s="4">
        <v>0</v>
      </c>
      <c r="K288" s="4">
        <v>21000</v>
      </c>
    </row>
    <row r="289" spans="2:11" x14ac:dyDescent="0.35">
      <c r="B289" s="1">
        <v>394</v>
      </c>
      <c r="C289" s="5"/>
      <c r="D289" s="5"/>
      <c r="E289" s="5"/>
      <c r="F289" s="5">
        <v>15</v>
      </c>
      <c r="G289" s="5">
        <v>15</v>
      </c>
      <c r="H289" s="5">
        <v>375386.2</v>
      </c>
      <c r="I289" s="3" t="s">
        <v>14</v>
      </c>
      <c r="J289" s="4">
        <v>0</v>
      </c>
      <c r="K289" s="4">
        <v>157500</v>
      </c>
    </row>
    <row r="290" spans="2:11" x14ac:dyDescent="0.35">
      <c r="B290" s="1">
        <v>395</v>
      </c>
      <c r="C290" s="5"/>
      <c r="D290" s="5"/>
      <c r="E290" s="5"/>
      <c r="F290" s="5">
        <v>3</v>
      </c>
      <c r="G290" s="5">
        <v>3</v>
      </c>
      <c r="H290" s="5">
        <v>185398.66666666666</v>
      </c>
      <c r="I290" s="3" t="s">
        <v>14</v>
      </c>
      <c r="J290" s="4">
        <v>0</v>
      </c>
      <c r="K290" s="4">
        <v>31500</v>
      </c>
    </row>
    <row r="291" spans="2:11" x14ac:dyDescent="0.35">
      <c r="B291" s="1">
        <v>397</v>
      </c>
      <c r="C291" s="5"/>
      <c r="D291" s="5"/>
      <c r="E291" s="5"/>
      <c r="F291" s="5">
        <v>2</v>
      </c>
      <c r="G291" s="5">
        <v>2</v>
      </c>
      <c r="H291" s="5">
        <v>285175</v>
      </c>
      <c r="I291" s="3" t="s">
        <v>14</v>
      </c>
      <c r="J291" s="4">
        <v>0</v>
      </c>
      <c r="K291" s="4">
        <v>21000</v>
      </c>
    </row>
    <row r="292" spans="2:11" x14ac:dyDescent="0.35">
      <c r="B292" s="1">
        <v>516</v>
      </c>
      <c r="C292" s="5"/>
      <c r="D292" s="5"/>
      <c r="E292" s="5"/>
      <c r="F292" s="5">
        <v>1</v>
      </c>
      <c r="G292" s="5">
        <v>1</v>
      </c>
      <c r="H292" s="5">
        <v>0</v>
      </c>
      <c r="I292" s="3" t="s">
        <v>14</v>
      </c>
      <c r="J292" s="4">
        <v>0</v>
      </c>
      <c r="K292" s="4">
        <v>10500</v>
      </c>
    </row>
    <row r="293" spans="2:11" x14ac:dyDescent="0.35">
      <c r="B293" s="1" t="s">
        <v>10</v>
      </c>
      <c r="C293" s="5">
        <v>31059</v>
      </c>
      <c r="D293" s="5">
        <v>36</v>
      </c>
      <c r="E293" s="5">
        <v>14528</v>
      </c>
      <c r="F293" s="5">
        <v>2127810</v>
      </c>
      <c r="G293" s="5">
        <v>2173433</v>
      </c>
      <c r="H293" s="5"/>
      <c r="I293" s="3"/>
      <c r="J293" s="4">
        <v>168705864</v>
      </c>
      <c r="K293" s="4">
        <v>503789943</v>
      </c>
    </row>
  </sheetData>
  <mergeCells count="2">
    <mergeCell ref="C2:G2"/>
    <mergeCell ref="J3:K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AD477-67EA-4622-9C83-48803F59CD03}">
  <dimension ref="B2:L295"/>
  <sheetViews>
    <sheetView zoomScale="90" zoomScaleNormal="90" workbookViewId="0">
      <selection activeCell="L5" sqref="L5"/>
    </sheetView>
  </sheetViews>
  <sheetFormatPr baseColWidth="10" defaultRowHeight="14.5" x14ac:dyDescent="0.35"/>
  <cols>
    <col min="2" max="2" width="16.453125" style="11" customWidth="1"/>
    <col min="3" max="5" width="11.54296875" bestFit="1" customWidth="1"/>
    <col min="6" max="6" width="13.81640625" bestFit="1" customWidth="1"/>
    <col min="7" max="8" width="16.81640625" customWidth="1"/>
    <col min="9" max="9" width="11.453125" style="7"/>
    <col min="10" max="11" width="17.81640625" bestFit="1" customWidth="1"/>
    <col min="15" max="15" width="15.81640625" customWidth="1"/>
  </cols>
  <sheetData>
    <row r="2" spans="2:12" x14ac:dyDescent="0.35">
      <c r="B2" s="13"/>
      <c r="C2" s="24" t="s">
        <v>27</v>
      </c>
      <c r="D2" s="24"/>
      <c r="E2" s="24"/>
      <c r="F2" s="24"/>
      <c r="G2" s="24"/>
      <c r="H2" s="15">
        <v>0.95799999999999996</v>
      </c>
      <c r="I2" s="1" t="s">
        <v>23</v>
      </c>
      <c r="J2" s="1" t="s">
        <v>2</v>
      </c>
      <c r="K2" s="1" t="s">
        <v>3</v>
      </c>
      <c r="L2" t="s">
        <v>52</v>
      </c>
    </row>
    <row r="3" spans="2:12" x14ac:dyDescent="0.35">
      <c r="B3" s="13" t="s">
        <v>4</v>
      </c>
      <c r="C3" s="1" t="s">
        <v>5</v>
      </c>
      <c r="D3" s="1" t="s">
        <v>6</v>
      </c>
      <c r="E3" s="1" t="s">
        <v>8</v>
      </c>
      <c r="F3" s="1" t="s">
        <v>9</v>
      </c>
      <c r="G3" s="1" t="s">
        <v>10</v>
      </c>
      <c r="H3" s="1" t="s">
        <v>29</v>
      </c>
      <c r="I3" s="1" t="s">
        <v>11</v>
      </c>
      <c r="J3" s="24" t="s">
        <v>12</v>
      </c>
      <c r="K3" s="24"/>
    </row>
    <row r="4" spans="2:12" x14ac:dyDescent="0.35">
      <c r="B4" s="13">
        <v>0</v>
      </c>
      <c r="C4" s="14">
        <v>42764</v>
      </c>
      <c r="D4" s="14">
        <v>63</v>
      </c>
      <c r="E4" s="14"/>
      <c r="F4" s="14"/>
      <c r="G4" s="14">
        <v>42827</v>
      </c>
      <c r="H4" s="21">
        <v>39024.67016134681</v>
      </c>
      <c r="I4" s="3" t="s">
        <v>13</v>
      </c>
      <c r="J4" s="4">
        <v>256961130</v>
      </c>
      <c r="K4" s="4">
        <v>0</v>
      </c>
      <c r="L4" s="23">
        <f>SUM(J5:J70)/SUMPRODUCT(G5:G70,H5:H70)</f>
        <v>1.044126816077676E-4</v>
      </c>
    </row>
    <row r="5" spans="2:12" x14ac:dyDescent="0.35">
      <c r="B5" s="13">
        <v>12</v>
      </c>
      <c r="C5" s="14"/>
      <c r="D5" s="14"/>
      <c r="E5" s="14">
        <v>28</v>
      </c>
      <c r="F5" s="14"/>
      <c r="G5" s="14">
        <v>28</v>
      </c>
      <c r="H5" s="21">
        <v>47232.571428571428</v>
      </c>
      <c r="I5" s="3" t="s">
        <v>13</v>
      </c>
      <c r="J5" s="4">
        <v>168000</v>
      </c>
      <c r="K5" s="4">
        <v>0</v>
      </c>
    </row>
    <row r="6" spans="2:12" x14ac:dyDescent="0.35">
      <c r="B6" s="13">
        <v>13</v>
      </c>
      <c r="C6" s="14"/>
      <c r="D6" s="14"/>
      <c r="E6" s="14">
        <v>101</v>
      </c>
      <c r="F6" s="14"/>
      <c r="G6" s="14">
        <v>101</v>
      </c>
      <c r="H6" s="21">
        <v>47613</v>
      </c>
      <c r="I6" s="3" t="s">
        <v>13</v>
      </c>
      <c r="J6" s="4">
        <v>606000</v>
      </c>
      <c r="K6" s="4">
        <v>0</v>
      </c>
    </row>
    <row r="7" spans="2:12" x14ac:dyDescent="0.35">
      <c r="B7" s="13">
        <v>14</v>
      </c>
      <c r="C7" s="14"/>
      <c r="D7" s="14"/>
      <c r="E7" s="14">
        <v>32</v>
      </c>
      <c r="F7" s="14"/>
      <c r="G7" s="14">
        <v>32</v>
      </c>
      <c r="H7" s="21">
        <v>47649.84375</v>
      </c>
      <c r="I7" s="3" t="s">
        <v>13</v>
      </c>
      <c r="J7" s="4">
        <v>192000</v>
      </c>
      <c r="K7" s="4">
        <v>0</v>
      </c>
    </row>
    <row r="8" spans="2:12" x14ac:dyDescent="0.35">
      <c r="B8" s="13">
        <v>15</v>
      </c>
      <c r="C8" s="14"/>
      <c r="D8" s="14"/>
      <c r="E8" s="14">
        <v>2</v>
      </c>
      <c r="F8" s="14"/>
      <c r="G8" s="14">
        <v>2</v>
      </c>
      <c r="H8" s="21">
        <v>47678.5</v>
      </c>
      <c r="I8" s="3" t="s">
        <v>13</v>
      </c>
      <c r="J8" s="4">
        <v>12000</v>
      </c>
      <c r="K8" s="4">
        <v>0</v>
      </c>
    </row>
    <row r="9" spans="2:12" x14ac:dyDescent="0.35">
      <c r="B9" s="13">
        <v>26</v>
      </c>
      <c r="C9" s="14"/>
      <c r="D9" s="14"/>
      <c r="E9" s="14">
        <v>723</v>
      </c>
      <c r="F9" s="14"/>
      <c r="G9" s="14">
        <v>723</v>
      </c>
      <c r="H9" s="21">
        <v>32503.88520055325</v>
      </c>
      <c r="I9" s="3" t="s">
        <v>13</v>
      </c>
      <c r="J9" s="4">
        <v>0</v>
      </c>
      <c r="K9" s="4">
        <v>0</v>
      </c>
    </row>
    <row r="10" spans="2:12" x14ac:dyDescent="0.35">
      <c r="B10" s="13">
        <v>28</v>
      </c>
      <c r="C10" s="14"/>
      <c r="D10" s="14"/>
      <c r="E10" s="14">
        <v>40</v>
      </c>
      <c r="F10" s="14"/>
      <c r="G10" s="14">
        <v>40</v>
      </c>
      <c r="H10" s="21">
        <v>39962</v>
      </c>
      <c r="I10" s="3" t="s">
        <v>13</v>
      </c>
      <c r="J10" s="4">
        <v>0</v>
      </c>
      <c r="K10" s="4">
        <v>0</v>
      </c>
    </row>
    <row r="11" spans="2:12" x14ac:dyDescent="0.35">
      <c r="B11" s="13">
        <v>29</v>
      </c>
      <c r="C11" s="14"/>
      <c r="D11" s="14"/>
      <c r="E11" s="14">
        <v>951</v>
      </c>
      <c r="F11" s="14"/>
      <c r="G11" s="14">
        <v>951</v>
      </c>
      <c r="H11" s="21">
        <v>34987.936908517353</v>
      </c>
      <c r="I11" s="3" t="s">
        <v>13</v>
      </c>
      <c r="J11" s="4">
        <v>0</v>
      </c>
      <c r="K11" s="4">
        <v>0</v>
      </c>
    </row>
    <row r="12" spans="2:12" x14ac:dyDescent="0.35">
      <c r="B12" s="13">
        <v>31</v>
      </c>
      <c r="C12" s="14"/>
      <c r="D12" s="14"/>
      <c r="E12" s="14">
        <v>330</v>
      </c>
      <c r="F12" s="14"/>
      <c r="G12" s="14">
        <v>330</v>
      </c>
      <c r="H12" s="21">
        <v>39028.184848484845</v>
      </c>
      <c r="I12" s="3" t="s">
        <v>13</v>
      </c>
      <c r="J12" s="4">
        <v>0</v>
      </c>
      <c r="K12" s="4">
        <v>0</v>
      </c>
    </row>
    <row r="13" spans="2:12" x14ac:dyDescent="0.35">
      <c r="B13" s="13">
        <v>32</v>
      </c>
      <c r="C13" s="14"/>
      <c r="D13" s="14"/>
      <c r="E13" s="14">
        <v>248</v>
      </c>
      <c r="F13" s="14"/>
      <c r="G13" s="14">
        <v>248</v>
      </c>
      <c r="H13" s="21">
        <v>40248.25</v>
      </c>
      <c r="I13" s="3" t="s">
        <v>13</v>
      </c>
      <c r="J13" s="4">
        <v>0</v>
      </c>
      <c r="K13" s="4">
        <v>0</v>
      </c>
    </row>
    <row r="14" spans="2:12" x14ac:dyDescent="0.35">
      <c r="B14" s="13">
        <v>33</v>
      </c>
      <c r="C14" s="14"/>
      <c r="D14" s="14"/>
      <c r="E14" s="14">
        <v>358</v>
      </c>
      <c r="F14" s="14"/>
      <c r="G14" s="14">
        <v>358</v>
      </c>
      <c r="H14" s="21">
        <v>50124.357541899444</v>
      </c>
      <c r="I14" s="3" t="s">
        <v>13</v>
      </c>
      <c r="J14" s="4">
        <v>0</v>
      </c>
      <c r="K14" s="4">
        <v>0</v>
      </c>
    </row>
    <row r="15" spans="2:12" x14ac:dyDescent="0.35">
      <c r="B15" s="13">
        <v>34</v>
      </c>
      <c r="C15" s="14"/>
      <c r="D15" s="14"/>
      <c r="E15" s="14">
        <v>312</v>
      </c>
      <c r="F15" s="14"/>
      <c r="G15" s="14">
        <v>312</v>
      </c>
      <c r="H15" s="21">
        <v>56040</v>
      </c>
      <c r="I15" s="3" t="s">
        <v>13</v>
      </c>
      <c r="J15" s="4">
        <v>0</v>
      </c>
      <c r="K15" s="4">
        <v>0</v>
      </c>
    </row>
    <row r="16" spans="2:12" x14ac:dyDescent="0.35">
      <c r="B16" s="13">
        <v>35</v>
      </c>
      <c r="C16" s="14"/>
      <c r="D16" s="14"/>
      <c r="E16" s="14">
        <v>18</v>
      </c>
      <c r="F16" s="14"/>
      <c r="G16" s="14">
        <v>18</v>
      </c>
      <c r="H16" s="21">
        <v>61600</v>
      </c>
      <c r="I16" s="3" t="s">
        <v>13</v>
      </c>
      <c r="J16" s="4">
        <v>0</v>
      </c>
      <c r="K16" s="4">
        <v>0</v>
      </c>
    </row>
    <row r="17" spans="2:11" x14ac:dyDescent="0.35">
      <c r="B17" s="13">
        <v>36</v>
      </c>
      <c r="C17" s="14"/>
      <c r="D17" s="14"/>
      <c r="E17" s="14">
        <v>129</v>
      </c>
      <c r="F17" s="14"/>
      <c r="G17" s="14">
        <v>129</v>
      </c>
      <c r="H17" s="21">
        <v>36488.713178294573</v>
      </c>
      <c r="I17" s="3" t="s">
        <v>13</v>
      </c>
      <c r="J17" s="4">
        <v>0</v>
      </c>
      <c r="K17" s="4">
        <v>0</v>
      </c>
    </row>
    <row r="18" spans="2:11" x14ac:dyDescent="0.35">
      <c r="B18" s="13">
        <v>37</v>
      </c>
      <c r="C18" s="14"/>
      <c r="D18" s="14"/>
      <c r="E18" s="14">
        <v>23</v>
      </c>
      <c r="F18" s="14"/>
      <c r="G18" s="14">
        <v>23</v>
      </c>
      <c r="H18" s="21">
        <v>50523.478260869568</v>
      </c>
      <c r="I18" s="3" t="s">
        <v>13</v>
      </c>
      <c r="J18" s="4">
        <v>0</v>
      </c>
      <c r="K18" s="4">
        <v>0</v>
      </c>
    </row>
    <row r="19" spans="2:11" x14ac:dyDescent="0.35">
      <c r="B19" s="13">
        <v>38</v>
      </c>
      <c r="C19" s="14"/>
      <c r="D19" s="14"/>
      <c r="E19" s="14">
        <v>1114</v>
      </c>
      <c r="F19" s="14"/>
      <c r="G19" s="14">
        <v>1114</v>
      </c>
      <c r="H19" s="21">
        <v>48468.153500897664</v>
      </c>
      <c r="I19" s="3" t="s">
        <v>13</v>
      </c>
      <c r="J19" s="4">
        <v>0</v>
      </c>
      <c r="K19" s="4">
        <v>0</v>
      </c>
    </row>
    <row r="20" spans="2:11" x14ac:dyDescent="0.35">
      <c r="B20" s="13">
        <v>39</v>
      </c>
      <c r="C20" s="14"/>
      <c r="D20" s="14"/>
      <c r="E20" s="14">
        <v>263</v>
      </c>
      <c r="F20" s="14"/>
      <c r="G20" s="14">
        <v>263</v>
      </c>
      <c r="H20" s="21">
        <v>57225.117870722432</v>
      </c>
      <c r="I20" s="3" t="s">
        <v>13</v>
      </c>
      <c r="J20" s="4">
        <v>0</v>
      </c>
      <c r="K20" s="4">
        <v>0</v>
      </c>
    </row>
    <row r="21" spans="2:11" x14ac:dyDescent="0.35">
      <c r="B21" s="13">
        <v>40</v>
      </c>
      <c r="C21" s="14"/>
      <c r="D21" s="14"/>
      <c r="E21" s="14">
        <v>3466</v>
      </c>
      <c r="F21" s="14"/>
      <c r="G21" s="14">
        <v>3466</v>
      </c>
      <c r="H21" s="21">
        <v>42409.585112521636</v>
      </c>
      <c r="I21" s="3" t="s">
        <v>13</v>
      </c>
      <c r="J21" s="4">
        <v>0</v>
      </c>
      <c r="K21" s="4">
        <v>0</v>
      </c>
    </row>
    <row r="22" spans="2:11" x14ac:dyDescent="0.35">
      <c r="B22" s="13">
        <v>41</v>
      </c>
      <c r="C22" s="14"/>
      <c r="D22" s="14"/>
      <c r="E22" s="14">
        <v>4</v>
      </c>
      <c r="F22" s="14"/>
      <c r="G22" s="14">
        <v>4</v>
      </c>
      <c r="H22" s="21">
        <v>48750</v>
      </c>
      <c r="I22" s="3" t="s">
        <v>13</v>
      </c>
      <c r="J22" s="4">
        <v>0</v>
      </c>
      <c r="K22" s="4">
        <v>0</v>
      </c>
    </row>
    <row r="23" spans="2:11" x14ac:dyDescent="0.35">
      <c r="B23" s="13">
        <v>42</v>
      </c>
      <c r="C23" s="14"/>
      <c r="D23" s="14"/>
      <c r="E23" s="14">
        <v>1198</v>
      </c>
      <c r="F23" s="14"/>
      <c r="G23" s="14">
        <v>1198</v>
      </c>
      <c r="H23" s="21">
        <v>65272.26210350584</v>
      </c>
      <c r="I23" s="3" t="s">
        <v>13</v>
      </c>
      <c r="J23" s="4">
        <v>0</v>
      </c>
      <c r="K23" s="4">
        <v>0</v>
      </c>
    </row>
    <row r="24" spans="2:11" x14ac:dyDescent="0.35">
      <c r="B24" s="13">
        <v>43</v>
      </c>
      <c r="C24" s="14"/>
      <c r="D24" s="14"/>
      <c r="E24" s="14">
        <v>878</v>
      </c>
      <c r="F24" s="14"/>
      <c r="G24" s="14">
        <v>878</v>
      </c>
      <c r="H24" s="21">
        <v>42265.813211845103</v>
      </c>
      <c r="I24" s="3" t="s">
        <v>13</v>
      </c>
      <c r="J24" s="4">
        <v>0</v>
      </c>
      <c r="K24" s="4">
        <v>0</v>
      </c>
    </row>
    <row r="25" spans="2:11" x14ac:dyDescent="0.35">
      <c r="B25" s="13">
        <v>44</v>
      </c>
      <c r="C25" s="14"/>
      <c r="D25" s="14"/>
      <c r="E25" s="14">
        <v>133</v>
      </c>
      <c r="F25" s="14"/>
      <c r="G25" s="14">
        <v>133</v>
      </c>
      <c r="H25" s="21">
        <v>63356.556390977443</v>
      </c>
      <c r="I25" s="3" t="s">
        <v>13</v>
      </c>
      <c r="J25" s="4">
        <v>0</v>
      </c>
      <c r="K25" s="4">
        <v>0</v>
      </c>
    </row>
    <row r="26" spans="2:11" x14ac:dyDescent="0.35">
      <c r="B26" s="13">
        <v>45</v>
      </c>
      <c r="C26" s="14"/>
      <c r="D26" s="14"/>
      <c r="E26" s="14">
        <v>39</v>
      </c>
      <c r="F26" s="14"/>
      <c r="G26" s="14">
        <v>39</v>
      </c>
      <c r="H26" s="21">
        <v>45947.282051282054</v>
      </c>
      <c r="I26" s="3" t="s">
        <v>13</v>
      </c>
      <c r="J26" s="4">
        <v>0</v>
      </c>
      <c r="K26" s="4">
        <v>0</v>
      </c>
    </row>
    <row r="27" spans="2:11" x14ac:dyDescent="0.35">
      <c r="B27" s="13">
        <v>46</v>
      </c>
      <c r="C27" s="14"/>
      <c r="D27" s="14"/>
      <c r="E27" s="14">
        <v>114</v>
      </c>
      <c r="F27" s="14"/>
      <c r="G27" s="14">
        <v>114</v>
      </c>
      <c r="H27" s="21">
        <v>69844.491228070168</v>
      </c>
      <c r="I27" s="3" t="s">
        <v>13</v>
      </c>
      <c r="J27" s="4">
        <v>0</v>
      </c>
      <c r="K27" s="4">
        <v>0</v>
      </c>
    </row>
    <row r="28" spans="2:11" x14ac:dyDescent="0.35">
      <c r="B28" s="13">
        <v>47</v>
      </c>
      <c r="C28" s="14"/>
      <c r="D28" s="14"/>
      <c r="E28" s="14">
        <v>154</v>
      </c>
      <c r="F28" s="14"/>
      <c r="G28" s="14">
        <v>154</v>
      </c>
      <c r="H28" s="21">
        <v>58565.961038961039</v>
      </c>
      <c r="I28" s="3" t="s">
        <v>13</v>
      </c>
      <c r="J28" s="4">
        <v>0</v>
      </c>
      <c r="K28" s="4">
        <v>0</v>
      </c>
    </row>
    <row r="29" spans="2:11" x14ac:dyDescent="0.35">
      <c r="B29" s="13">
        <v>48</v>
      </c>
      <c r="C29" s="14"/>
      <c r="D29" s="14"/>
      <c r="E29" s="14">
        <v>1788</v>
      </c>
      <c r="F29" s="14"/>
      <c r="G29" s="14">
        <v>1788</v>
      </c>
      <c r="H29" s="21">
        <v>74404.608501118564</v>
      </c>
      <c r="I29" s="3" t="s">
        <v>13</v>
      </c>
      <c r="J29" s="4">
        <v>0</v>
      </c>
      <c r="K29" s="4">
        <v>0</v>
      </c>
    </row>
    <row r="30" spans="2:11" x14ac:dyDescent="0.35">
      <c r="B30" s="13">
        <v>49</v>
      </c>
      <c r="C30" s="14"/>
      <c r="D30" s="14"/>
      <c r="E30" s="14">
        <v>19</v>
      </c>
      <c r="F30" s="14"/>
      <c r="G30" s="14">
        <v>19</v>
      </c>
      <c r="H30" s="21">
        <v>66692.526315789481</v>
      </c>
      <c r="I30" s="3" t="s">
        <v>13</v>
      </c>
      <c r="J30" s="4">
        <v>0</v>
      </c>
      <c r="K30" s="4">
        <v>0</v>
      </c>
    </row>
    <row r="31" spans="2:11" x14ac:dyDescent="0.35">
      <c r="B31" s="13">
        <v>50</v>
      </c>
      <c r="C31" s="14"/>
      <c r="D31" s="14"/>
      <c r="E31" s="14">
        <v>38</v>
      </c>
      <c r="F31" s="14"/>
      <c r="G31" s="14">
        <v>38</v>
      </c>
      <c r="H31" s="21">
        <v>81573.65789473684</v>
      </c>
      <c r="I31" s="3" t="s">
        <v>13</v>
      </c>
      <c r="J31" s="4">
        <v>0</v>
      </c>
      <c r="K31" s="4">
        <v>0</v>
      </c>
    </row>
    <row r="32" spans="2:11" x14ac:dyDescent="0.35">
      <c r="B32" s="13">
        <v>51</v>
      </c>
      <c r="C32" s="14"/>
      <c r="D32" s="14"/>
      <c r="E32" s="14">
        <v>15</v>
      </c>
      <c r="F32" s="14"/>
      <c r="G32" s="14">
        <v>15</v>
      </c>
      <c r="H32" s="21">
        <v>118283</v>
      </c>
      <c r="I32" s="3" t="s">
        <v>13</v>
      </c>
      <c r="J32" s="4">
        <v>0</v>
      </c>
      <c r="K32" s="4">
        <v>0</v>
      </c>
    </row>
    <row r="33" spans="2:12" x14ac:dyDescent="0.35">
      <c r="B33" s="13">
        <v>52</v>
      </c>
      <c r="C33" s="14"/>
      <c r="D33" s="14"/>
      <c r="E33" s="14">
        <v>468</v>
      </c>
      <c r="F33" s="14"/>
      <c r="G33" s="14">
        <v>468</v>
      </c>
      <c r="H33" s="21">
        <v>43808.491452991453</v>
      </c>
      <c r="I33" s="3" t="s">
        <v>13</v>
      </c>
      <c r="J33" s="4">
        <v>0</v>
      </c>
      <c r="K33" s="4">
        <v>0</v>
      </c>
    </row>
    <row r="34" spans="2:12" x14ac:dyDescent="0.35">
      <c r="B34" s="13">
        <v>54</v>
      </c>
      <c r="C34" s="14"/>
      <c r="D34" s="14"/>
      <c r="E34" s="14">
        <v>1</v>
      </c>
      <c r="F34" s="14"/>
      <c r="G34" s="14">
        <v>1</v>
      </c>
      <c r="H34" s="21">
        <v>58038</v>
      </c>
      <c r="I34" s="3" t="s">
        <v>13</v>
      </c>
      <c r="J34" s="4">
        <v>0</v>
      </c>
      <c r="K34" s="4">
        <v>0</v>
      </c>
    </row>
    <row r="35" spans="2:12" x14ac:dyDescent="0.35">
      <c r="B35" s="13">
        <v>55</v>
      </c>
      <c r="C35" s="14"/>
      <c r="D35" s="14"/>
      <c r="E35" s="14">
        <v>1078</v>
      </c>
      <c r="F35" s="14"/>
      <c r="G35" s="14">
        <v>1078</v>
      </c>
      <c r="H35" s="21">
        <v>41434.013914656774</v>
      </c>
      <c r="I35" s="3" t="s">
        <v>13</v>
      </c>
      <c r="J35" s="4">
        <v>0</v>
      </c>
      <c r="K35" s="4">
        <v>0</v>
      </c>
    </row>
    <row r="36" spans="2:12" x14ac:dyDescent="0.35">
      <c r="B36" s="13">
        <v>56</v>
      </c>
      <c r="C36" s="14"/>
      <c r="D36" s="14"/>
      <c r="E36" s="14">
        <v>790</v>
      </c>
      <c r="F36" s="14"/>
      <c r="G36" s="14">
        <v>790</v>
      </c>
      <c r="H36" s="21">
        <v>89408.435443037975</v>
      </c>
      <c r="I36" s="3" t="s">
        <v>13</v>
      </c>
      <c r="J36" s="4">
        <v>0</v>
      </c>
      <c r="K36" s="4">
        <v>0</v>
      </c>
    </row>
    <row r="37" spans="2:12" x14ac:dyDescent="0.35">
      <c r="B37" s="13">
        <v>57</v>
      </c>
      <c r="C37" s="14"/>
      <c r="D37" s="14"/>
      <c r="E37" s="14">
        <v>93</v>
      </c>
      <c r="F37" s="14"/>
      <c r="G37" s="14">
        <v>93</v>
      </c>
      <c r="H37" s="21">
        <v>106836.78494623656</v>
      </c>
      <c r="I37" s="3" t="s">
        <v>13</v>
      </c>
      <c r="J37" s="4">
        <v>0</v>
      </c>
      <c r="K37" s="4">
        <v>0</v>
      </c>
    </row>
    <row r="38" spans="2:12" x14ac:dyDescent="0.35">
      <c r="B38" s="13">
        <v>58</v>
      </c>
      <c r="C38" s="14"/>
      <c r="D38" s="14"/>
      <c r="E38" s="14">
        <v>733</v>
      </c>
      <c r="F38" s="14"/>
      <c r="G38" s="14">
        <v>733</v>
      </c>
      <c r="H38" s="21">
        <v>96927.237380627557</v>
      </c>
      <c r="I38" s="3" t="s">
        <v>13</v>
      </c>
      <c r="J38" s="4">
        <v>0</v>
      </c>
      <c r="K38" s="4">
        <v>0</v>
      </c>
    </row>
    <row r="39" spans="2:12" x14ac:dyDescent="0.35">
      <c r="B39" s="13">
        <v>59</v>
      </c>
      <c r="C39" s="14"/>
      <c r="D39" s="14"/>
      <c r="E39" s="14">
        <v>9</v>
      </c>
      <c r="F39" s="14"/>
      <c r="G39" s="14">
        <v>9</v>
      </c>
      <c r="H39" s="21">
        <v>66334</v>
      </c>
      <c r="I39" s="3" t="s">
        <v>13</v>
      </c>
      <c r="J39" s="4">
        <v>0</v>
      </c>
      <c r="K39" s="4">
        <v>0</v>
      </c>
    </row>
    <row r="40" spans="2:12" x14ac:dyDescent="0.35">
      <c r="B40" s="13">
        <v>64</v>
      </c>
      <c r="C40" s="14"/>
      <c r="D40" s="14"/>
      <c r="E40" s="14">
        <v>11</v>
      </c>
      <c r="F40" s="14"/>
      <c r="G40" s="14">
        <v>11</v>
      </c>
      <c r="H40" s="21">
        <v>113268.45454545454</v>
      </c>
      <c r="I40" s="3" t="s">
        <v>13</v>
      </c>
      <c r="J40" s="4">
        <v>0</v>
      </c>
      <c r="K40" s="4">
        <v>0</v>
      </c>
    </row>
    <row r="41" spans="2:12" x14ac:dyDescent="0.35">
      <c r="B41" s="13">
        <v>66</v>
      </c>
      <c r="C41" s="14"/>
      <c r="D41" s="14"/>
      <c r="E41" s="14">
        <v>6</v>
      </c>
      <c r="F41" s="14"/>
      <c r="G41" s="14">
        <v>6</v>
      </c>
      <c r="H41" s="21">
        <v>191676.66666666666</v>
      </c>
      <c r="I41" s="3" t="s">
        <v>13</v>
      </c>
      <c r="J41" s="4">
        <v>0</v>
      </c>
      <c r="K41" s="4">
        <v>0</v>
      </c>
    </row>
    <row r="42" spans="2:12" x14ac:dyDescent="0.35">
      <c r="B42" s="13">
        <v>69</v>
      </c>
      <c r="C42" s="14"/>
      <c r="D42" s="14"/>
      <c r="E42" s="14">
        <v>1886</v>
      </c>
      <c r="F42" s="14"/>
      <c r="G42" s="14">
        <v>1886</v>
      </c>
      <c r="H42" s="21">
        <v>102000.81866383881</v>
      </c>
      <c r="I42" s="3" t="s">
        <v>13</v>
      </c>
      <c r="J42" s="4">
        <v>0</v>
      </c>
      <c r="K42" s="4">
        <v>0</v>
      </c>
    </row>
    <row r="43" spans="2:12" x14ac:dyDescent="0.35">
      <c r="B43" s="13">
        <v>70</v>
      </c>
      <c r="C43" s="14"/>
      <c r="D43" s="14"/>
      <c r="E43" s="14">
        <v>757</v>
      </c>
      <c r="F43" s="14">
        <v>1</v>
      </c>
      <c r="G43" s="14">
        <v>758</v>
      </c>
      <c r="H43" s="21">
        <v>53031.802110817946</v>
      </c>
      <c r="I43" s="3" t="s">
        <v>13</v>
      </c>
      <c r="J43" s="4">
        <v>0</v>
      </c>
      <c r="K43" s="4">
        <v>0</v>
      </c>
    </row>
    <row r="44" spans="2:12" x14ac:dyDescent="0.35">
      <c r="B44" s="13">
        <v>72</v>
      </c>
      <c r="C44" s="14"/>
      <c r="D44" s="14"/>
      <c r="E44" s="14">
        <v>52</v>
      </c>
      <c r="F44" s="14"/>
      <c r="G44" s="14">
        <v>52</v>
      </c>
      <c r="H44" s="21">
        <v>185074.98076923078</v>
      </c>
      <c r="I44" s="3" t="s">
        <v>13</v>
      </c>
      <c r="J44" s="4">
        <v>0</v>
      </c>
      <c r="K44" s="4">
        <v>0</v>
      </c>
    </row>
    <row r="45" spans="2:12" x14ac:dyDescent="0.35">
      <c r="B45" s="13">
        <v>74</v>
      </c>
      <c r="C45" s="14"/>
      <c r="D45" s="14"/>
      <c r="E45" s="14">
        <v>114</v>
      </c>
      <c r="F45" s="14"/>
      <c r="G45" s="14">
        <v>114</v>
      </c>
      <c r="H45" s="21">
        <v>50008.894736842107</v>
      </c>
      <c r="I45" s="3" t="s">
        <v>13</v>
      </c>
      <c r="J45" s="4">
        <v>0</v>
      </c>
      <c r="K45" s="4">
        <v>0</v>
      </c>
    </row>
    <row r="46" spans="2:12" x14ac:dyDescent="0.35">
      <c r="B46" s="13">
        <v>75</v>
      </c>
      <c r="C46" s="14"/>
      <c r="D46" s="14"/>
      <c r="E46" s="14"/>
      <c r="F46" s="14">
        <v>442</v>
      </c>
      <c r="G46" s="14">
        <v>442</v>
      </c>
      <c r="H46" s="21">
        <v>31501.947963800903</v>
      </c>
      <c r="I46" s="3" t="s">
        <v>13</v>
      </c>
      <c r="J46" s="4">
        <v>0</v>
      </c>
      <c r="K46" s="4">
        <v>0</v>
      </c>
    </row>
    <row r="47" spans="2:12" x14ac:dyDescent="0.35">
      <c r="B47" s="13">
        <v>76</v>
      </c>
      <c r="C47" s="14"/>
      <c r="D47" s="14"/>
      <c r="E47" s="14"/>
      <c r="F47" s="14">
        <v>7391</v>
      </c>
      <c r="G47" s="14">
        <v>7391</v>
      </c>
      <c r="H47" s="21">
        <v>26564.123934514952</v>
      </c>
      <c r="I47" s="3" t="s">
        <v>13</v>
      </c>
      <c r="J47" s="4">
        <v>0</v>
      </c>
      <c r="K47" s="4">
        <v>0</v>
      </c>
      <c r="L47" s="23"/>
    </row>
    <row r="48" spans="2:12" x14ac:dyDescent="0.35">
      <c r="B48" s="13">
        <v>77</v>
      </c>
      <c r="C48" s="14"/>
      <c r="D48" s="14"/>
      <c r="E48" s="14">
        <v>4</v>
      </c>
      <c r="F48" s="14">
        <v>1</v>
      </c>
      <c r="G48" s="14">
        <v>5</v>
      </c>
      <c r="H48" s="21">
        <v>64970.400000000001</v>
      </c>
      <c r="I48" s="3" t="s">
        <v>13</v>
      </c>
      <c r="J48" s="4">
        <v>0</v>
      </c>
      <c r="K48" s="4">
        <v>0</v>
      </c>
    </row>
    <row r="49" spans="2:12" x14ac:dyDescent="0.35">
      <c r="B49" s="13">
        <v>78</v>
      </c>
      <c r="C49" s="14"/>
      <c r="D49" s="14"/>
      <c r="E49" s="14">
        <v>4</v>
      </c>
      <c r="F49" s="14">
        <v>193</v>
      </c>
      <c r="G49" s="14">
        <v>197</v>
      </c>
      <c r="H49" s="21">
        <v>32452.959390862943</v>
      </c>
      <c r="I49" s="3" t="s">
        <v>13</v>
      </c>
      <c r="J49" s="4">
        <v>0</v>
      </c>
      <c r="K49" s="4">
        <v>0</v>
      </c>
    </row>
    <row r="50" spans="2:12" x14ac:dyDescent="0.35">
      <c r="B50" s="13">
        <v>79</v>
      </c>
      <c r="C50" s="14"/>
      <c r="D50" s="14"/>
      <c r="E50" s="14">
        <v>1</v>
      </c>
      <c r="F50" s="14">
        <v>5512</v>
      </c>
      <c r="G50" s="14">
        <v>5513</v>
      </c>
      <c r="H50" s="21">
        <v>34186.266098313077</v>
      </c>
      <c r="I50" s="3" t="s">
        <v>13</v>
      </c>
      <c r="J50" s="4">
        <v>0</v>
      </c>
      <c r="K50" s="4">
        <v>0</v>
      </c>
    </row>
    <row r="51" spans="2:12" x14ac:dyDescent="0.35">
      <c r="B51" s="13">
        <v>80</v>
      </c>
      <c r="C51" s="14"/>
      <c r="D51" s="14"/>
      <c r="E51" s="14"/>
      <c r="F51" s="14">
        <v>3</v>
      </c>
      <c r="G51" s="14">
        <v>3</v>
      </c>
      <c r="H51" s="21">
        <v>0</v>
      </c>
      <c r="I51" s="3" t="s">
        <v>13</v>
      </c>
      <c r="J51" s="4">
        <v>0</v>
      </c>
      <c r="K51" s="4">
        <v>0</v>
      </c>
    </row>
    <row r="52" spans="2:12" x14ac:dyDescent="0.35">
      <c r="B52" s="13">
        <v>82</v>
      </c>
      <c r="C52" s="14"/>
      <c r="D52" s="14"/>
      <c r="E52" s="14"/>
      <c r="F52" s="14">
        <v>232</v>
      </c>
      <c r="G52" s="14">
        <v>232</v>
      </c>
      <c r="H52" s="21">
        <v>21087.353448275862</v>
      </c>
      <c r="I52" s="3" t="s">
        <v>13</v>
      </c>
      <c r="J52" s="4">
        <v>0</v>
      </c>
      <c r="K52" s="4">
        <v>0</v>
      </c>
    </row>
    <row r="53" spans="2:12" x14ac:dyDescent="0.35">
      <c r="B53" s="13">
        <v>83</v>
      </c>
      <c r="C53" s="14"/>
      <c r="D53" s="14"/>
      <c r="E53" s="14"/>
      <c r="F53" s="14">
        <v>72</v>
      </c>
      <c r="G53" s="14">
        <v>72</v>
      </c>
      <c r="H53" s="21">
        <v>16757.638888888891</v>
      </c>
      <c r="I53" s="3" t="s">
        <v>13</v>
      </c>
      <c r="J53" s="4">
        <v>0</v>
      </c>
      <c r="K53" s="4">
        <v>0</v>
      </c>
    </row>
    <row r="54" spans="2:12" x14ac:dyDescent="0.35">
      <c r="B54" s="13">
        <v>84</v>
      </c>
      <c r="C54" s="14"/>
      <c r="D54" s="14"/>
      <c r="E54" s="14">
        <v>8</v>
      </c>
      <c r="F54" s="14">
        <v>21797</v>
      </c>
      <c r="G54" s="14">
        <v>21805</v>
      </c>
      <c r="H54" s="21">
        <v>20515.865673010776</v>
      </c>
      <c r="I54" s="3" t="s">
        <v>13</v>
      </c>
      <c r="J54" s="4">
        <v>0</v>
      </c>
      <c r="K54" s="4">
        <v>0</v>
      </c>
    </row>
    <row r="55" spans="2:12" x14ac:dyDescent="0.35">
      <c r="B55" s="13">
        <v>85</v>
      </c>
      <c r="C55" s="14"/>
      <c r="D55" s="14"/>
      <c r="E55" s="14">
        <v>59</v>
      </c>
      <c r="F55" s="14">
        <v>22079</v>
      </c>
      <c r="G55" s="14">
        <v>22138</v>
      </c>
      <c r="H55" s="21">
        <v>17247.768723461922</v>
      </c>
      <c r="I55" s="3" t="s">
        <v>13</v>
      </c>
      <c r="J55" s="4">
        <v>0</v>
      </c>
      <c r="K55" s="4">
        <v>0</v>
      </c>
    </row>
    <row r="56" spans="2:12" x14ac:dyDescent="0.35">
      <c r="B56" s="13">
        <v>86</v>
      </c>
      <c r="C56" s="14"/>
      <c r="D56" s="14"/>
      <c r="E56" s="14"/>
      <c r="F56" s="14">
        <v>56793</v>
      </c>
      <c r="G56" s="14">
        <v>56793</v>
      </c>
      <c r="H56" s="21">
        <v>24261.686986072225</v>
      </c>
      <c r="I56" s="3" t="s">
        <v>13</v>
      </c>
      <c r="J56" s="4">
        <v>0</v>
      </c>
      <c r="K56" s="4">
        <v>0</v>
      </c>
    </row>
    <row r="57" spans="2:12" x14ac:dyDescent="0.35">
      <c r="B57" s="13">
        <v>87</v>
      </c>
      <c r="C57" s="14"/>
      <c r="D57" s="14"/>
      <c r="E57" s="14"/>
      <c r="F57" s="14">
        <v>289</v>
      </c>
      <c r="G57" s="14">
        <v>289</v>
      </c>
      <c r="H57" s="21">
        <v>29974.062283737025</v>
      </c>
      <c r="I57" s="3" t="s">
        <v>13</v>
      </c>
      <c r="J57" s="4">
        <v>0</v>
      </c>
      <c r="K57" s="4">
        <v>0</v>
      </c>
    </row>
    <row r="58" spans="2:12" x14ac:dyDescent="0.35">
      <c r="B58" s="13">
        <v>88</v>
      </c>
      <c r="C58" s="14"/>
      <c r="D58" s="14"/>
      <c r="E58" s="14"/>
      <c r="F58" s="14">
        <v>73</v>
      </c>
      <c r="G58" s="14">
        <v>73</v>
      </c>
      <c r="H58" s="21">
        <v>25325.602739726026</v>
      </c>
      <c r="I58" s="3" t="s">
        <v>13</v>
      </c>
      <c r="J58" s="4">
        <v>0</v>
      </c>
      <c r="K58" s="4">
        <v>0</v>
      </c>
    </row>
    <row r="59" spans="2:12" x14ac:dyDescent="0.35">
      <c r="B59" s="13">
        <v>89</v>
      </c>
      <c r="C59" s="14"/>
      <c r="D59" s="14"/>
      <c r="E59" s="14"/>
      <c r="F59" s="14">
        <v>3267</v>
      </c>
      <c r="G59" s="14">
        <v>3267</v>
      </c>
      <c r="H59" s="21">
        <v>13350.173553719009</v>
      </c>
      <c r="I59" s="3" t="s">
        <v>13</v>
      </c>
      <c r="J59" s="4">
        <v>0</v>
      </c>
      <c r="K59" s="4">
        <v>0</v>
      </c>
      <c r="L59" s="23"/>
    </row>
    <row r="60" spans="2:12" x14ac:dyDescent="0.35">
      <c r="B60" s="13">
        <v>90</v>
      </c>
      <c r="C60" s="14"/>
      <c r="D60" s="14"/>
      <c r="E60" s="14"/>
      <c r="F60" s="14">
        <v>5969</v>
      </c>
      <c r="G60" s="14">
        <v>5969</v>
      </c>
      <c r="H60" s="21">
        <v>26122.730440609819</v>
      </c>
      <c r="I60" s="3" t="s">
        <v>13</v>
      </c>
      <c r="J60" s="4">
        <v>0</v>
      </c>
      <c r="K60" s="4">
        <v>0</v>
      </c>
    </row>
    <row r="61" spans="2:12" x14ac:dyDescent="0.35">
      <c r="B61" s="13">
        <v>91</v>
      </c>
      <c r="C61" s="14"/>
      <c r="D61" s="14"/>
      <c r="E61" s="14"/>
      <c r="F61" s="14">
        <v>1744</v>
      </c>
      <c r="G61" s="14">
        <v>1744</v>
      </c>
      <c r="H61" s="21">
        <v>17651.534977064221</v>
      </c>
      <c r="I61" s="3" t="s">
        <v>13</v>
      </c>
      <c r="J61" s="4">
        <v>0</v>
      </c>
      <c r="K61" s="4">
        <v>0</v>
      </c>
    </row>
    <row r="62" spans="2:12" x14ac:dyDescent="0.35">
      <c r="B62" s="13">
        <v>92</v>
      </c>
      <c r="C62" s="14"/>
      <c r="D62" s="14"/>
      <c r="E62" s="14"/>
      <c r="F62" s="14">
        <v>16619</v>
      </c>
      <c r="G62" s="14">
        <v>16619</v>
      </c>
      <c r="H62" s="21">
        <v>23125.934171731151</v>
      </c>
      <c r="I62" s="3" t="s">
        <v>13</v>
      </c>
      <c r="J62" s="4">
        <v>0</v>
      </c>
      <c r="K62" s="4">
        <v>0</v>
      </c>
    </row>
    <row r="63" spans="2:12" x14ac:dyDescent="0.35">
      <c r="B63" s="13">
        <v>93</v>
      </c>
      <c r="C63" s="14"/>
      <c r="D63" s="14"/>
      <c r="E63" s="14"/>
      <c r="F63" s="14">
        <v>34567</v>
      </c>
      <c r="G63" s="14">
        <v>34567</v>
      </c>
      <c r="H63" s="21">
        <v>16225.008794514999</v>
      </c>
      <c r="I63" s="3" t="s">
        <v>13</v>
      </c>
      <c r="J63" s="4">
        <v>0</v>
      </c>
      <c r="K63" s="4">
        <v>0</v>
      </c>
    </row>
    <row r="64" spans="2:12" x14ac:dyDescent="0.35">
      <c r="B64" s="13">
        <v>94</v>
      </c>
      <c r="C64" s="14"/>
      <c r="D64" s="14"/>
      <c r="E64" s="14"/>
      <c r="F64" s="14">
        <v>18773</v>
      </c>
      <c r="G64" s="14">
        <v>18773</v>
      </c>
      <c r="H64" s="21">
        <v>21182.348798806797</v>
      </c>
      <c r="I64" s="3" t="s">
        <v>13</v>
      </c>
      <c r="J64" s="4">
        <v>0</v>
      </c>
      <c r="K64" s="4">
        <v>0</v>
      </c>
    </row>
    <row r="65" spans="2:12" x14ac:dyDescent="0.35">
      <c r="B65" s="13">
        <v>95</v>
      </c>
      <c r="C65" s="14"/>
      <c r="D65" s="14"/>
      <c r="E65" s="14"/>
      <c r="F65" s="14">
        <v>28138</v>
      </c>
      <c r="G65" s="14">
        <v>28138</v>
      </c>
      <c r="H65" s="21">
        <v>19629.453763593716</v>
      </c>
      <c r="I65" s="3" t="s">
        <v>13</v>
      </c>
      <c r="J65" s="4">
        <v>0</v>
      </c>
      <c r="K65" s="4">
        <v>0</v>
      </c>
    </row>
    <row r="66" spans="2:12" x14ac:dyDescent="0.35">
      <c r="B66" s="13">
        <v>96</v>
      </c>
      <c r="C66" s="14"/>
      <c r="D66" s="14"/>
      <c r="E66" s="14"/>
      <c r="F66" s="14">
        <v>37106</v>
      </c>
      <c r="G66" s="14">
        <v>37106</v>
      </c>
      <c r="H66" s="21">
        <v>16487.630221527517</v>
      </c>
      <c r="I66" s="3" t="s">
        <v>13</v>
      </c>
      <c r="J66" s="4">
        <v>0</v>
      </c>
      <c r="K66" s="4">
        <v>0</v>
      </c>
      <c r="L66" s="23"/>
    </row>
    <row r="67" spans="2:12" x14ac:dyDescent="0.35">
      <c r="B67" s="13">
        <v>97</v>
      </c>
      <c r="C67" s="14"/>
      <c r="D67" s="14"/>
      <c r="E67" s="14"/>
      <c r="F67" s="14">
        <v>16242</v>
      </c>
      <c r="G67" s="14">
        <v>16242</v>
      </c>
      <c r="H67" s="21">
        <v>23108.082132742275</v>
      </c>
      <c r="I67" s="3" t="s">
        <v>13</v>
      </c>
      <c r="J67" s="4">
        <v>0</v>
      </c>
      <c r="K67" s="4">
        <v>0</v>
      </c>
      <c r="L67" s="23"/>
    </row>
    <row r="68" spans="2:12" x14ac:dyDescent="0.35">
      <c r="B68" s="13">
        <v>98</v>
      </c>
      <c r="C68" s="14"/>
      <c r="D68" s="14"/>
      <c r="E68" s="14"/>
      <c r="F68" s="14">
        <v>19947</v>
      </c>
      <c r="G68" s="14">
        <v>19947</v>
      </c>
      <c r="H68" s="21">
        <v>21729.112147190055</v>
      </c>
      <c r="I68" s="3" t="s">
        <v>13</v>
      </c>
      <c r="J68" s="4">
        <v>0</v>
      </c>
      <c r="K68" s="4">
        <v>0</v>
      </c>
      <c r="L68" s="23"/>
    </row>
    <row r="69" spans="2:12" x14ac:dyDescent="0.35">
      <c r="B69" s="13">
        <v>99</v>
      </c>
      <c r="C69" s="14"/>
      <c r="D69" s="14"/>
      <c r="E69" s="14"/>
      <c r="F69" s="14">
        <v>15988</v>
      </c>
      <c r="G69" s="14">
        <v>15988</v>
      </c>
      <c r="H69" s="21">
        <v>27909.420940705528</v>
      </c>
      <c r="I69" s="3" t="s">
        <v>13</v>
      </c>
      <c r="J69" s="4">
        <v>0</v>
      </c>
      <c r="K69" s="4">
        <v>0</v>
      </c>
    </row>
    <row r="70" spans="2:12" x14ac:dyDescent="0.35">
      <c r="B70" s="13">
        <v>100</v>
      </c>
      <c r="C70" s="14"/>
      <c r="D70" s="14"/>
      <c r="E70" s="14"/>
      <c r="F70" s="14">
        <v>72954</v>
      </c>
      <c r="G70" s="14">
        <v>72954</v>
      </c>
      <c r="H70" s="21">
        <v>22593.127888806644</v>
      </c>
      <c r="I70" s="3" t="s">
        <v>13</v>
      </c>
      <c r="J70" s="4">
        <v>0</v>
      </c>
      <c r="K70" s="4">
        <v>0</v>
      </c>
    </row>
    <row r="71" spans="2:12" x14ac:dyDescent="0.35">
      <c r="B71" s="13">
        <v>101</v>
      </c>
      <c r="C71" s="14"/>
      <c r="D71" s="14"/>
      <c r="E71" s="14"/>
      <c r="F71" s="14">
        <v>29376</v>
      </c>
      <c r="G71" s="14">
        <v>29376</v>
      </c>
      <c r="H71" s="21">
        <v>25585.955167483658</v>
      </c>
      <c r="I71" s="3" t="s">
        <v>19</v>
      </c>
      <c r="J71" s="4">
        <v>0</v>
      </c>
      <c r="K71" s="4">
        <v>0</v>
      </c>
      <c r="L71" s="23">
        <f>-SUM(K71:K90)/SUMPRODUCT(G71:G90,H71:H90)</f>
        <v>-2.9737510786934074E-4</v>
      </c>
    </row>
    <row r="72" spans="2:12" x14ac:dyDescent="0.35">
      <c r="B72" s="13">
        <v>102</v>
      </c>
      <c r="C72" s="14"/>
      <c r="D72" s="14"/>
      <c r="E72" s="14"/>
      <c r="F72" s="14">
        <v>83260</v>
      </c>
      <c r="G72" s="14">
        <v>83260</v>
      </c>
      <c r="H72" s="21">
        <v>30017.064484746577</v>
      </c>
      <c r="I72" s="3" t="s">
        <v>19</v>
      </c>
      <c r="J72" s="4">
        <v>0</v>
      </c>
      <c r="K72" s="4">
        <v>0</v>
      </c>
    </row>
    <row r="73" spans="2:12" x14ac:dyDescent="0.35">
      <c r="B73" s="13">
        <v>103</v>
      </c>
      <c r="C73" s="14"/>
      <c r="D73" s="14"/>
      <c r="E73" s="14"/>
      <c r="F73" s="14">
        <v>22808</v>
      </c>
      <c r="G73" s="14">
        <v>22808</v>
      </c>
      <c r="H73" s="21">
        <v>17915.303490003509</v>
      </c>
      <c r="I73" s="3" t="s">
        <v>19</v>
      </c>
      <c r="J73" s="4">
        <v>0</v>
      </c>
      <c r="K73" s="4">
        <v>0</v>
      </c>
    </row>
    <row r="74" spans="2:12" x14ac:dyDescent="0.35">
      <c r="B74" s="13">
        <v>104</v>
      </c>
      <c r="C74" s="14"/>
      <c r="D74" s="14"/>
      <c r="E74" s="14"/>
      <c r="F74" s="14">
        <v>102038</v>
      </c>
      <c r="G74" s="14">
        <v>102038</v>
      </c>
      <c r="H74" s="21">
        <v>21880.049148356495</v>
      </c>
      <c r="I74" s="3" t="s">
        <v>19</v>
      </c>
      <c r="J74" s="4">
        <v>0</v>
      </c>
      <c r="K74" s="4">
        <v>0</v>
      </c>
    </row>
    <row r="75" spans="2:12" x14ac:dyDescent="0.35">
      <c r="B75" s="13">
        <v>105</v>
      </c>
      <c r="C75" s="14"/>
      <c r="D75" s="14"/>
      <c r="E75" s="14"/>
      <c r="F75" s="14">
        <v>63770</v>
      </c>
      <c r="G75" s="14">
        <v>63770</v>
      </c>
      <c r="H75" s="21">
        <v>19839.906460718204</v>
      </c>
      <c r="I75" s="3" t="s">
        <v>19</v>
      </c>
      <c r="J75" s="4">
        <v>0</v>
      </c>
      <c r="K75" s="4">
        <v>0</v>
      </c>
    </row>
    <row r="76" spans="2:12" x14ac:dyDescent="0.35">
      <c r="B76" s="13">
        <v>106</v>
      </c>
      <c r="C76" s="14"/>
      <c r="D76" s="14"/>
      <c r="E76" s="14"/>
      <c r="F76" s="14">
        <v>70643</v>
      </c>
      <c r="G76" s="14">
        <v>70643</v>
      </c>
      <c r="H76" s="21">
        <v>25211.744518211286</v>
      </c>
      <c r="I76" s="3" t="s">
        <v>19</v>
      </c>
      <c r="J76" s="4">
        <v>0</v>
      </c>
      <c r="K76" s="4">
        <v>0</v>
      </c>
    </row>
    <row r="77" spans="2:12" x14ac:dyDescent="0.35">
      <c r="B77" s="13">
        <v>107</v>
      </c>
      <c r="C77" s="14"/>
      <c r="D77" s="14"/>
      <c r="E77" s="14"/>
      <c r="F77" s="14">
        <v>26046</v>
      </c>
      <c r="G77" s="14">
        <v>26046</v>
      </c>
      <c r="H77" s="21">
        <v>23790.821085771327</v>
      </c>
      <c r="I77" s="3" t="s">
        <v>19</v>
      </c>
      <c r="J77" s="4">
        <v>0</v>
      </c>
      <c r="K77" s="4">
        <v>0</v>
      </c>
    </row>
    <row r="78" spans="2:12" x14ac:dyDescent="0.35">
      <c r="B78" s="13">
        <v>108</v>
      </c>
      <c r="C78" s="14"/>
      <c r="D78" s="14"/>
      <c r="E78" s="14"/>
      <c r="F78" s="14">
        <v>120765</v>
      </c>
      <c r="G78" s="14">
        <v>120765</v>
      </c>
      <c r="H78" s="21">
        <v>19270.898803461267</v>
      </c>
      <c r="I78" s="3" t="s">
        <v>19</v>
      </c>
      <c r="J78" s="4">
        <v>0</v>
      </c>
      <c r="K78" s="4">
        <v>0</v>
      </c>
    </row>
    <row r="79" spans="2:12" x14ac:dyDescent="0.35">
      <c r="B79" s="13">
        <v>109</v>
      </c>
      <c r="C79" s="14"/>
      <c r="D79" s="14"/>
      <c r="E79" s="14"/>
      <c r="F79" s="14">
        <v>59880</v>
      </c>
      <c r="G79" s="14">
        <v>59880</v>
      </c>
      <c r="H79" s="21">
        <v>25376.341933867734</v>
      </c>
      <c r="I79" s="3" t="s">
        <v>19</v>
      </c>
      <c r="J79" s="4">
        <v>0</v>
      </c>
      <c r="K79" s="4">
        <v>0</v>
      </c>
    </row>
    <row r="80" spans="2:12" x14ac:dyDescent="0.35">
      <c r="B80" s="13">
        <v>110</v>
      </c>
      <c r="C80" s="14"/>
      <c r="D80" s="14"/>
      <c r="E80" s="14"/>
      <c r="F80" s="14">
        <v>26766</v>
      </c>
      <c r="G80" s="14">
        <v>26766</v>
      </c>
      <c r="H80" s="21">
        <v>21517.119068968095</v>
      </c>
      <c r="I80" s="3" t="s">
        <v>19</v>
      </c>
      <c r="J80" s="4">
        <v>0</v>
      </c>
      <c r="K80" s="4">
        <v>0</v>
      </c>
    </row>
    <row r="81" spans="2:12" x14ac:dyDescent="0.35">
      <c r="B81" s="13">
        <v>111</v>
      </c>
      <c r="C81" s="14"/>
      <c r="D81" s="14"/>
      <c r="E81" s="14"/>
      <c r="F81" s="14">
        <v>22404</v>
      </c>
      <c r="G81" s="14">
        <v>22404</v>
      </c>
      <c r="H81" s="21">
        <v>21275.506427423676</v>
      </c>
      <c r="I81" s="3" t="s">
        <v>19</v>
      </c>
      <c r="J81" s="4">
        <v>0</v>
      </c>
      <c r="K81" s="4">
        <v>0</v>
      </c>
    </row>
    <row r="82" spans="2:12" x14ac:dyDescent="0.35">
      <c r="B82" s="13">
        <v>112</v>
      </c>
      <c r="C82" s="14"/>
      <c r="D82" s="14"/>
      <c r="E82" s="14"/>
      <c r="F82" s="14">
        <v>47481</v>
      </c>
      <c r="G82" s="14">
        <v>47481</v>
      </c>
      <c r="H82" s="21">
        <v>24125.831279880374</v>
      </c>
      <c r="I82" s="3" t="s">
        <v>19</v>
      </c>
      <c r="J82" s="4">
        <v>0</v>
      </c>
      <c r="K82" s="4">
        <v>0</v>
      </c>
      <c r="L82" s="23"/>
    </row>
    <row r="83" spans="2:12" x14ac:dyDescent="0.35">
      <c r="B83" s="13">
        <v>113</v>
      </c>
      <c r="C83" s="14"/>
      <c r="D83" s="14"/>
      <c r="E83" s="14"/>
      <c r="F83" s="14">
        <v>94461</v>
      </c>
      <c r="G83" s="14">
        <v>94461</v>
      </c>
      <c r="H83" s="21">
        <v>19002.508103873555</v>
      </c>
      <c r="I83" s="3" t="s">
        <v>19</v>
      </c>
      <c r="J83" s="4">
        <v>0</v>
      </c>
      <c r="K83" s="4">
        <v>0</v>
      </c>
    </row>
    <row r="84" spans="2:12" x14ac:dyDescent="0.35">
      <c r="B84" s="13">
        <v>114</v>
      </c>
      <c r="C84" s="14"/>
      <c r="D84" s="14"/>
      <c r="E84" s="14"/>
      <c r="F84" s="14">
        <v>81791</v>
      </c>
      <c r="G84" s="14">
        <v>81791</v>
      </c>
      <c r="H84" s="21">
        <v>22680.356677385043</v>
      </c>
      <c r="I84" s="3" t="s">
        <v>19</v>
      </c>
      <c r="J84" s="4">
        <v>0</v>
      </c>
      <c r="K84" s="4">
        <v>0</v>
      </c>
    </row>
    <row r="85" spans="2:12" x14ac:dyDescent="0.35">
      <c r="B85" s="13">
        <v>115</v>
      </c>
      <c r="C85" s="14"/>
      <c r="D85" s="14"/>
      <c r="E85" s="14"/>
      <c r="F85" s="14">
        <v>60810</v>
      </c>
      <c r="G85" s="14">
        <v>60810</v>
      </c>
      <c r="H85" s="21">
        <v>24754.246965959544</v>
      </c>
      <c r="I85" s="3" t="s">
        <v>19</v>
      </c>
      <c r="J85" s="4">
        <v>0</v>
      </c>
      <c r="K85" s="4">
        <v>0</v>
      </c>
    </row>
    <row r="86" spans="2:12" x14ac:dyDescent="0.35">
      <c r="B86" s="13">
        <v>116</v>
      </c>
      <c r="C86" s="14"/>
      <c r="D86" s="14"/>
      <c r="E86" s="14"/>
      <c r="F86" s="14">
        <v>34597</v>
      </c>
      <c r="G86" s="14">
        <v>34597</v>
      </c>
      <c r="H86" s="21">
        <v>23004.041795531404</v>
      </c>
      <c r="I86" s="3" t="s">
        <v>19</v>
      </c>
      <c r="J86" s="4">
        <v>0</v>
      </c>
      <c r="K86" s="4">
        <v>0</v>
      </c>
    </row>
    <row r="87" spans="2:12" x14ac:dyDescent="0.35">
      <c r="B87" s="13">
        <v>117</v>
      </c>
      <c r="C87" s="14"/>
      <c r="D87" s="14"/>
      <c r="E87" s="14"/>
      <c r="F87" s="14">
        <v>50079</v>
      </c>
      <c r="G87" s="14">
        <v>50079</v>
      </c>
      <c r="H87" s="21">
        <v>19250.670400766787</v>
      </c>
      <c r="I87" s="3" t="s">
        <v>19</v>
      </c>
      <c r="J87" s="4">
        <v>0</v>
      </c>
      <c r="K87" s="4">
        <v>1752765</v>
      </c>
    </row>
    <row r="88" spans="2:12" x14ac:dyDescent="0.35">
      <c r="B88" s="13">
        <v>118</v>
      </c>
      <c r="C88" s="14"/>
      <c r="D88" s="14"/>
      <c r="E88" s="14"/>
      <c r="F88" s="14">
        <v>45017</v>
      </c>
      <c r="G88" s="14">
        <v>45017</v>
      </c>
      <c r="H88" s="21">
        <v>29139.80309660795</v>
      </c>
      <c r="I88" s="3" t="s">
        <v>19</v>
      </c>
      <c r="J88" s="4">
        <v>0</v>
      </c>
      <c r="K88" s="4">
        <v>1800680</v>
      </c>
    </row>
    <row r="89" spans="2:12" x14ac:dyDescent="0.35">
      <c r="B89" s="13">
        <v>119</v>
      </c>
      <c r="C89" s="14"/>
      <c r="D89" s="14"/>
      <c r="E89" s="14"/>
      <c r="F89" s="14">
        <v>42710</v>
      </c>
      <c r="G89" s="14">
        <v>42710</v>
      </c>
      <c r="H89" s="21">
        <v>29778.431772418637</v>
      </c>
      <c r="I89" s="3" t="s">
        <v>19</v>
      </c>
      <c r="J89" s="4">
        <v>0</v>
      </c>
      <c r="K89" s="4">
        <v>1921950</v>
      </c>
      <c r="L89" s="23"/>
    </row>
    <row r="90" spans="2:12" x14ac:dyDescent="0.35">
      <c r="B90" s="13">
        <v>120</v>
      </c>
      <c r="C90" s="14"/>
      <c r="D90" s="14"/>
      <c r="E90" s="14"/>
      <c r="F90" s="14">
        <v>45324</v>
      </c>
      <c r="G90" s="14">
        <v>45324</v>
      </c>
      <c r="H90" s="21">
        <v>20549.546553702232</v>
      </c>
      <c r="I90" s="3" t="s">
        <v>19</v>
      </c>
      <c r="J90" s="4">
        <v>0</v>
      </c>
      <c r="K90" s="4">
        <v>2266200</v>
      </c>
      <c r="L90" s="23"/>
    </row>
    <row r="91" spans="2:12" x14ac:dyDescent="0.35">
      <c r="B91" s="13">
        <v>121</v>
      </c>
      <c r="C91" s="14"/>
      <c r="D91" s="14"/>
      <c r="E91" s="14"/>
      <c r="F91" s="14">
        <v>17605</v>
      </c>
      <c r="G91" s="14">
        <v>17605</v>
      </c>
      <c r="H91" s="21">
        <v>23956.625674524283</v>
      </c>
      <c r="I91" s="3" t="s">
        <v>28</v>
      </c>
      <c r="J91" s="4">
        <v>0</v>
      </c>
      <c r="K91" s="4">
        <v>968275</v>
      </c>
      <c r="L91" s="23">
        <f>-SUM(K91:K110)/SUMPRODUCT(G91:G110,H91:H110)</f>
        <v>-5.4332286742857774E-3</v>
      </c>
    </row>
    <row r="92" spans="2:12" x14ac:dyDescent="0.35">
      <c r="B92" s="13">
        <v>122</v>
      </c>
      <c r="C92" s="14"/>
      <c r="D92" s="14"/>
      <c r="E92" s="14"/>
      <c r="F92" s="14">
        <v>20149</v>
      </c>
      <c r="G92" s="14">
        <v>20149</v>
      </c>
      <c r="H92" s="21">
        <v>30248.419772693433</v>
      </c>
      <c r="I92" s="3" t="s">
        <v>28</v>
      </c>
      <c r="J92" s="4">
        <v>0</v>
      </c>
      <c r="K92" s="4">
        <v>1208940</v>
      </c>
    </row>
    <row r="93" spans="2:12" x14ac:dyDescent="0.35">
      <c r="B93" s="13">
        <v>123</v>
      </c>
      <c r="C93" s="14"/>
      <c r="D93" s="14"/>
      <c r="E93" s="14"/>
      <c r="F93" s="14">
        <v>49166</v>
      </c>
      <c r="G93" s="14">
        <v>49166</v>
      </c>
      <c r="H93" s="21">
        <v>27154.539254769556</v>
      </c>
      <c r="I93" s="3" t="s">
        <v>28</v>
      </c>
      <c r="J93" s="4">
        <v>0</v>
      </c>
      <c r="K93" s="4">
        <v>3195790</v>
      </c>
    </row>
    <row r="94" spans="2:12" x14ac:dyDescent="0.35">
      <c r="B94" s="13">
        <v>124</v>
      </c>
      <c r="C94" s="14"/>
      <c r="D94" s="14"/>
      <c r="E94" s="14"/>
      <c r="F94" s="14">
        <v>41062</v>
      </c>
      <c r="G94" s="14">
        <v>41062</v>
      </c>
      <c r="H94" s="21">
        <v>29879.403852710537</v>
      </c>
      <c r="I94" s="3" t="s">
        <v>28</v>
      </c>
      <c r="J94" s="4">
        <v>0</v>
      </c>
      <c r="K94" s="4">
        <v>2874340</v>
      </c>
    </row>
    <row r="95" spans="2:12" x14ac:dyDescent="0.35">
      <c r="B95" s="13">
        <v>125</v>
      </c>
      <c r="C95" s="14"/>
      <c r="D95" s="14"/>
      <c r="E95" s="14"/>
      <c r="F95" s="14">
        <v>76116</v>
      </c>
      <c r="G95" s="14">
        <v>76116</v>
      </c>
      <c r="H95" s="21">
        <v>20354.260681065742</v>
      </c>
      <c r="I95" s="3" t="s">
        <v>28</v>
      </c>
      <c r="J95" s="4">
        <v>0</v>
      </c>
      <c r="K95" s="4">
        <v>5708700</v>
      </c>
    </row>
    <row r="96" spans="2:12" x14ac:dyDescent="0.35">
      <c r="B96" s="13">
        <v>126</v>
      </c>
      <c r="C96" s="14"/>
      <c r="D96" s="14"/>
      <c r="E96" s="14"/>
      <c r="F96" s="14">
        <v>20643</v>
      </c>
      <c r="G96" s="14">
        <v>20643</v>
      </c>
      <c r="H96" s="21">
        <v>34993.377948941532</v>
      </c>
      <c r="I96" s="3" t="s">
        <v>28</v>
      </c>
      <c r="J96" s="4">
        <v>0</v>
      </c>
      <c r="K96" s="4">
        <v>1651440</v>
      </c>
    </row>
    <row r="97" spans="2:12" x14ac:dyDescent="0.35">
      <c r="B97" s="13">
        <v>127</v>
      </c>
      <c r="C97" s="14"/>
      <c r="D97" s="14"/>
      <c r="E97" s="14"/>
      <c r="F97" s="14">
        <v>42055</v>
      </c>
      <c r="G97" s="14">
        <v>42055</v>
      </c>
      <c r="H97" s="21">
        <v>27705.271263821185</v>
      </c>
      <c r="I97" s="3" t="s">
        <v>28</v>
      </c>
      <c r="J97" s="4">
        <v>0</v>
      </c>
      <c r="K97" s="4">
        <v>3574675</v>
      </c>
    </row>
    <row r="98" spans="2:12" x14ac:dyDescent="0.35">
      <c r="B98" s="13">
        <v>128</v>
      </c>
      <c r="C98" s="14"/>
      <c r="D98" s="14"/>
      <c r="E98" s="14"/>
      <c r="F98" s="14">
        <v>51286</v>
      </c>
      <c r="G98" s="14">
        <v>51286</v>
      </c>
      <c r="H98" s="21">
        <v>28311.018309090199</v>
      </c>
      <c r="I98" s="3" t="s">
        <v>28</v>
      </c>
      <c r="J98" s="4">
        <v>0</v>
      </c>
      <c r="K98" s="4">
        <v>4615740</v>
      </c>
    </row>
    <row r="99" spans="2:12" x14ac:dyDescent="0.35">
      <c r="B99" s="13">
        <v>129</v>
      </c>
      <c r="C99" s="14"/>
      <c r="D99" s="14"/>
      <c r="E99" s="14"/>
      <c r="F99" s="14">
        <v>37241</v>
      </c>
      <c r="G99" s="14">
        <v>37241</v>
      </c>
      <c r="H99" s="21">
        <v>31645.524341451626</v>
      </c>
      <c r="I99" s="3" t="s">
        <v>28</v>
      </c>
      <c r="J99" s="4">
        <v>0</v>
      </c>
      <c r="K99" s="4">
        <v>4208233</v>
      </c>
    </row>
    <row r="100" spans="2:12" x14ac:dyDescent="0.35">
      <c r="B100" s="13">
        <v>130</v>
      </c>
      <c r="C100" s="14"/>
      <c r="D100" s="14"/>
      <c r="E100" s="14"/>
      <c r="F100" s="14">
        <v>20584</v>
      </c>
      <c r="G100" s="14">
        <v>20584</v>
      </c>
      <c r="H100" s="21">
        <v>31842.866838321024</v>
      </c>
      <c r="I100" s="3" t="s">
        <v>28</v>
      </c>
      <c r="J100" s="4">
        <v>0</v>
      </c>
      <c r="K100" s="4">
        <v>2881760</v>
      </c>
    </row>
    <row r="101" spans="2:12" x14ac:dyDescent="0.35">
      <c r="B101" s="13">
        <v>131</v>
      </c>
      <c r="C101" s="14"/>
      <c r="D101" s="14"/>
      <c r="E101" s="14"/>
      <c r="F101" s="14">
        <v>15046</v>
      </c>
      <c r="G101" s="14">
        <v>15046</v>
      </c>
      <c r="H101" s="21">
        <v>32109.147680446629</v>
      </c>
      <c r="I101" s="3" t="s">
        <v>28</v>
      </c>
      <c r="J101" s="4">
        <v>0</v>
      </c>
      <c r="K101" s="4">
        <v>2602958</v>
      </c>
    </row>
    <row r="102" spans="2:12" x14ac:dyDescent="0.35">
      <c r="B102" s="13">
        <v>132</v>
      </c>
      <c r="C102" s="14"/>
      <c r="D102" s="14"/>
      <c r="E102" s="14"/>
      <c r="F102" s="14">
        <v>15645</v>
      </c>
      <c r="G102" s="14">
        <v>15645</v>
      </c>
      <c r="H102" s="21">
        <v>38782.836880792587</v>
      </c>
      <c r="I102" s="3" t="s">
        <v>28</v>
      </c>
      <c r="J102" s="4">
        <v>0</v>
      </c>
      <c r="K102" s="4">
        <v>3285450</v>
      </c>
      <c r="L102" s="23"/>
    </row>
    <row r="103" spans="2:12" x14ac:dyDescent="0.35">
      <c r="B103" s="13">
        <v>133</v>
      </c>
      <c r="C103" s="14"/>
      <c r="D103" s="14"/>
      <c r="E103" s="14"/>
      <c r="F103" s="14">
        <v>13225</v>
      </c>
      <c r="G103" s="14">
        <v>13225</v>
      </c>
      <c r="H103" s="21">
        <v>31525.191077504725</v>
      </c>
      <c r="I103" s="3" t="s">
        <v>28</v>
      </c>
      <c r="J103" s="4">
        <v>0</v>
      </c>
      <c r="K103" s="4">
        <v>3345925</v>
      </c>
    </row>
    <row r="104" spans="2:12" x14ac:dyDescent="0.35">
      <c r="B104" s="13">
        <v>134</v>
      </c>
      <c r="C104" s="14"/>
      <c r="D104" s="14"/>
      <c r="E104" s="14"/>
      <c r="F104" s="14">
        <v>10710</v>
      </c>
      <c r="G104" s="14">
        <v>10710</v>
      </c>
      <c r="H104" s="21">
        <v>31152.556489262373</v>
      </c>
      <c r="I104" s="3" t="s">
        <v>28</v>
      </c>
      <c r="J104" s="4">
        <v>0</v>
      </c>
      <c r="K104" s="4">
        <v>3213000</v>
      </c>
    </row>
    <row r="105" spans="2:12" x14ac:dyDescent="0.35">
      <c r="B105" s="13">
        <v>135</v>
      </c>
      <c r="C105" s="14"/>
      <c r="D105" s="14"/>
      <c r="E105" s="14"/>
      <c r="F105" s="14">
        <v>10348</v>
      </c>
      <c r="G105" s="14">
        <v>10348</v>
      </c>
      <c r="H105" s="21">
        <v>31571.338132972556</v>
      </c>
      <c r="I105" s="3" t="s">
        <v>28</v>
      </c>
      <c r="J105" s="4">
        <v>0</v>
      </c>
      <c r="K105" s="4">
        <v>3652844</v>
      </c>
    </row>
    <row r="106" spans="2:12" x14ac:dyDescent="0.35">
      <c r="B106" s="13">
        <v>136</v>
      </c>
      <c r="C106" s="14"/>
      <c r="D106" s="14"/>
      <c r="E106" s="14"/>
      <c r="F106" s="14">
        <v>14057</v>
      </c>
      <c r="G106" s="14">
        <v>14057</v>
      </c>
      <c r="H106" s="21">
        <v>32655.110549903962</v>
      </c>
      <c r="I106" s="3" t="s">
        <v>28</v>
      </c>
      <c r="J106" s="4">
        <v>0</v>
      </c>
      <c r="K106" s="4">
        <v>5763370</v>
      </c>
    </row>
    <row r="107" spans="2:12" x14ac:dyDescent="0.35">
      <c r="B107" s="13">
        <v>137</v>
      </c>
      <c r="C107" s="14"/>
      <c r="D107" s="14"/>
      <c r="E107" s="14"/>
      <c r="F107" s="14">
        <v>5027</v>
      </c>
      <c r="G107" s="14">
        <v>5027</v>
      </c>
      <c r="H107" s="21">
        <v>43272.920628605527</v>
      </c>
      <c r="I107" s="3" t="s">
        <v>28</v>
      </c>
      <c r="J107" s="4">
        <v>0</v>
      </c>
      <c r="K107" s="4">
        <v>2377771</v>
      </c>
    </row>
    <row r="108" spans="2:12" x14ac:dyDescent="0.35">
      <c r="B108" s="13">
        <v>138</v>
      </c>
      <c r="C108" s="14"/>
      <c r="D108" s="14"/>
      <c r="E108" s="14"/>
      <c r="F108" s="14">
        <v>18481</v>
      </c>
      <c r="G108" s="14">
        <v>18481</v>
      </c>
      <c r="H108" s="21">
        <v>24455.362859152643</v>
      </c>
      <c r="I108" s="3" t="s">
        <v>28</v>
      </c>
      <c r="J108" s="4">
        <v>0</v>
      </c>
      <c r="K108" s="4">
        <v>9979740</v>
      </c>
    </row>
    <row r="109" spans="2:12" x14ac:dyDescent="0.35">
      <c r="B109" s="13">
        <v>139</v>
      </c>
      <c r="C109" s="14"/>
      <c r="D109" s="14"/>
      <c r="E109" s="14"/>
      <c r="F109" s="14">
        <v>15732</v>
      </c>
      <c r="G109" s="14">
        <v>15732</v>
      </c>
      <c r="H109" s="21">
        <v>38485.328121027203</v>
      </c>
      <c r="I109" s="3" t="s">
        <v>28</v>
      </c>
      <c r="J109" s="4">
        <v>0</v>
      </c>
      <c r="K109" s="4">
        <v>9643716</v>
      </c>
      <c r="L109" s="23"/>
    </row>
    <row r="110" spans="2:12" x14ac:dyDescent="0.35">
      <c r="B110" s="13">
        <v>140</v>
      </c>
      <c r="C110" s="14"/>
      <c r="D110" s="14"/>
      <c r="E110" s="14"/>
      <c r="F110" s="14">
        <v>5481</v>
      </c>
      <c r="G110" s="14">
        <v>5481</v>
      </c>
      <c r="H110" s="21">
        <v>43319.928845101262</v>
      </c>
      <c r="I110" s="3" t="s">
        <v>28</v>
      </c>
      <c r="J110" s="4">
        <v>0</v>
      </c>
      <c r="K110" s="4">
        <v>3781890</v>
      </c>
      <c r="L110" s="23"/>
    </row>
    <row r="111" spans="2:12" x14ac:dyDescent="0.35">
      <c r="B111" s="13">
        <v>141</v>
      </c>
      <c r="C111" s="14"/>
      <c r="D111" s="14"/>
      <c r="E111" s="14"/>
      <c r="F111" s="14">
        <v>16065</v>
      </c>
      <c r="G111" s="14">
        <v>16065</v>
      </c>
      <c r="H111" s="21">
        <v>38165.00180516651</v>
      </c>
      <c r="I111" s="3" t="s">
        <v>17</v>
      </c>
      <c r="J111" s="4">
        <v>0</v>
      </c>
      <c r="K111" s="4">
        <v>12418245</v>
      </c>
      <c r="L111" s="23">
        <f>-SUM(K111:K130)/SUMPRODUCT(G111:G130,H111:H130)</f>
        <v>-3.4599931600065574E-2</v>
      </c>
    </row>
    <row r="112" spans="2:12" x14ac:dyDescent="0.35">
      <c r="B112" s="13">
        <v>142</v>
      </c>
      <c r="C112" s="14"/>
      <c r="D112" s="14"/>
      <c r="E112" s="14"/>
      <c r="F112" s="14">
        <v>11094</v>
      </c>
      <c r="G112" s="14">
        <v>11094</v>
      </c>
      <c r="H112" s="21">
        <v>38253.097169641245</v>
      </c>
      <c r="I112" s="3" t="s">
        <v>17</v>
      </c>
      <c r="J112" s="4">
        <v>0</v>
      </c>
      <c r="K112" s="4">
        <v>9540840</v>
      </c>
      <c r="L112" s="23"/>
    </row>
    <row r="113" spans="2:12" x14ac:dyDescent="0.35">
      <c r="B113" s="13">
        <v>143</v>
      </c>
      <c r="C113" s="14"/>
      <c r="D113" s="14"/>
      <c r="E113" s="14"/>
      <c r="F113" s="14">
        <v>6286</v>
      </c>
      <c r="G113" s="14">
        <v>6286</v>
      </c>
      <c r="H113" s="21">
        <v>38667.266942411712</v>
      </c>
      <c r="I113" s="3" t="s">
        <v>17</v>
      </c>
      <c r="J113" s="4">
        <v>0</v>
      </c>
      <c r="K113" s="4">
        <v>5990558</v>
      </c>
    </row>
    <row r="114" spans="2:12" x14ac:dyDescent="0.35">
      <c r="B114" s="13">
        <v>144</v>
      </c>
      <c r="C114" s="14"/>
      <c r="D114" s="14"/>
      <c r="E114" s="14"/>
      <c r="F114" s="14">
        <v>8040</v>
      </c>
      <c r="G114" s="14">
        <v>8040</v>
      </c>
      <c r="H114" s="21">
        <v>48623.235323383087</v>
      </c>
      <c r="I114" s="3" t="s">
        <v>17</v>
      </c>
      <c r="J114" s="4">
        <v>0</v>
      </c>
      <c r="K114" s="4">
        <v>8442000</v>
      </c>
    </row>
    <row r="115" spans="2:12" x14ac:dyDescent="0.35">
      <c r="B115" s="13">
        <v>145</v>
      </c>
      <c r="C115" s="14"/>
      <c r="D115" s="14"/>
      <c r="E115" s="14"/>
      <c r="F115" s="14">
        <v>5812</v>
      </c>
      <c r="G115" s="14">
        <v>5812</v>
      </c>
      <c r="H115" s="21">
        <v>32377.227804542326</v>
      </c>
      <c r="I115" s="3" t="s">
        <v>17</v>
      </c>
      <c r="J115" s="4">
        <v>0</v>
      </c>
      <c r="K115" s="4">
        <v>6399012</v>
      </c>
    </row>
    <row r="116" spans="2:12" x14ac:dyDescent="0.35">
      <c r="B116" s="13">
        <v>146</v>
      </c>
      <c r="C116" s="14"/>
      <c r="D116" s="14"/>
      <c r="E116" s="14"/>
      <c r="F116" s="14">
        <v>3433</v>
      </c>
      <c r="G116" s="14">
        <v>3433</v>
      </c>
      <c r="H116" s="21">
        <v>27614.902709000875</v>
      </c>
      <c r="I116" s="3" t="s">
        <v>17</v>
      </c>
      <c r="J116" s="4">
        <v>0</v>
      </c>
      <c r="K116" s="4">
        <v>3958249</v>
      </c>
    </row>
    <row r="117" spans="2:12" x14ac:dyDescent="0.35">
      <c r="B117" s="13">
        <v>147</v>
      </c>
      <c r="C117" s="14"/>
      <c r="D117" s="14"/>
      <c r="E117" s="14"/>
      <c r="F117" s="14">
        <v>4143</v>
      </c>
      <c r="G117" s="14">
        <v>4143</v>
      </c>
      <c r="H117" s="21">
        <v>36632.755732560945</v>
      </c>
      <c r="I117" s="3" t="s">
        <v>17</v>
      </c>
      <c r="J117" s="4">
        <v>0</v>
      </c>
      <c r="K117" s="4">
        <v>5220180</v>
      </c>
    </row>
    <row r="118" spans="2:12" x14ac:dyDescent="0.35">
      <c r="B118" s="13">
        <v>148</v>
      </c>
      <c r="C118" s="14"/>
      <c r="D118" s="14"/>
      <c r="E118" s="14"/>
      <c r="F118" s="14">
        <v>2341</v>
      </c>
      <c r="G118" s="14">
        <v>2341</v>
      </c>
      <c r="H118" s="21">
        <v>38072.501067919693</v>
      </c>
      <c r="I118" s="3" t="s">
        <v>17</v>
      </c>
      <c r="J118" s="4">
        <v>0</v>
      </c>
      <c r="K118" s="4">
        <v>3214193</v>
      </c>
    </row>
    <row r="119" spans="2:12" x14ac:dyDescent="0.35">
      <c r="B119" s="13">
        <v>149</v>
      </c>
      <c r="C119" s="14"/>
      <c r="D119" s="14"/>
      <c r="E119" s="14"/>
      <c r="F119" s="14">
        <v>2716</v>
      </c>
      <c r="G119" s="14">
        <v>2716</v>
      </c>
      <c r="H119" s="21">
        <v>45552.324005891016</v>
      </c>
      <c r="I119" s="3" t="s">
        <v>17</v>
      </c>
      <c r="J119" s="4">
        <v>0</v>
      </c>
      <c r="K119" s="4">
        <v>4046840</v>
      </c>
    </row>
    <row r="120" spans="2:12" x14ac:dyDescent="0.35">
      <c r="B120" s="13">
        <v>150</v>
      </c>
      <c r="C120" s="14"/>
      <c r="D120" s="14"/>
      <c r="E120" s="14"/>
      <c r="F120" s="14">
        <v>2284</v>
      </c>
      <c r="G120" s="14">
        <v>2284</v>
      </c>
      <c r="H120" s="21">
        <v>41303.929509632224</v>
      </c>
      <c r="I120" s="3" t="s">
        <v>17</v>
      </c>
      <c r="J120" s="4">
        <v>0</v>
      </c>
      <c r="K120" s="4">
        <v>3684092</v>
      </c>
    </row>
    <row r="121" spans="2:12" x14ac:dyDescent="0.35">
      <c r="B121" s="13">
        <v>151</v>
      </c>
      <c r="C121" s="14"/>
      <c r="D121" s="14"/>
      <c r="E121" s="14"/>
      <c r="F121" s="14">
        <v>1610</v>
      </c>
      <c r="G121" s="14">
        <v>1610</v>
      </c>
      <c r="H121" s="21">
        <v>59281.13850931677</v>
      </c>
      <c r="I121" s="3" t="s">
        <v>17</v>
      </c>
      <c r="J121" s="4">
        <v>0</v>
      </c>
      <c r="K121" s="4">
        <v>2801400</v>
      </c>
    </row>
    <row r="122" spans="2:12" x14ac:dyDescent="0.35">
      <c r="B122" s="13">
        <v>152</v>
      </c>
      <c r="C122" s="14"/>
      <c r="D122" s="14"/>
      <c r="E122" s="14"/>
      <c r="F122" s="14">
        <v>2700</v>
      </c>
      <c r="G122" s="14">
        <v>2700</v>
      </c>
      <c r="H122" s="21">
        <v>39779.167037037034</v>
      </c>
      <c r="I122" s="3" t="s">
        <v>17</v>
      </c>
      <c r="J122" s="4">
        <v>0</v>
      </c>
      <c r="K122" s="4">
        <v>5057100</v>
      </c>
    </row>
    <row r="123" spans="2:12" x14ac:dyDescent="0.35">
      <c r="B123" s="13">
        <v>153</v>
      </c>
      <c r="C123" s="14"/>
      <c r="D123" s="14"/>
      <c r="E123" s="14"/>
      <c r="F123" s="14">
        <v>2932</v>
      </c>
      <c r="G123" s="14">
        <v>2932</v>
      </c>
      <c r="H123" s="21">
        <v>45677.394270122786</v>
      </c>
      <c r="I123" s="3" t="s">
        <v>17</v>
      </c>
      <c r="J123" s="4">
        <v>0</v>
      </c>
      <c r="K123" s="4">
        <v>5893320</v>
      </c>
    </row>
    <row r="124" spans="2:12" x14ac:dyDescent="0.35">
      <c r="B124" s="13">
        <v>154</v>
      </c>
      <c r="C124" s="14"/>
      <c r="D124" s="14"/>
      <c r="E124" s="14"/>
      <c r="F124" s="14">
        <v>7321</v>
      </c>
      <c r="G124" s="14">
        <v>7321</v>
      </c>
      <c r="H124" s="21">
        <v>46563.60674771206</v>
      </c>
      <c r="I124" s="3" t="s">
        <v>17</v>
      </c>
      <c r="J124" s="4">
        <v>0</v>
      </c>
      <c r="K124" s="4">
        <v>15762113</v>
      </c>
      <c r="L124" s="23"/>
    </row>
    <row r="125" spans="2:12" x14ac:dyDescent="0.35">
      <c r="B125" s="13">
        <v>155</v>
      </c>
      <c r="C125" s="14"/>
      <c r="D125" s="14"/>
      <c r="E125" s="14"/>
      <c r="F125" s="14">
        <v>8825</v>
      </c>
      <c r="G125" s="14">
        <v>8825</v>
      </c>
      <c r="H125" s="21">
        <v>56744.879773371104</v>
      </c>
      <c r="I125" s="3" t="s">
        <v>17</v>
      </c>
      <c r="J125" s="4">
        <v>0</v>
      </c>
      <c r="K125" s="4">
        <v>20297500</v>
      </c>
    </row>
    <row r="126" spans="2:12" x14ac:dyDescent="0.35">
      <c r="B126" s="13">
        <v>156</v>
      </c>
      <c r="C126" s="14"/>
      <c r="D126" s="14"/>
      <c r="E126" s="14"/>
      <c r="F126" s="14">
        <v>1987</v>
      </c>
      <c r="G126" s="14">
        <v>1987</v>
      </c>
      <c r="H126" s="21">
        <v>31360.827377956717</v>
      </c>
      <c r="I126" s="3" t="s">
        <v>17</v>
      </c>
      <c r="J126" s="4">
        <v>0</v>
      </c>
      <c r="K126" s="4">
        <v>4874111</v>
      </c>
    </row>
    <row r="127" spans="2:12" x14ac:dyDescent="0.35">
      <c r="B127" s="13">
        <v>157</v>
      </c>
      <c r="C127" s="14"/>
      <c r="D127" s="14"/>
      <c r="E127" s="14"/>
      <c r="F127" s="14">
        <v>998</v>
      </c>
      <c r="G127" s="14">
        <v>998</v>
      </c>
      <c r="H127" s="21">
        <v>45893.988977955909</v>
      </c>
      <c r="I127" s="3" t="s">
        <v>17</v>
      </c>
      <c r="J127" s="4">
        <v>0</v>
      </c>
      <c r="K127" s="4">
        <v>2604780</v>
      </c>
    </row>
    <row r="128" spans="2:12" x14ac:dyDescent="0.35">
      <c r="B128" s="13">
        <v>158</v>
      </c>
      <c r="C128" s="14"/>
      <c r="D128" s="14"/>
      <c r="E128" s="14"/>
      <c r="F128" s="14">
        <v>3593</v>
      </c>
      <c r="G128" s="14">
        <v>3593</v>
      </c>
      <c r="H128" s="21">
        <v>49410.866128583359</v>
      </c>
      <c r="I128" s="3" t="s">
        <v>17</v>
      </c>
      <c r="J128" s="4">
        <v>0</v>
      </c>
      <c r="K128" s="4">
        <v>9963389</v>
      </c>
    </row>
    <row r="129" spans="2:12" x14ac:dyDescent="0.35">
      <c r="B129" s="13">
        <v>159</v>
      </c>
      <c r="C129" s="14"/>
      <c r="D129" s="14"/>
      <c r="E129" s="14"/>
      <c r="F129" s="14">
        <v>1794</v>
      </c>
      <c r="G129" s="14">
        <v>1794</v>
      </c>
      <c r="H129" s="21">
        <v>49796.665551839462</v>
      </c>
      <c r="I129" s="3" t="s">
        <v>17</v>
      </c>
      <c r="J129" s="4">
        <v>0</v>
      </c>
      <c r="K129" s="4">
        <v>5274360</v>
      </c>
    </row>
    <row r="130" spans="2:12" x14ac:dyDescent="0.35">
      <c r="B130" s="13">
        <v>160</v>
      </c>
      <c r="C130" s="14"/>
      <c r="D130" s="14"/>
      <c r="E130" s="14"/>
      <c r="F130" s="14">
        <v>1049</v>
      </c>
      <c r="G130" s="14">
        <v>1049</v>
      </c>
      <c r="H130" s="21">
        <v>40089.395614871304</v>
      </c>
      <c r="I130" s="3" t="s">
        <v>17</v>
      </c>
      <c r="J130" s="4">
        <v>0</v>
      </c>
      <c r="K130" s="4">
        <v>3265537</v>
      </c>
    </row>
    <row r="131" spans="2:12" x14ac:dyDescent="0.35">
      <c r="B131" s="13">
        <v>161</v>
      </c>
      <c r="C131" s="14"/>
      <c r="D131" s="14"/>
      <c r="E131" s="14"/>
      <c r="F131" s="14">
        <v>1352</v>
      </c>
      <c r="G131" s="14">
        <v>1352</v>
      </c>
      <c r="H131" s="21">
        <v>39141.308431952661</v>
      </c>
      <c r="I131" s="3" t="s">
        <v>16</v>
      </c>
      <c r="J131" s="4">
        <v>0</v>
      </c>
      <c r="K131" s="4">
        <v>4448080</v>
      </c>
      <c r="L131" s="23">
        <f>-SUM(K131:K170)/SUMPRODUCT(G131:G170,H131:H170)</f>
        <v>-0.11297552342662112</v>
      </c>
    </row>
    <row r="132" spans="2:12" x14ac:dyDescent="0.35">
      <c r="B132" s="13">
        <v>162</v>
      </c>
      <c r="C132" s="14"/>
      <c r="D132" s="14"/>
      <c r="E132" s="14"/>
      <c r="F132" s="14">
        <v>1791</v>
      </c>
      <c r="G132" s="14">
        <v>1791</v>
      </c>
      <c r="H132" s="21">
        <v>55913.226689000556</v>
      </c>
      <c r="I132" s="3" t="s">
        <v>16</v>
      </c>
      <c r="J132" s="4">
        <v>0</v>
      </c>
      <c r="K132" s="4">
        <v>6220143</v>
      </c>
    </row>
    <row r="133" spans="2:12" x14ac:dyDescent="0.35">
      <c r="B133" s="13">
        <v>163</v>
      </c>
      <c r="C133" s="14"/>
      <c r="D133" s="14"/>
      <c r="E133" s="14"/>
      <c r="F133" s="14">
        <v>3377</v>
      </c>
      <c r="G133" s="14">
        <v>3377</v>
      </c>
      <c r="H133" s="21">
        <v>38743.455433816998</v>
      </c>
      <c r="I133" s="3" t="s">
        <v>16</v>
      </c>
      <c r="J133" s="4">
        <v>0</v>
      </c>
      <c r="K133" s="4">
        <v>12359820</v>
      </c>
    </row>
    <row r="134" spans="2:12" x14ac:dyDescent="0.35">
      <c r="B134" s="13">
        <v>164</v>
      </c>
      <c r="C134" s="14"/>
      <c r="D134" s="14"/>
      <c r="E134" s="14"/>
      <c r="F134" s="14">
        <v>2814</v>
      </c>
      <c r="G134" s="14">
        <v>2814</v>
      </c>
      <c r="H134" s="21">
        <v>47438.641080312722</v>
      </c>
      <c r="I134" s="3" t="s">
        <v>16</v>
      </c>
      <c r="J134" s="4">
        <v>0</v>
      </c>
      <c r="K134" s="4">
        <v>10569384</v>
      </c>
    </row>
    <row r="135" spans="2:12" x14ac:dyDescent="0.35">
      <c r="B135" s="13">
        <v>165</v>
      </c>
      <c r="C135" s="14"/>
      <c r="D135" s="14"/>
      <c r="E135" s="14"/>
      <c r="F135" s="14">
        <v>926</v>
      </c>
      <c r="G135" s="14">
        <v>926</v>
      </c>
      <c r="H135" s="21">
        <v>50206.726781857455</v>
      </c>
      <c r="I135" s="3" t="s">
        <v>16</v>
      </c>
      <c r="J135" s="4">
        <v>0</v>
      </c>
      <c r="K135" s="4">
        <v>3567878</v>
      </c>
    </row>
    <row r="136" spans="2:12" x14ac:dyDescent="0.35">
      <c r="B136" s="13">
        <v>166</v>
      </c>
      <c r="C136" s="14"/>
      <c r="D136" s="14"/>
      <c r="E136" s="14"/>
      <c r="F136" s="14">
        <v>1561</v>
      </c>
      <c r="G136" s="14">
        <v>1561</v>
      </c>
      <c r="H136" s="21">
        <v>78905.25688661114</v>
      </c>
      <c r="I136" s="3" t="s">
        <v>16</v>
      </c>
      <c r="J136" s="4">
        <v>0</v>
      </c>
      <c r="K136" s="4">
        <v>6322050</v>
      </c>
    </row>
    <row r="137" spans="2:12" x14ac:dyDescent="0.35">
      <c r="B137" s="13">
        <v>167</v>
      </c>
      <c r="C137" s="14"/>
      <c r="D137" s="14"/>
      <c r="E137" s="14"/>
      <c r="F137" s="14">
        <v>355</v>
      </c>
      <c r="G137" s="14">
        <v>355</v>
      </c>
      <c r="H137" s="21">
        <v>53841.211267605635</v>
      </c>
      <c r="I137" s="3" t="s">
        <v>16</v>
      </c>
      <c r="J137" s="4">
        <v>0</v>
      </c>
      <c r="K137" s="4">
        <v>1509815</v>
      </c>
    </row>
    <row r="138" spans="2:12" x14ac:dyDescent="0.35">
      <c r="B138" s="13">
        <v>168</v>
      </c>
      <c r="C138" s="14"/>
      <c r="D138" s="14"/>
      <c r="E138" s="14"/>
      <c r="F138" s="14">
        <v>752</v>
      </c>
      <c r="G138" s="14">
        <v>752</v>
      </c>
      <c r="H138" s="21">
        <v>44746.699468085106</v>
      </c>
      <c r="I138" s="3" t="s">
        <v>16</v>
      </c>
      <c r="J138" s="4">
        <v>0</v>
      </c>
      <c r="K138" s="4">
        <v>3353920</v>
      </c>
    </row>
    <row r="139" spans="2:12" x14ac:dyDescent="0.35">
      <c r="B139" s="13">
        <v>169</v>
      </c>
      <c r="C139" s="14"/>
      <c r="D139" s="14"/>
      <c r="E139" s="14"/>
      <c r="F139" s="14">
        <v>1480</v>
      </c>
      <c r="G139" s="14">
        <v>1480</v>
      </c>
      <c r="H139" s="21">
        <v>56858.96283783784</v>
      </c>
      <c r="I139" s="3" t="s">
        <v>16</v>
      </c>
      <c r="J139" s="4">
        <v>0</v>
      </c>
      <c r="K139" s="4">
        <v>6916040</v>
      </c>
    </row>
    <row r="140" spans="2:12" x14ac:dyDescent="0.35">
      <c r="B140" s="13">
        <v>170</v>
      </c>
      <c r="C140" s="14"/>
      <c r="D140" s="14"/>
      <c r="E140" s="14"/>
      <c r="F140" s="14">
        <v>4538</v>
      </c>
      <c r="G140" s="14">
        <v>4538</v>
      </c>
      <c r="H140" s="21">
        <v>35877.93014543852</v>
      </c>
      <c r="I140" s="3" t="s">
        <v>16</v>
      </c>
      <c r="J140" s="4">
        <v>0</v>
      </c>
      <c r="K140" s="4">
        <v>22190820</v>
      </c>
    </row>
    <row r="141" spans="2:12" x14ac:dyDescent="0.35">
      <c r="B141" s="13">
        <v>171</v>
      </c>
      <c r="C141" s="14"/>
      <c r="D141" s="14"/>
      <c r="E141" s="14"/>
      <c r="F141" s="14">
        <v>854</v>
      </c>
      <c r="G141" s="14">
        <v>854</v>
      </c>
      <c r="H141" s="21">
        <v>71549.1569086651</v>
      </c>
      <c r="I141" s="3" t="s">
        <v>16</v>
      </c>
      <c r="J141" s="4">
        <v>0</v>
      </c>
      <c r="K141" s="4">
        <v>4366502</v>
      </c>
    </row>
    <row r="142" spans="2:12" x14ac:dyDescent="0.35">
      <c r="B142" s="13">
        <v>172</v>
      </c>
      <c r="C142" s="14"/>
      <c r="D142" s="14"/>
      <c r="E142" s="14"/>
      <c r="F142" s="14">
        <v>558</v>
      </c>
      <c r="G142" s="14">
        <v>558</v>
      </c>
      <c r="H142" s="21">
        <v>58381.826164874554</v>
      </c>
      <c r="I142" s="3" t="s">
        <v>16</v>
      </c>
      <c r="J142" s="4">
        <v>0</v>
      </c>
      <c r="K142" s="4">
        <v>2979720</v>
      </c>
    </row>
    <row r="143" spans="2:12" x14ac:dyDescent="0.35">
      <c r="B143" s="13">
        <v>173</v>
      </c>
      <c r="C143" s="14"/>
      <c r="D143" s="14"/>
      <c r="E143" s="14"/>
      <c r="F143" s="14">
        <v>1275</v>
      </c>
      <c r="G143" s="14">
        <v>1275</v>
      </c>
      <c r="H143" s="21">
        <v>63139.861176470586</v>
      </c>
      <c r="I143" s="3" t="s">
        <v>16</v>
      </c>
      <c r="J143" s="4">
        <v>0</v>
      </c>
      <c r="K143" s="4">
        <v>7105575</v>
      </c>
    </row>
    <row r="144" spans="2:12" x14ac:dyDescent="0.35">
      <c r="B144" s="13">
        <v>174</v>
      </c>
      <c r="C144" s="14"/>
      <c r="D144" s="14"/>
      <c r="E144" s="14"/>
      <c r="F144" s="14">
        <v>856</v>
      </c>
      <c r="G144" s="14">
        <v>856</v>
      </c>
      <c r="H144" s="21">
        <v>54973.634345794395</v>
      </c>
      <c r="I144" s="3" t="s">
        <v>16</v>
      </c>
      <c r="J144" s="4">
        <v>0</v>
      </c>
      <c r="K144" s="4">
        <v>4973360</v>
      </c>
    </row>
    <row r="145" spans="2:12" x14ac:dyDescent="0.35">
      <c r="B145" s="13">
        <v>175</v>
      </c>
      <c r="C145" s="14"/>
      <c r="D145" s="14"/>
      <c r="E145" s="14"/>
      <c r="F145" s="14">
        <v>498</v>
      </c>
      <c r="G145" s="14">
        <v>498</v>
      </c>
      <c r="H145" s="21">
        <v>83473.678714859445</v>
      </c>
      <c r="I145" s="3" t="s">
        <v>16</v>
      </c>
      <c r="J145" s="4">
        <v>0</v>
      </c>
      <c r="K145" s="4">
        <v>3014394</v>
      </c>
    </row>
    <row r="146" spans="2:12" x14ac:dyDescent="0.35">
      <c r="B146" s="13">
        <v>176</v>
      </c>
      <c r="C146" s="14"/>
      <c r="D146" s="14"/>
      <c r="E146" s="14"/>
      <c r="F146" s="14">
        <v>1028</v>
      </c>
      <c r="G146" s="14">
        <v>1028</v>
      </c>
      <c r="H146" s="21">
        <v>60462.93579766537</v>
      </c>
      <c r="I146" s="3" t="s">
        <v>16</v>
      </c>
      <c r="J146" s="4">
        <v>0</v>
      </c>
      <c r="K146" s="4">
        <v>6476400</v>
      </c>
    </row>
    <row r="147" spans="2:12" x14ac:dyDescent="0.35">
      <c r="B147" s="13">
        <v>177</v>
      </c>
      <c r="C147" s="14"/>
      <c r="D147" s="14"/>
      <c r="E147" s="14"/>
      <c r="F147" s="14">
        <v>258</v>
      </c>
      <c r="G147" s="14">
        <v>258</v>
      </c>
      <c r="H147" s="21">
        <v>49424.06589147287</v>
      </c>
      <c r="I147" s="3" t="s">
        <v>16</v>
      </c>
      <c r="J147" s="4">
        <v>0</v>
      </c>
      <c r="K147" s="4">
        <v>1690674</v>
      </c>
    </row>
    <row r="148" spans="2:12" x14ac:dyDescent="0.35">
      <c r="B148" s="13">
        <v>178</v>
      </c>
      <c r="C148" s="14"/>
      <c r="D148" s="14"/>
      <c r="E148" s="14"/>
      <c r="F148" s="14">
        <v>820</v>
      </c>
      <c r="G148" s="14">
        <v>820</v>
      </c>
      <c r="H148" s="21">
        <v>55614.862195121954</v>
      </c>
      <c r="I148" s="3" t="s">
        <v>16</v>
      </c>
      <c r="J148" s="4">
        <v>0</v>
      </c>
      <c r="K148" s="4">
        <v>5584200</v>
      </c>
    </row>
    <row r="149" spans="2:12" x14ac:dyDescent="0.35">
      <c r="B149" s="13">
        <v>179</v>
      </c>
      <c r="C149" s="14"/>
      <c r="D149" s="14"/>
      <c r="E149" s="14"/>
      <c r="F149" s="14">
        <v>466</v>
      </c>
      <c r="G149" s="14">
        <v>466</v>
      </c>
      <c r="H149" s="21">
        <v>58261.877682403436</v>
      </c>
      <c r="I149" s="3" t="s">
        <v>16</v>
      </c>
      <c r="J149" s="4">
        <v>0</v>
      </c>
      <c r="K149" s="4">
        <v>3296018</v>
      </c>
    </row>
    <row r="150" spans="2:12" x14ac:dyDescent="0.35">
      <c r="B150" s="13">
        <v>180</v>
      </c>
      <c r="C150" s="14"/>
      <c r="D150" s="14"/>
      <c r="E150" s="14"/>
      <c r="F150" s="14">
        <v>836</v>
      </c>
      <c r="G150" s="14">
        <v>836</v>
      </c>
      <c r="H150" s="21">
        <v>60868.452153110047</v>
      </c>
      <c r="I150" s="3" t="s">
        <v>16</v>
      </c>
      <c r="J150" s="4">
        <v>0</v>
      </c>
      <c r="K150" s="4">
        <v>6136240</v>
      </c>
    </row>
    <row r="151" spans="2:12" x14ac:dyDescent="0.35">
      <c r="B151" s="13">
        <v>181</v>
      </c>
      <c r="C151" s="14"/>
      <c r="D151" s="14"/>
      <c r="E151" s="14"/>
      <c r="F151" s="14">
        <v>243</v>
      </c>
      <c r="G151" s="14">
        <v>243</v>
      </c>
      <c r="H151" s="21">
        <v>27304.283950617282</v>
      </c>
      <c r="I151" s="3" t="s">
        <v>16</v>
      </c>
      <c r="J151" s="4">
        <v>0</v>
      </c>
      <c r="K151" s="4">
        <v>1849959</v>
      </c>
    </row>
    <row r="152" spans="2:12" x14ac:dyDescent="0.35">
      <c r="B152" s="13">
        <v>182</v>
      </c>
      <c r="C152" s="14"/>
      <c r="D152" s="14"/>
      <c r="E152" s="14"/>
      <c r="F152" s="14">
        <v>160</v>
      </c>
      <c r="G152" s="14">
        <v>160</v>
      </c>
      <c r="H152" s="21">
        <v>57715.125</v>
      </c>
      <c r="I152" s="3" t="s">
        <v>16</v>
      </c>
      <c r="J152" s="4">
        <v>0</v>
      </c>
      <c r="K152" s="4">
        <v>1262400</v>
      </c>
      <c r="L152" s="23"/>
    </row>
    <row r="153" spans="2:12" x14ac:dyDescent="0.35">
      <c r="B153" s="13">
        <v>183</v>
      </c>
      <c r="C153" s="14"/>
      <c r="D153" s="14"/>
      <c r="E153" s="14"/>
      <c r="F153" s="14">
        <v>1181</v>
      </c>
      <c r="G153" s="14">
        <v>1181</v>
      </c>
      <c r="H153" s="21">
        <v>63943.202370872139</v>
      </c>
      <c r="I153" s="3" t="s">
        <v>16</v>
      </c>
      <c r="J153" s="4">
        <v>0</v>
      </c>
      <c r="K153" s="4">
        <v>9652313</v>
      </c>
    </row>
    <row r="154" spans="2:12" x14ac:dyDescent="0.35">
      <c r="B154" s="13">
        <v>184</v>
      </c>
      <c r="C154" s="14"/>
      <c r="D154" s="14"/>
      <c r="E154" s="14"/>
      <c r="F154" s="14">
        <v>179</v>
      </c>
      <c r="G154" s="14">
        <v>179</v>
      </c>
      <c r="H154" s="21">
        <v>93649.312849162015</v>
      </c>
      <c r="I154" s="3" t="s">
        <v>16</v>
      </c>
      <c r="J154" s="4">
        <v>0</v>
      </c>
      <c r="K154" s="4">
        <v>1514340</v>
      </c>
    </row>
    <row r="155" spans="2:12" x14ac:dyDescent="0.35">
      <c r="B155" s="13">
        <v>185</v>
      </c>
      <c r="C155" s="14"/>
      <c r="D155" s="14"/>
      <c r="E155" s="14"/>
      <c r="F155" s="14">
        <v>130</v>
      </c>
      <c r="G155" s="14">
        <v>130</v>
      </c>
      <c r="H155" s="21">
        <v>56059.215384615381</v>
      </c>
      <c r="I155" s="3" t="s">
        <v>16</v>
      </c>
      <c r="J155" s="4">
        <v>0</v>
      </c>
      <c r="K155" s="4">
        <v>1137890</v>
      </c>
    </row>
    <row r="156" spans="2:12" x14ac:dyDescent="0.35">
      <c r="B156" s="13">
        <v>186</v>
      </c>
      <c r="C156" s="14"/>
      <c r="D156" s="14"/>
      <c r="E156" s="14"/>
      <c r="F156" s="14">
        <v>37</v>
      </c>
      <c r="G156" s="14">
        <v>37</v>
      </c>
      <c r="H156" s="21">
        <v>63924.108108108107</v>
      </c>
      <c r="I156" s="3" t="s">
        <v>16</v>
      </c>
      <c r="J156" s="4">
        <v>0</v>
      </c>
      <c r="K156" s="4">
        <v>334850</v>
      </c>
    </row>
    <row r="157" spans="2:12" x14ac:dyDescent="0.35">
      <c r="B157" s="13">
        <v>187</v>
      </c>
      <c r="C157" s="14"/>
      <c r="D157" s="14"/>
      <c r="E157" s="14"/>
      <c r="F157" s="14">
        <v>38</v>
      </c>
      <c r="G157" s="14">
        <v>38</v>
      </c>
      <c r="H157" s="21">
        <v>64118.315789473687</v>
      </c>
      <c r="I157" s="3" t="s">
        <v>16</v>
      </c>
      <c r="J157" s="4">
        <v>0</v>
      </c>
      <c r="K157" s="4">
        <v>355414</v>
      </c>
    </row>
    <row r="158" spans="2:12" x14ac:dyDescent="0.35">
      <c r="B158" s="13">
        <v>188</v>
      </c>
      <c r="C158" s="14"/>
      <c r="D158" s="14"/>
      <c r="E158" s="14"/>
      <c r="F158" s="14">
        <v>50</v>
      </c>
      <c r="G158" s="14">
        <v>50</v>
      </c>
      <c r="H158" s="21">
        <v>56975.1</v>
      </c>
      <c r="I158" s="3" t="s">
        <v>16</v>
      </c>
      <c r="J158" s="4">
        <v>0</v>
      </c>
      <c r="K158" s="4">
        <v>483000</v>
      </c>
    </row>
    <row r="159" spans="2:12" x14ac:dyDescent="0.35">
      <c r="B159" s="13">
        <v>189</v>
      </c>
      <c r="C159" s="14"/>
      <c r="D159" s="14"/>
      <c r="E159" s="14"/>
      <c r="F159" s="14">
        <v>68</v>
      </c>
      <c r="G159" s="14">
        <v>68</v>
      </c>
      <c r="H159" s="21">
        <v>66765.98529411765</v>
      </c>
      <c r="I159" s="3" t="s">
        <v>16</v>
      </c>
      <c r="J159" s="4">
        <v>0</v>
      </c>
      <c r="K159" s="4">
        <v>678164</v>
      </c>
    </row>
    <row r="160" spans="2:12" x14ac:dyDescent="0.35">
      <c r="B160" s="13">
        <v>190</v>
      </c>
      <c r="C160" s="14"/>
      <c r="D160" s="14"/>
      <c r="E160" s="14"/>
      <c r="F160" s="14">
        <v>209</v>
      </c>
      <c r="G160" s="14">
        <v>209</v>
      </c>
      <c r="H160" s="21">
        <v>76972.200956937799</v>
      </c>
      <c r="I160" s="3" t="s">
        <v>16</v>
      </c>
      <c r="J160" s="4">
        <v>0</v>
      </c>
      <c r="K160" s="4">
        <v>2150610</v>
      </c>
    </row>
    <row r="161" spans="2:12" x14ac:dyDescent="0.35">
      <c r="B161" s="13">
        <v>191</v>
      </c>
      <c r="C161" s="14"/>
      <c r="D161" s="14"/>
      <c r="E161" s="14"/>
      <c r="F161" s="14">
        <v>184</v>
      </c>
      <c r="G161" s="14">
        <v>184</v>
      </c>
      <c r="H161" s="21">
        <v>56403.364130434784</v>
      </c>
      <c r="I161" s="3" t="s">
        <v>16</v>
      </c>
      <c r="J161" s="4">
        <v>0</v>
      </c>
      <c r="K161" s="4">
        <v>1932000</v>
      </c>
    </row>
    <row r="162" spans="2:12" x14ac:dyDescent="0.35">
      <c r="B162" s="13">
        <v>192</v>
      </c>
      <c r="C162" s="14"/>
      <c r="D162" s="14"/>
      <c r="E162" s="14"/>
      <c r="F162" s="14">
        <v>280</v>
      </c>
      <c r="G162" s="14">
        <v>280</v>
      </c>
      <c r="H162" s="21">
        <v>66491.657142857148</v>
      </c>
      <c r="I162" s="3" t="s">
        <v>16</v>
      </c>
      <c r="J162" s="4">
        <v>0</v>
      </c>
      <c r="K162" s="4">
        <v>2940000</v>
      </c>
    </row>
    <row r="163" spans="2:12" x14ac:dyDescent="0.35">
      <c r="B163" s="13">
        <v>193</v>
      </c>
      <c r="C163" s="14"/>
      <c r="D163" s="14"/>
      <c r="E163" s="14"/>
      <c r="F163" s="14">
        <v>105</v>
      </c>
      <c r="G163" s="14">
        <v>105</v>
      </c>
      <c r="H163" s="21">
        <v>62638.609523809522</v>
      </c>
      <c r="I163" s="3" t="s">
        <v>16</v>
      </c>
      <c r="J163" s="4">
        <v>0</v>
      </c>
      <c r="K163" s="4">
        <v>1102500</v>
      </c>
    </row>
    <row r="164" spans="2:12" x14ac:dyDescent="0.35">
      <c r="B164" s="13">
        <v>194</v>
      </c>
      <c r="C164" s="14"/>
      <c r="D164" s="14"/>
      <c r="E164" s="14"/>
      <c r="F164" s="14">
        <v>87</v>
      </c>
      <c r="G164" s="14">
        <v>87</v>
      </c>
      <c r="H164" s="21">
        <v>75784.528735632179</v>
      </c>
      <c r="I164" s="3" t="s">
        <v>16</v>
      </c>
      <c r="J164" s="4">
        <v>0</v>
      </c>
      <c r="K164" s="4">
        <v>913500</v>
      </c>
      <c r="L164" s="23"/>
    </row>
    <row r="165" spans="2:12" x14ac:dyDescent="0.35">
      <c r="B165" s="13">
        <v>195</v>
      </c>
      <c r="C165" s="14"/>
      <c r="D165" s="14"/>
      <c r="E165" s="14"/>
      <c r="F165" s="14">
        <v>93</v>
      </c>
      <c r="G165" s="14">
        <v>93</v>
      </c>
      <c r="H165" s="21">
        <v>48874.763440860217</v>
      </c>
      <c r="I165" s="3" t="s">
        <v>16</v>
      </c>
      <c r="J165" s="4">
        <v>0</v>
      </c>
      <c r="K165" s="4">
        <v>976500</v>
      </c>
    </row>
    <row r="166" spans="2:12" x14ac:dyDescent="0.35">
      <c r="B166" s="13">
        <v>196</v>
      </c>
      <c r="C166" s="14"/>
      <c r="D166" s="14"/>
      <c r="E166" s="14"/>
      <c r="F166" s="14">
        <v>114</v>
      </c>
      <c r="G166" s="14">
        <v>114</v>
      </c>
      <c r="H166" s="21">
        <v>50242.807017543862</v>
      </c>
      <c r="I166" s="3" t="s">
        <v>16</v>
      </c>
      <c r="J166" s="4">
        <v>0</v>
      </c>
      <c r="K166" s="4">
        <v>1197000</v>
      </c>
    </row>
    <row r="167" spans="2:12" x14ac:dyDescent="0.35">
      <c r="B167" s="13">
        <v>197</v>
      </c>
      <c r="C167" s="14"/>
      <c r="D167" s="14"/>
      <c r="E167" s="14"/>
      <c r="F167" s="14">
        <v>2009</v>
      </c>
      <c r="G167" s="14">
        <v>2009</v>
      </c>
      <c r="H167" s="21">
        <v>31319.210552513687</v>
      </c>
      <c r="I167" s="3" t="s">
        <v>16</v>
      </c>
      <c r="J167" s="4">
        <v>0</v>
      </c>
      <c r="K167" s="4">
        <v>21094500</v>
      </c>
    </row>
    <row r="168" spans="2:12" x14ac:dyDescent="0.35">
      <c r="B168" s="13">
        <v>198</v>
      </c>
      <c r="C168" s="14"/>
      <c r="D168" s="14"/>
      <c r="E168" s="14"/>
      <c r="F168" s="14">
        <v>207</v>
      </c>
      <c r="G168" s="14">
        <v>207</v>
      </c>
      <c r="H168" s="21">
        <v>75527.31400966183</v>
      </c>
      <c r="I168" s="3" t="s">
        <v>16</v>
      </c>
      <c r="J168" s="4">
        <v>0</v>
      </c>
      <c r="K168" s="4">
        <v>2173500</v>
      </c>
    </row>
    <row r="169" spans="2:12" x14ac:dyDescent="0.35">
      <c r="B169" s="13">
        <v>199</v>
      </c>
      <c r="C169" s="14"/>
      <c r="D169" s="14"/>
      <c r="E169" s="14"/>
      <c r="F169" s="14">
        <v>987</v>
      </c>
      <c r="G169" s="14">
        <v>987</v>
      </c>
      <c r="H169" s="21">
        <v>65647.697061803439</v>
      </c>
      <c r="I169" s="3" t="s">
        <v>16</v>
      </c>
      <c r="J169" s="4">
        <v>0</v>
      </c>
      <c r="K169" s="4">
        <v>10363500</v>
      </c>
    </row>
    <row r="170" spans="2:12" x14ac:dyDescent="0.35">
      <c r="B170" s="13">
        <v>200</v>
      </c>
      <c r="C170" s="14"/>
      <c r="D170" s="14"/>
      <c r="E170" s="14"/>
      <c r="F170" s="14">
        <v>822</v>
      </c>
      <c r="G170" s="14">
        <v>822</v>
      </c>
      <c r="H170" s="21">
        <v>34047.785888077859</v>
      </c>
      <c r="I170" s="3" t="s">
        <v>16</v>
      </c>
      <c r="J170" s="4">
        <v>0</v>
      </c>
      <c r="K170" s="4">
        <v>8631000</v>
      </c>
    </row>
    <row r="171" spans="2:12" x14ac:dyDescent="0.35">
      <c r="B171" s="13">
        <v>201</v>
      </c>
      <c r="C171" s="14"/>
      <c r="D171" s="14"/>
      <c r="E171" s="14"/>
      <c r="F171" s="14">
        <v>167</v>
      </c>
      <c r="G171" s="14">
        <v>167</v>
      </c>
      <c r="H171" s="21">
        <v>23251.311377245507</v>
      </c>
      <c r="I171" s="3" t="s">
        <v>15</v>
      </c>
      <c r="J171" s="4">
        <v>0</v>
      </c>
      <c r="K171" s="4">
        <v>1753500</v>
      </c>
      <c r="L171" s="23">
        <f>-SUM(K171:K218)/SUMPRODUCT(G171:G218,H171:H218)</f>
        <v>-0.11223634029153054</v>
      </c>
    </row>
    <row r="172" spans="2:12" x14ac:dyDescent="0.35">
      <c r="B172" s="13">
        <v>202</v>
      </c>
      <c r="C172" s="14"/>
      <c r="D172" s="14"/>
      <c r="E172" s="14"/>
      <c r="F172" s="14">
        <v>279</v>
      </c>
      <c r="G172" s="14">
        <v>279</v>
      </c>
      <c r="H172" s="21">
        <v>79001.874551971327</v>
      </c>
      <c r="I172" s="3" t="s">
        <v>15</v>
      </c>
      <c r="J172" s="4">
        <v>0</v>
      </c>
      <c r="K172" s="4">
        <v>2929500</v>
      </c>
    </row>
    <row r="173" spans="2:12" x14ac:dyDescent="0.35">
      <c r="B173" s="13">
        <v>203</v>
      </c>
      <c r="C173" s="14"/>
      <c r="D173" s="14"/>
      <c r="E173" s="14"/>
      <c r="F173" s="14">
        <v>472</v>
      </c>
      <c r="G173" s="14">
        <v>472</v>
      </c>
      <c r="H173" s="21">
        <v>91153.338983050853</v>
      </c>
      <c r="I173" s="3" t="s">
        <v>15</v>
      </c>
      <c r="J173" s="4">
        <v>0</v>
      </c>
      <c r="K173" s="4">
        <v>4956000</v>
      </c>
    </row>
    <row r="174" spans="2:12" x14ac:dyDescent="0.35">
      <c r="B174" s="13">
        <v>204</v>
      </c>
      <c r="C174" s="14"/>
      <c r="D174" s="14"/>
      <c r="E174" s="14"/>
      <c r="F174" s="14">
        <v>45</v>
      </c>
      <c r="G174" s="14">
        <v>45</v>
      </c>
      <c r="H174" s="21">
        <v>76333.955555555556</v>
      </c>
      <c r="I174" s="3" t="s">
        <v>15</v>
      </c>
      <c r="J174" s="4">
        <v>0</v>
      </c>
      <c r="K174" s="4">
        <v>472500</v>
      </c>
    </row>
    <row r="175" spans="2:12" x14ac:dyDescent="0.35">
      <c r="B175" s="13">
        <v>205</v>
      </c>
      <c r="C175" s="14"/>
      <c r="D175" s="14"/>
      <c r="E175" s="14"/>
      <c r="F175" s="14">
        <v>795</v>
      </c>
      <c r="G175" s="14">
        <v>795</v>
      </c>
      <c r="H175" s="21">
        <v>106070.95471698113</v>
      </c>
      <c r="I175" s="3" t="s">
        <v>15</v>
      </c>
      <c r="J175" s="4">
        <v>0</v>
      </c>
      <c r="K175" s="4">
        <v>8347500</v>
      </c>
    </row>
    <row r="176" spans="2:12" x14ac:dyDescent="0.35">
      <c r="B176" s="13">
        <v>206</v>
      </c>
      <c r="C176" s="14"/>
      <c r="D176" s="14"/>
      <c r="E176" s="14"/>
      <c r="F176" s="14">
        <v>848</v>
      </c>
      <c r="G176" s="14">
        <v>848</v>
      </c>
      <c r="H176" s="21">
        <v>74442.327830188675</v>
      </c>
      <c r="I176" s="3" t="s">
        <v>15</v>
      </c>
      <c r="J176" s="4">
        <v>0</v>
      </c>
      <c r="K176" s="4">
        <v>8904000</v>
      </c>
    </row>
    <row r="177" spans="2:11" x14ac:dyDescent="0.35">
      <c r="B177" s="13">
        <v>207</v>
      </c>
      <c r="C177" s="14"/>
      <c r="D177" s="14"/>
      <c r="E177" s="14"/>
      <c r="F177" s="14">
        <v>432</v>
      </c>
      <c r="G177" s="14">
        <v>432</v>
      </c>
      <c r="H177" s="21">
        <v>128980.22453703704</v>
      </c>
      <c r="I177" s="3" t="s">
        <v>15</v>
      </c>
      <c r="J177" s="4">
        <v>0</v>
      </c>
      <c r="K177" s="4">
        <v>4536000</v>
      </c>
    </row>
    <row r="178" spans="2:11" x14ac:dyDescent="0.35">
      <c r="B178" s="13">
        <v>209</v>
      </c>
      <c r="C178" s="14"/>
      <c r="D178" s="14"/>
      <c r="E178" s="14"/>
      <c r="F178" s="14">
        <v>40</v>
      </c>
      <c r="G178" s="14">
        <v>40</v>
      </c>
      <c r="H178" s="21">
        <v>73361.074999999997</v>
      </c>
      <c r="I178" s="3" t="s">
        <v>15</v>
      </c>
      <c r="J178" s="4">
        <v>0</v>
      </c>
      <c r="K178" s="4">
        <v>420000</v>
      </c>
    </row>
    <row r="179" spans="2:11" x14ac:dyDescent="0.35">
      <c r="B179" s="13">
        <v>210</v>
      </c>
      <c r="C179" s="14"/>
      <c r="D179" s="14"/>
      <c r="E179" s="14"/>
      <c r="F179" s="14">
        <v>209</v>
      </c>
      <c r="G179" s="14">
        <v>209</v>
      </c>
      <c r="H179" s="21">
        <v>74695.775119617232</v>
      </c>
      <c r="I179" s="3" t="s">
        <v>15</v>
      </c>
      <c r="J179" s="4">
        <v>0</v>
      </c>
      <c r="K179" s="4">
        <v>2194500</v>
      </c>
    </row>
    <row r="180" spans="2:11" x14ac:dyDescent="0.35">
      <c r="B180" s="13">
        <v>211</v>
      </c>
      <c r="C180" s="14"/>
      <c r="D180" s="14"/>
      <c r="E180" s="14"/>
      <c r="F180" s="14">
        <v>85</v>
      </c>
      <c r="G180" s="14">
        <v>85</v>
      </c>
      <c r="H180" s="21">
        <v>107228.5294117647</v>
      </c>
      <c r="I180" s="3" t="s">
        <v>15</v>
      </c>
      <c r="J180" s="4">
        <v>0</v>
      </c>
      <c r="K180" s="4">
        <v>892500</v>
      </c>
    </row>
    <row r="181" spans="2:11" x14ac:dyDescent="0.35">
      <c r="B181" s="13">
        <v>212</v>
      </c>
      <c r="C181" s="14"/>
      <c r="D181" s="14"/>
      <c r="E181" s="14"/>
      <c r="F181" s="14">
        <v>39</v>
      </c>
      <c r="G181" s="14">
        <v>39</v>
      </c>
      <c r="H181" s="21">
        <v>63346.384615384617</v>
      </c>
      <c r="I181" s="3" t="s">
        <v>15</v>
      </c>
      <c r="J181" s="4">
        <v>0</v>
      </c>
      <c r="K181" s="4">
        <v>409500</v>
      </c>
    </row>
    <row r="182" spans="2:11" x14ac:dyDescent="0.35">
      <c r="B182" s="13">
        <v>213</v>
      </c>
      <c r="C182" s="14"/>
      <c r="D182" s="14"/>
      <c r="E182" s="14"/>
      <c r="F182" s="14">
        <v>10</v>
      </c>
      <c r="G182" s="14">
        <v>10</v>
      </c>
      <c r="H182" s="21">
        <v>91051.7</v>
      </c>
      <c r="I182" s="3" t="s">
        <v>15</v>
      </c>
      <c r="J182" s="4">
        <v>0</v>
      </c>
      <c r="K182" s="4">
        <v>105000</v>
      </c>
    </row>
    <row r="183" spans="2:11" x14ac:dyDescent="0.35">
      <c r="B183" s="13">
        <v>214</v>
      </c>
      <c r="C183" s="14"/>
      <c r="D183" s="14"/>
      <c r="E183" s="14"/>
      <c r="F183" s="14">
        <v>41</v>
      </c>
      <c r="G183" s="14">
        <v>41</v>
      </c>
      <c r="H183" s="21">
        <v>99576.14634146342</v>
      </c>
      <c r="I183" s="3" t="s">
        <v>15</v>
      </c>
      <c r="J183" s="4">
        <v>0</v>
      </c>
      <c r="K183" s="4">
        <v>430500</v>
      </c>
    </row>
    <row r="184" spans="2:11" x14ac:dyDescent="0.35">
      <c r="B184" s="13">
        <v>215</v>
      </c>
      <c r="C184" s="14"/>
      <c r="D184" s="14"/>
      <c r="E184" s="14"/>
      <c r="F184" s="14">
        <v>117</v>
      </c>
      <c r="G184" s="14">
        <v>117</v>
      </c>
      <c r="H184" s="21">
        <v>69889.230769230766</v>
      </c>
      <c r="I184" s="3" t="s">
        <v>15</v>
      </c>
      <c r="J184" s="4">
        <v>0</v>
      </c>
      <c r="K184" s="4">
        <v>1228500</v>
      </c>
    </row>
    <row r="185" spans="2:11" x14ac:dyDescent="0.35">
      <c r="B185" s="13">
        <v>216</v>
      </c>
      <c r="C185" s="14"/>
      <c r="D185" s="14"/>
      <c r="E185" s="14"/>
      <c r="F185" s="14">
        <v>59</v>
      </c>
      <c r="G185" s="14">
        <v>59</v>
      </c>
      <c r="H185" s="21">
        <v>72527.440677966108</v>
      </c>
      <c r="I185" s="3" t="s">
        <v>15</v>
      </c>
      <c r="J185" s="4">
        <v>0</v>
      </c>
      <c r="K185" s="4">
        <v>619500</v>
      </c>
    </row>
    <row r="186" spans="2:11" x14ac:dyDescent="0.35">
      <c r="B186" s="13">
        <v>217</v>
      </c>
      <c r="C186" s="14"/>
      <c r="D186" s="14"/>
      <c r="E186" s="14"/>
      <c r="F186" s="14">
        <v>8</v>
      </c>
      <c r="G186" s="14">
        <v>8</v>
      </c>
      <c r="H186" s="21">
        <v>151240.75</v>
      </c>
      <c r="I186" s="3" t="s">
        <v>15</v>
      </c>
      <c r="J186" s="4">
        <v>0</v>
      </c>
      <c r="K186" s="4">
        <v>84000</v>
      </c>
    </row>
    <row r="187" spans="2:11" x14ac:dyDescent="0.35">
      <c r="B187" s="13">
        <v>219</v>
      </c>
      <c r="C187" s="14"/>
      <c r="D187" s="14"/>
      <c r="E187" s="14"/>
      <c r="F187" s="14">
        <v>13</v>
      </c>
      <c r="G187" s="14">
        <v>13</v>
      </c>
      <c r="H187" s="21">
        <v>115300.53846153847</v>
      </c>
      <c r="I187" s="3" t="s">
        <v>15</v>
      </c>
      <c r="J187" s="4">
        <v>0</v>
      </c>
      <c r="K187" s="4">
        <v>136500</v>
      </c>
    </row>
    <row r="188" spans="2:11" x14ac:dyDescent="0.35">
      <c r="B188" s="13">
        <v>220</v>
      </c>
      <c r="C188" s="14"/>
      <c r="D188" s="14"/>
      <c r="E188" s="14"/>
      <c r="F188" s="14">
        <v>96</v>
      </c>
      <c r="G188" s="14">
        <v>96</v>
      </c>
      <c r="H188" s="21">
        <v>43679.166666666664</v>
      </c>
      <c r="I188" s="3" t="s">
        <v>15</v>
      </c>
      <c r="J188" s="4">
        <v>0</v>
      </c>
      <c r="K188" s="4">
        <v>1008000</v>
      </c>
    </row>
    <row r="189" spans="2:11" x14ac:dyDescent="0.35">
      <c r="B189" s="13">
        <v>221</v>
      </c>
      <c r="C189" s="14"/>
      <c r="D189" s="14"/>
      <c r="E189" s="14"/>
      <c r="F189" s="14">
        <v>76</v>
      </c>
      <c r="G189" s="14">
        <v>76</v>
      </c>
      <c r="H189" s="21">
        <v>128944.73684210527</v>
      </c>
      <c r="I189" s="3" t="s">
        <v>15</v>
      </c>
      <c r="J189" s="4">
        <v>0</v>
      </c>
      <c r="K189" s="4">
        <v>798000</v>
      </c>
    </row>
    <row r="190" spans="2:11" x14ac:dyDescent="0.35">
      <c r="B190" s="13">
        <v>222</v>
      </c>
      <c r="C190" s="14"/>
      <c r="D190" s="14"/>
      <c r="E190" s="14"/>
      <c r="F190" s="14">
        <v>76</v>
      </c>
      <c r="G190" s="14">
        <v>76</v>
      </c>
      <c r="H190" s="21">
        <v>57282.368421052633</v>
      </c>
      <c r="I190" s="3" t="s">
        <v>15</v>
      </c>
      <c r="J190" s="4">
        <v>0</v>
      </c>
      <c r="K190" s="4">
        <v>798000</v>
      </c>
    </row>
    <row r="191" spans="2:11" x14ac:dyDescent="0.35">
      <c r="B191" s="13">
        <v>223</v>
      </c>
      <c r="C191" s="14"/>
      <c r="D191" s="14"/>
      <c r="E191" s="14"/>
      <c r="F191" s="14">
        <v>12</v>
      </c>
      <c r="G191" s="14">
        <v>12</v>
      </c>
      <c r="H191" s="21">
        <v>84336.5</v>
      </c>
      <c r="I191" s="3" t="s">
        <v>15</v>
      </c>
      <c r="J191" s="4">
        <v>0</v>
      </c>
      <c r="K191" s="4">
        <v>126000</v>
      </c>
    </row>
    <row r="192" spans="2:11" x14ac:dyDescent="0.35">
      <c r="B192" s="13">
        <v>224</v>
      </c>
      <c r="C192" s="14"/>
      <c r="D192" s="14"/>
      <c r="E192" s="14"/>
      <c r="F192" s="14">
        <v>72</v>
      </c>
      <c r="G192" s="14">
        <v>72</v>
      </c>
      <c r="H192" s="21">
        <v>93474.416666666672</v>
      </c>
      <c r="I192" s="3" t="s">
        <v>15</v>
      </c>
      <c r="J192" s="4">
        <v>0</v>
      </c>
      <c r="K192" s="4">
        <v>756000</v>
      </c>
    </row>
    <row r="193" spans="2:12" x14ac:dyDescent="0.35">
      <c r="B193" s="13">
        <v>225</v>
      </c>
      <c r="C193" s="14"/>
      <c r="D193" s="14"/>
      <c r="E193" s="14"/>
      <c r="F193" s="14">
        <v>26</v>
      </c>
      <c r="G193" s="14">
        <v>26</v>
      </c>
      <c r="H193" s="21">
        <v>96894.307692307688</v>
      </c>
      <c r="I193" s="3" t="s">
        <v>15</v>
      </c>
      <c r="J193" s="4">
        <v>0</v>
      </c>
      <c r="K193" s="4">
        <v>273000</v>
      </c>
    </row>
    <row r="194" spans="2:12" x14ac:dyDescent="0.35">
      <c r="B194" s="13">
        <v>226</v>
      </c>
      <c r="C194" s="14"/>
      <c r="D194" s="14"/>
      <c r="E194" s="14"/>
      <c r="F194" s="14">
        <v>14</v>
      </c>
      <c r="G194" s="14">
        <v>14</v>
      </c>
      <c r="H194" s="21">
        <v>131161.35714285713</v>
      </c>
      <c r="I194" s="3" t="s">
        <v>15</v>
      </c>
      <c r="J194" s="4">
        <v>0</v>
      </c>
      <c r="K194" s="4">
        <v>147000</v>
      </c>
    </row>
    <row r="195" spans="2:12" x14ac:dyDescent="0.35">
      <c r="B195" s="13">
        <v>227</v>
      </c>
      <c r="C195" s="14"/>
      <c r="D195" s="14"/>
      <c r="E195" s="14"/>
      <c r="F195" s="14">
        <v>27</v>
      </c>
      <c r="G195" s="14">
        <v>27</v>
      </c>
      <c r="H195" s="21">
        <v>110977.77777777778</v>
      </c>
      <c r="I195" s="3" t="s">
        <v>15</v>
      </c>
      <c r="J195" s="4">
        <v>0</v>
      </c>
      <c r="K195" s="4">
        <v>283500</v>
      </c>
    </row>
    <row r="196" spans="2:12" x14ac:dyDescent="0.35">
      <c r="B196" s="13">
        <v>228</v>
      </c>
      <c r="C196" s="14"/>
      <c r="D196" s="14"/>
      <c r="E196" s="14"/>
      <c r="F196" s="14">
        <v>50</v>
      </c>
      <c r="G196" s="14">
        <v>50</v>
      </c>
      <c r="H196" s="21">
        <v>112188</v>
      </c>
      <c r="I196" s="3" t="s">
        <v>15</v>
      </c>
      <c r="J196" s="4">
        <v>0</v>
      </c>
      <c r="K196" s="4">
        <v>525000</v>
      </c>
    </row>
    <row r="197" spans="2:12" x14ac:dyDescent="0.35">
      <c r="B197" s="13">
        <v>229</v>
      </c>
      <c r="C197" s="14"/>
      <c r="D197" s="14"/>
      <c r="E197" s="14"/>
      <c r="F197" s="14">
        <v>33</v>
      </c>
      <c r="G197" s="14">
        <v>33</v>
      </c>
      <c r="H197" s="21">
        <v>92099.696969696975</v>
      </c>
      <c r="I197" s="3" t="s">
        <v>15</v>
      </c>
      <c r="J197" s="4">
        <v>0</v>
      </c>
      <c r="K197" s="4">
        <v>346500</v>
      </c>
    </row>
    <row r="198" spans="2:12" x14ac:dyDescent="0.35">
      <c r="B198" s="13">
        <v>230</v>
      </c>
      <c r="C198" s="14"/>
      <c r="D198" s="14"/>
      <c r="E198" s="14"/>
      <c r="F198" s="14">
        <v>99</v>
      </c>
      <c r="G198" s="14">
        <v>99</v>
      </c>
      <c r="H198" s="21">
        <v>78976.525252525258</v>
      </c>
      <c r="I198" s="3" t="s">
        <v>15</v>
      </c>
      <c r="J198" s="4">
        <v>0</v>
      </c>
      <c r="K198" s="4">
        <v>1039500</v>
      </c>
    </row>
    <row r="199" spans="2:12" x14ac:dyDescent="0.35">
      <c r="B199" s="13">
        <v>231</v>
      </c>
      <c r="C199" s="14"/>
      <c r="D199" s="14"/>
      <c r="E199" s="14"/>
      <c r="F199" s="14">
        <v>5</v>
      </c>
      <c r="G199" s="14">
        <v>5</v>
      </c>
      <c r="H199" s="21">
        <v>42863.199999999997</v>
      </c>
      <c r="I199" s="3" t="s">
        <v>15</v>
      </c>
      <c r="J199" s="4">
        <v>0</v>
      </c>
      <c r="K199" s="4">
        <v>52500</v>
      </c>
    </row>
    <row r="200" spans="2:12" x14ac:dyDescent="0.35">
      <c r="B200" s="13">
        <v>232</v>
      </c>
      <c r="C200" s="14"/>
      <c r="D200" s="14"/>
      <c r="E200" s="14"/>
      <c r="F200" s="14">
        <v>7</v>
      </c>
      <c r="G200" s="14">
        <v>7</v>
      </c>
      <c r="H200" s="21">
        <v>133582.14285714287</v>
      </c>
      <c r="I200" s="3" t="s">
        <v>15</v>
      </c>
      <c r="J200" s="4">
        <v>0</v>
      </c>
      <c r="K200" s="4">
        <v>73500</v>
      </c>
      <c r="L200" s="23"/>
    </row>
    <row r="201" spans="2:12" x14ac:dyDescent="0.35">
      <c r="B201" s="13">
        <v>233</v>
      </c>
      <c r="C201" s="14"/>
      <c r="D201" s="14"/>
      <c r="E201" s="14"/>
      <c r="F201" s="14">
        <v>9</v>
      </c>
      <c r="G201" s="14">
        <v>9</v>
      </c>
      <c r="H201" s="21">
        <v>99700.777777777781</v>
      </c>
      <c r="I201" s="3" t="s">
        <v>15</v>
      </c>
      <c r="J201" s="4">
        <v>0</v>
      </c>
      <c r="K201" s="4">
        <v>94500</v>
      </c>
    </row>
    <row r="202" spans="2:12" x14ac:dyDescent="0.35">
      <c r="B202" s="13">
        <v>234</v>
      </c>
      <c r="C202" s="14"/>
      <c r="D202" s="14"/>
      <c r="E202" s="14"/>
      <c r="F202" s="14">
        <v>5</v>
      </c>
      <c r="G202" s="14">
        <v>5</v>
      </c>
      <c r="H202" s="21">
        <v>94870.8</v>
      </c>
      <c r="I202" s="3" t="s">
        <v>15</v>
      </c>
      <c r="J202" s="4">
        <v>0</v>
      </c>
      <c r="K202" s="4">
        <v>52500</v>
      </c>
    </row>
    <row r="203" spans="2:12" x14ac:dyDescent="0.35">
      <c r="B203" s="13">
        <v>235</v>
      </c>
      <c r="C203" s="14"/>
      <c r="D203" s="14"/>
      <c r="E203" s="14"/>
      <c r="F203" s="14">
        <v>116</v>
      </c>
      <c r="G203" s="14">
        <v>116</v>
      </c>
      <c r="H203" s="21">
        <v>119170.69827586207</v>
      </c>
      <c r="I203" s="3" t="s">
        <v>15</v>
      </c>
      <c r="J203" s="4">
        <v>0</v>
      </c>
      <c r="K203" s="4">
        <v>1218000</v>
      </c>
    </row>
    <row r="204" spans="2:12" x14ac:dyDescent="0.35">
      <c r="B204" s="13">
        <v>236</v>
      </c>
      <c r="C204" s="14"/>
      <c r="D204" s="14"/>
      <c r="E204" s="14"/>
      <c r="F204" s="14">
        <v>29</v>
      </c>
      <c r="G204" s="14">
        <v>29</v>
      </c>
      <c r="H204" s="21">
        <v>132847.10344827586</v>
      </c>
      <c r="I204" s="3" t="s">
        <v>15</v>
      </c>
      <c r="J204" s="4">
        <v>0</v>
      </c>
      <c r="K204" s="4">
        <v>304500</v>
      </c>
    </row>
    <row r="205" spans="2:12" x14ac:dyDescent="0.35">
      <c r="B205" s="13">
        <v>237</v>
      </c>
      <c r="C205" s="14"/>
      <c r="D205" s="14"/>
      <c r="E205" s="14"/>
      <c r="F205" s="14">
        <v>43</v>
      </c>
      <c r="G205" s="14">
        <v>43</v>
      </c>
      <c r="H205" s="21">
        <v>13837.209302325582</v>
      </c>
      <c r="I205" s="3" t="s">
        <v>15</v>
      </c>
      <c r="J205" s="4">
        <v>0</v>
      </c>
      <c r="K205" s="4">
        <v>451500</v>
      </c>
    </row>
    <row r="206" spans="2:12" x14ac:dyDescent="0.35">
      <c r="B206" s="13">
        <v>238</v>
      </c>
      <c r="C206" s="14"/>
      <c r="D206" s="14"/>
      <c r="E206" s="14"/>
      <c r="F206" s="14">
        <v>47</v>
      </c>
      <c r="G206" s="14">
        <v>47</v>
      </c>
      <c r="H206" s="21">
        <v>105904.25531914894</v>
      </c>
      <c r="I206" s="3" t="s">
        <v>15</v>
      </c>
      <c r="J206" s="4">
        <v>0</v>
      </c>
      <c r="K206" s="4">
        <v>493500</v>
      </c>
    </row>
    <row r="207" spans="2:12" x14ac:dyDescent="0.35">
      <c r="B207" s="13">
        <v>239</v>
      </c>
      <c r="C207" s="14"/>
      <c r="D207" s="14"/>
      <c r="E207" s="14"/>
      <c r="F207" s="14">
        <v>176</v>
      </c>
      <c r="G207" s="14">
        <v>176</v>
      </c>
      <c r="H207" s="21">
        <v>72570.170454545456</v>
      </c>
      <c r="I207" s="3" t="s">
        <v>15</v>
      </c>
      <c r="J207" s="4">
        <v>0</v>
      </c>
      <c r="K207" s="4">
        <v>1848000</v>
      </c>
    </row>
    <row r="208" spans="2:12" x14ac:dyDescent="0.35">
      <c r="B208" s="13">
        <v>240</v>
      </c>
      <c r="C208" s="14"/>
      <c r="D208" s="14"/>
      <c r="E208" s="14"/>
      <c r="F208" s="14">
        <v>72</v>
      </c>
      <c r="G208" s="14">
        <v>72</v>
      </c>
      <c r="H208" s="21">
        <v>93647.930555555562</v>
      </c>
      <c r="I208" s="3" t="s">
        <v>15</v>
      </c>
      <c r="J208" s="4">
        <v>0</v>
      </c>
      <c r="K208" s="4">
        <v>756000</v>
      </c>
    </row>
    <row r="209" spans="2:12" x14ac:dyDescent="0.35">
      <c r="B209" s="13">
        <v>241</v>
      </c>
      <c r="C209" s="14"/>
      <c r="D209" s="14"/>
      <c r="E209" s="14"/>
      <c r="F209" s="14">
        <v>4</v>
      </c>
      <c r="G209" s="14">
        <v>4</v>
      </c>
      <c r="H209" s="21">
        <v>129450</v>
      </c>
      <c r="I209" s="3" t="s">
        <v>15</v>
      </c>
      <c r="J209" s="4">
        <v>0</v>
      </c>
      <c r="K209" s="4">
        <v>42000</v>
      </c>
    </row>
    <row r="210" spans="2:12" x14ac:dyDescent="0.35">
      <c r="B210" s="13">
        <v>242</v>
      </c>
      <c r="C210" s="14"/>
      <c r="D210" s="14"/>
      <c r="E210" s="14"/>
      <c r="F210" s="14">
        <v>7</v>
      </c>
      <c r="G210" s="14">
        <v>7</v>
      </c>
      <c r="H210" s="21">
        <v>101185</v>
      </c>
      <c r="I210" s="3" t="s">
        <v>15</v>
      </c>
      <c r="J210" s="4">
        <v>0</v>
      </c>
      <c r="K210" s="4">
        <v>73500</v>
      </c>
    </row>
    <row r="211" spans="2:12" x14ac:dyDescent="0.35">
      <c r="B211" s="13">
        <v>243</v>
      </c>
      <c r="C211" s="14"/>
      <c r="D211" s="14"/>
      <c r="E211" s="14"/>
      <c r="F211" s="14">
        <v>111</v>
      </c>
      <c r="G211" s="14">
        <v>111</v>
      </c>
      <c r="H211" s="21">
        <v>131529</v>
      </c>
      <c r="I211" s="3" t="s">
        <v>15</v>
      </c>
      <c r="J211" s="4">
        <v>0</v>
      </c>
      <c r="K211" s="4">
        <v>1165500</v>
      </c>
    </row>
    <row r="212" spans="2:12" x14ac:dyDescent="0.35">
      <c r="B212" s="13">
        <v>244</v>
      </c>
      <c r="C212" s="14"/>
      <c r="D212" s="14"/>
      <c r="E212" s="14"/>
      <c r="F212" s="14">
        <v>8</v>
      </c>
      <c r="G212" s="14">
        <v>8</v>
      </c>
      <c r="H212" s="21">
        <v>102128</v>
      </c>
      <c r="I212" s="3" t="s">
        <v>15</v>
      </c>
      <c r="J212" s="4">
        <v>0</v>
      </c>
      <c r="K212" s="4">
        <v>84000</v>
      </c>
      <c r="L212" s="23"/>
    </row>
    <row r="213" spans="2:12" x14ac:dyDescent="0.35">
      <c r="B213" s="13">
        <v>245</v>
      </c>
      <c r="C213" s="14"/>
      <c r="D213" s="14"/>
      <c r="E213" s="14"/>
      <c r="F213" s="14">
        <v>143</v>
      </c>
      <c r="G213" s="14">
        <v>143</v>
      </c>
      <c r="H213" s="21">
        <v>176247.83216783218</v>
      </c>
      <c r="I213" s="3" t="s">
        <v>15</v>
      </c>
      <c r="J213" s="4">
        <v>0</v>
      </c>
      <c r="K213" s="4">
        <v>1501500</v>
      </c>
    </row>
    <row r="214" spans="2:12" x14ac:dyDescent="0.35">
      <c r="B214" s="13">
        <v>246</v>
      </c>
      <c r="C214" s="14"/>
      <c r="D214" s="14"/>
      <c r="E214" s="14"/>
      <c r="F214" s="14">
        <v>126</v>
      </c>
      <c r="G214" s="14">
        <v>126</v>
      </c>
      <c r="H214" s="21">
        <v>180328.57142857142</v>
      </c>
      <c r="I214" s="3" t="s">
        <v>15</v>
      </c>
      <c r="J214" s="4">
        <v>0</v>
      </c>
      <c r="K214" s="4">
        <v>1323000</v>
      </c>
    </row>
    <row r="215" spans="2:12" x14ac:dyDescent="0.35">
      <c r="B215" s="13">
        <v>247</v>
      </c>
      <c r="C215" s="14"/>
      <c r="D215" s="14"/>
      <c r="E215" s="14"/>
      <c r="F215" s="14">
        <v>2</v>
      </c>
      <c r="G215" s="14">
        <v>2</v>
      </c>
      <c r="H215" s="21">
        <v>108600</v>
      </c>
      <c r="I215" s="3" t="s">
        <v>15</v>
      </c>
      <c r="J215" s="4">
        <v>0</v>
      </c>
      <c r="K215" s="4">
        <v>21000</v>
      </c>
    </row>
    <row r="216" spans="2:12" x14ac:dyDescent="0.35">
      <c r="B216" s="13">
        <v>248</v>
      </c>
      <c r="C216" s="14"/>
      <c r="D216" s="14"/>
      <c r="E216" s="14"/>
      <c r="F216" s="14">
        <v>6</v>
      </c>
      <c r="G216" s="14">
        <v>6</v>
      </c>
      <c r="H216" s="21">
        <v>49400</v>
      </c>
      <c r="I216" s="3" t="s">
        <v>15</v>
      </c>
      <c r="J216" s="4">
        <v>0</v>
      </c>
      <c r="K216" s="4">
        <v>63000</v>
      </c>
    </row>
    <row r="217" spans="2:12" x14ac:dyDescent="0.35">
      <c r="B217" s="13">
        <v>249</v>
      </c>
      <c r="C217" s="14"/>
      <c r="D217" s="14"/>
      <c r="E217" s="14"/>
      <c r="F217" s="14">
        <v>111</v>
      </c>
      <c r="G217" s="14">
        <v>111</v>
      </c>
      <c r="H217" s="21">
        <v>62926.684684684682</v>
      </c>
      <c r="I217" s="3" t="s">
        <v>15</v>
      </c>
      <c r="J217" s="4">
        <v>0</v>
      </c>
      <c r="K217" s="4">
        <v>1165500</v>
      </c>
    </row>
    <row r="218" spans="2:12" x14ac:dyDescent="0.35">
      <c r="B218" s="13">
        <v>250</v>
      </c>
      <c r="C218" s="14"/>
      <c r="D218" s="14"/>
      <c r="E218" s="14"/>
      <c r="F218" s="14">
        <v>32</v>
      </c>
      <c r="G218" s="14">
        <v>32</v>
      </c>
      <c r="H218" s="21">
        <v>82199.53125</v>
      </c>
      <c r="I218" s="3" t="s">
        <v>15</v>
      </c>
      <c r="J218" s="4">
        <v>0</v>
      </c>
      <c r="K218" s="4">
        <v>336000</v>
      </c>
      <c r="L218" s="23"/>
    </row>
    <row r="219" spans="2:12" x14ac:dyDescent="0.35">
      <c r="B219" s="13">
        <v>252</v>
      </c>
      <c r="C219" s="14"/>
      <c r="D219" s="14"/>
      <c r="E219" s="14"/>
      <c r="F219" s="14">
        <v>20</v>
      </c>
      <c r="G219" s="14">
        <v>20</v>
      </c>
      <c r="H219" s="21">
        <v>54567.75</v>
      </c>
      <c r="I219" s="3" t="s">
        <v>14</v>
      </c>
      <c r="J219" s="4">
        <v>0</v>
      </c>
      <c r="K219" s="4">
        <v>210000</v>
      </c>
      <c r="L219" s="23">
        <f>-SUM(K219:K294)/SUMPRODUCT(G219:G294,H219:H294)</f>
        <v>-9.4513766972974825E-2</v>
      </c>
    </row>
    <row r="220" spans="2:12" x14ac:dyDescent="0.35">
      <c r="B220" s="13">
        <v>253</v>
      </c>
      <c r="C220" s="14"/>
      <c r="D220" s="14"/>
      <c r="E220" s="14"/>
      <c r="F220" s="14">
        <v>14</v>
      </c>
      <c r="G220" s="14">
        <v>14</v>
      </c>
      <c r="H220" s="21">
        <v>149952.57142857142</v>
      </c>
      <c r="I220" s="3" t="s">
        <v>14</v>
      </c>
      <c r="J220" s="4">
        <v>0</v>
      </c>
      <c r="K220" s="4">
        <v>147000</v>
      </c>
    </row>
    <row r="221" spans="2:12" x14ac:dyDescent="0.35">
      <c r="B221" s="13">
        <v>254</v>
      </c>
      <c r="C221" s="14"/>
      <c r="D221" s="14"/>
      <c r="E221" s="14"/>
      <c r="F221" s="14">
        <v>3</v>
      </c>
      <c r="G221" s="14">
        <v>3</v>
      </c>
      <c r="H221" s="21">
        <v>126466.66666666667</v>
      </c>
      <c r="I221" s="3" t="s">
        <v>14</v>
      </c>
      <c r="J221" s="4">
        <v>0</v>
      </c>
      <c r="K221" s="4">
        <v>31500</v>
      </c>
    </row>
    <row r="222" spans="2:12" x14ac:dyDescent="0.35">
      <c r="B222" s="13">
        <v>256</v>
      </c>
      <c r="C222" s="14"/>
      <c r="D222" s="14"/>
      <c r="E222" s="14"/>
      <c r="F222" s="14">
        <v>26</v>
      </c>
      <c r="G222" s="14">
        <v>26</v>
      </c>
      <c r="H222" s="21">
        <v>83028.076923076922</v>
      </c>
      <c r="I222" s="3" t="s">
        <v>14</v>
      </c>
      <c r="J222" s="4">
        <v>0</v>
      </c>
      <c r="K222" s="4">
        <v>273000</v>
      </c>
    </row>
    <row r="223" spans="2:12" x14ac:dyDescent="0.35">
      <c r="B223" s="13">
        <v>257</v>
      </c>
      <c r="C223" s="14"/>
      <c r="D223" s="14"/>
      <c r="E223" s="14"/>
      <c r="F223" s="14">
        <v>53</v>
      </c>
      <c r="G223" s="14">
        <v>53</v>
      </c>
      <c r="H223" s="21">
        <v>45205.471698113208</v>
      </c>
      <c r="I223" s="3" t="s">
        <v>14</v>
      </c>
      <c r="J223" s="4">
        <v>0</v>
      </c>
      <c r="K223" s="4">
        <v>556500</v>
      </c>
    </row>
    <row r="224" spans="2:12" x14ac:dyDescent="0.35">
      <c r="B224" s="13">
        <v>258</v>
      </c>
      <c r="C224" s="14"/>
      <c r="D224" s="14"/>
      <c r="E224" s="14"/>
      <c r="F224" s="14">
        <v>109</v>
      </c>
      <c r="G224" s="14">
        <v>109</v>
      </c>
      <c r="H224" s="21">
        <v>139568.40366972476</v>
      </c>
      <c r="I224" s="3" t="s">
        <v>14</v>
      </c>
      <c r="J224" s="4">
        <v>0</v>
      </c>
      <c r="K224" s="4">
        <v>1144500</v>
      </c>
    </row>
    <row r="225" spans="2:11" x14ac:dyDescent="0.35">
      <c r="B225" s="13">
        <v>259</v>
      </c>
      <c r="C225" s="14"/>
      <c r="D225" s="14"/>
      <c r="E225" s="14"/>
      <c r="F225" s="14">
        <v>91</v>
      </c>
      <c r="G225" s="14">
        <v>91</v>
      </c>
      <c r="H225" s="21">
        <v>97694.868131868134</v>
      </c>
      <c r="I225" s="3" t="s">
        <v>14</v>
      </c>
      <c r="J225" s="4">
        <v>0</v>
      </c>
      <c r="K225" s="4">
        <v>955500</v>
      </c>
    </row>
    <row r="226" spans="2:11" x14ac:dyDescent="0.35">
      <c r="B226" s="13">
        <v>260</v>
      </c>
      <c r="C226" s="14"/>
      <c r="D226" s="14"/>
      <c r="E226" s="14"/>
      <c r="F226" s="14">
        <v>40</v>
      </c>
      <c r="G226" s="14">
        <v>40</v>
      </c>
      <c r="H226" s="21">
        <v>186561.35</v>
      </c>
      <c r="I226" s="3" t="s">
        <v>14</v>
      </c>
      <c r="J226" s="4">
        <v>0</v>
      </c>
      <c r="K226" s="4">
        <v>420000</v>
      </c>
    </row>
    <row r="227" spans="2:11" x14ac:dyDescent="0.35">
      <c r="B227" s="13">
        <v>261</v>
      </c>
      <c r="C227" s="14"/>
      <c r="D227" s="14"/>
      <c r="E227" s="14"/>
      <c r="F227" s="14">
        <v>40</v>
      </c>
      <c r="G227" s="14">
        <v>40</v>
      </c>
      <c r="H227" s="21">
        <v>89983.4</v>
      </c>
      <c r="I227" s="3" t="s">
        <v>14</v>
      </c>
      <c r="J227" s="4">
        <v>0</v>
      </c>
      <c r="K227" s="4">
        <v>420000</v>
      </c>
    </row>
    <row r="228" spans="2:11" x14ac:dyDescent="0.35">
      <c r="B228" s="13">
        <v>263</v>
      </c>
      <c r="C228" s="14"/>
      <c r="D228" s="14"/>
      <c r="E228" s="14"/>
      <c r="F228" s="14">
        <v>203</v>
      </c>
      <c r="G228" s="14">
        <v>203</v>
      </c>
      <c r="H228" s="21">
        <v>179834.56157635467</v>
      </c>
      <c r="I228" s="3" t="s">
        <v>14</v>
      </c>
      <c r="J228" s="4">
        <v>0</v>
      </c>
      <c r="K228" s="4">
        <v>2131500</v>
      </c>
    </row>
    <row r="229" spans="2:11" x14ac:dyDescent="0.35">
      <c r="B229" s="13">
        <v>264</v>
      </c>
      <c r="C229" s="14"/>
      <c r="D229" s="14"/>
      <c r="E229" s="14"/>
      <c r="F229" s="14">
        <v>28</v>
      </c>
      <c r="G229" s="14">
        <v>28</v>
      </c>
      <c r="H229" s="21">
        <v>113290.35714285714</v>
      </c>
      <c r="I229" s="3" t="s">
        <v>14</v>
      </c>
      <c r="J229" s="4">
        <v>0</v>
      </c>
      <c r="K229" s="4">
        <v>294000</v>
      </c>
    </row>
    <row r="230" spans="2:11" x14ac:dyDescent="0.35">
      <c r="B230" s="13">
        <v>265</v>
      </c>
      <c r="C230" s="14"/>
      <c r="D230" s="14"/>
      <c r="E230" s="14"/>
      <c r="F230" s="14">
        <v>26</v>
      </c>
      <c r="G230" s="14">
        <v>26</v>
      </c>
      <c r="H230" s="21">
        <v>178197.92307692306</v>
      </c>
      <c r="I230" s="3" t="s">
        <v>14</v>
      </c>
      <c r="J230" s="4">
        <v>0</v>
      </c>
      <c r="K230" s="4">
        <v>273000</v>
      </c>
    </row>
    <row r="231" spans="2:11" x14ac:dyDescent="0.35">
      <c r="B231" s="13">
        <v>266</v>
      </c>
      <c r="C231" s="14"/>
      <c r="D231" s="14"/>
      <c r="E231" s="14"/>
      <c r="F231" s="14">
        <v>21</v>
      </c>
      <c r="G231" s="14">
        <v>21</v>
      </c>
      <c r="H231" s="21">
        <v>206626.85714285713</v>
      </c>
      <c r="I231" s="3" t="s">
        <v>14</v>
      </c>
      <c r="J231" s="4">
        <v>0</v>
      </c>
      <c r="K231" s="4">
        <v>220500</v>
      </c>
    </row>
    <row r="232" spans="2:11" x14ac:dyDescent="0.35">
      <c r="B232" s="13">
        <v>267</v>
      </c>
      <c r="C232" s="14"/>
      <c r="D232" s="14"/>
      <c r="E232" s="14"/>
      <c r="F232" s="14">
        <v>14</v>
      </c>
      <c r="G232" s="14">
        <v>14</v>
      </c>
      <c r="H232" s="21">
        <v>103281.14285714286</v>
      </c>
      <c r="I232" s="3" t="s">
        <v>14</v>
      </c>
      <c r="J232" s="4">
        <v>0</v>
      </c>
      <c r="K232" s="4">
        <v>147000</v>
      </c>
    </row>
    <row r="233" spans="2:11" x14ac:dyDescent="0.35">
      <c r="B233" s="13">
        <v>268</v>
      </c>
      <c r="C233" s="14"/>
      <c r="D233" s="14"/>
      <c r="E233" s="14"/>
      <c r="F233" s="14">
        <v>184</v>
      </c>
      <c r="G233" s="14">
        <v>184</v>
      </c>
      <c r="H233" s="21">
        <v>11764.326086956522</v>
      </c>
      <c r="I233" s="3" t="s">
        <v>14</v>
      </c>
      <c r="J233" s="4">
        <v>0</v>
      </c>
      <c r="K233" s="4">
        <v>1932000</v>
      </c>
    </row>
    <row r="234" spans="2:11" x14ac:dyDescent="0.35">
      <c r="B234" s="13">
        <v>270</v>
      </c>
      <c r="C234" s="14"/>
      <c r="D234" s="14"/>
      <c r="E234" s="14"/>
      <c r="F234" s="14">
        <v>536</v>
      </c>
      <c r="G234" s="14">
        <v>536</v>
      </c>
      <c r="H234" s="21">
        <v>57069.74067164179</v>
      </c>
      <c r="I234" s="3" t="s">
        <v>14</v>
      </c>
      <c r="J234" s="4">
        <v>0</v>
      </c>
      <c r="K234" s="4">
        <v>5628000</v>
      </c>
    </row>
    <row r="235" spans="2:11" x14ac:dyDescent="0.35">
      <c r="B235" s="13">
        <v>272</v>
      </c>
      <c r="C235" s="14"/>
      <c r="D235" s="14"/>
      <c r="E235" s="14"/>
      <c r="F235" s="14">
        <v>26</v>
      </c>
      <c r="G235" s="14">
        <v>26</v>
      </c>
      <c r="H235" s="21">
        <v>104546.15384615384</v>
      </c>
      <c r="I235" s="3" t="s">
        <v>14</v>
      </c>
      <c r="J235" s="4">
        <v>0</v>
      </c>
      <c r="K235" s="4">
        <v>273000</v>
      </c>
    </row>
    <row r="236" spans="2:11" x14ac:dyDescent="0.35">
      <c r="B236" s="13">
        <v>273</v>
      </c>
      <c r="C236" s="14"/>
      <c r="D236" s="14"/>
      <c r="E236" s="14"/>
      <c r="F236" s="14">
        <v>43</v>
      </c>
      <c r="G236" s="14">
        <v>43</v>
      </c>
      <c r="H236" s="21">
        <v>93516.860465116275</v>
      </c>
      <c r="I236" s="3" t="s">
        <v>14</v>
      </c>
      <c r="J236" s="4">
        <v>0</v>
      </c>
      <c r="K236" s="4">
        <v>451500</v>
      </c>
    </row>
    <row r="237" spans="2:11" x14ac:dyDescent="0.35">
      <c r="B237" s="13">
        <v>274</v>
      </c>
      <c r="C237" s="14"/>
      <c r="D237" s="14"/>
      <c r="E237" s="14"/>
      <c r="F237" s="14">
        <v>59</v>
      </c>
      <c r="G237" s="14">
        <v>59</v>
      </c>
      <c r="H237" s="21">
        <v>67805.08474576271</v>
      </c>
      <c r="I237" s="3" t="s">
        <v>14</v>
      </c>
      <c r="J237" s="4">
        <v>0</v>
      </c>
      <c r="K237" s="4">
        <v>619500</v>
      </c>
    </row>
    <row r="238" spans="2:11" x14ac:dyDescent="0.35">
      <c r="B238" s="13">
        <v>275</v>
      </c>
      <c r="C238" s="14"/>
      <c r="D238" s="14"/>
      <c r="E238" s="14"/>
      <c r="F238" s="14">
        <v>1</v>
      </c>
      <c r="G238" s="14">
        <v>1</v>
      </c>
      <c r="H238" s="21">
        <v>105403</v>
      </c>
      <c r="I238" s="3" t="s">
        <v>14</v>
      </c>
      <c r="J238" s="4">
        <v>0</v>
      </c>
      <c r="K238" s="4">
        <v>10500</v>
      </c>
    </row>
    <row r="239" spans="2:11" x14ac:dyDescent="0.35">
      <c r="B239" s="13">
        <v>276</v>
      </c>
      <c r="C239" s="14"/>
      <c r="D239" s="14"/>
      <c r="E239" s="14"/>
      <c r="F239" s="14">
        <v>34</v>
      </c>
      <c r="G239" s="14">
        <v>34</v>
      </c>
      <c r="H239" s="21">
        <v>104108.05882352941</v>
      </c>
      <c r="I239" s="3" t="s">
        <v>14</v>
      </c>
      <c r="J239" s="4">
        <v>0</v>
      </c>
      <c r="K239" s="4">
        <v>357000</v>
      </c>
    </row>
    <row r="240" spans="2:11" x14ac:dyDescent="0.35">
      <c r="B240" s="13">
        <v>277</v>
      </c>
      <c r="C240" s="14"/>
      <c r="D240" s="14"/>
      <c r="E240" s="14"/>
      <c r="F240" s="14">
        <v>285</v>
      </c>
      <c r="G240" s="14">
        <v>285</v>
      </c>
      <c r="H240" s="21">
        <v>52831.828070175441</v>
      </c>
      <c r="I240" s="3" t="s">
        <v>14</v>
      </c>
      <c r="J240" s="4">
        <v>0</v>
      </c>
      <c r="K240" s="4">
        <v>2992500</v>
      </c>
    </row>
    <row r="241" spans="2:11" x14ac:dyDescent="0.35">
      <c r="B241" s="13">
        <v>278</v>
      </c>
      <c r="C241" s="14"/>
      <c r="D241" s="14"/>
      <c r="E241" s="14"/>
      <c r="F241" s="14">
        <v>85</v>
      </c>
      <c r="G241" s="14">
        <v>85</v>
      </c>
      <c r="H241" s="21">
        <v>89269.25882352941</v>
      </c>
      <c r="I241" s="3" t="s">
        <v>14</v>
      </c>
      <c r="J241" s="4">
        <v>0</v>
      </c>
      <c r="K241" s="4">
        <v>892500</v>
      </c>
    </row>
    <row r="242" spans="2:11" x14ac:dyDescent="0.35">
      <c r="B242" s="13">
        <v>279</v>
      </c>
      <c r="C242" s="14"/>
      <c r="D242" s="14"/>
      <c r="E242" s="14"/>
      <c r="F242" s="14">
        <v>5</v>
      </c>
      <c r="G242" s="14">
        <v>5</v>
      </c>
      <c r="H242" s="21">
        <v>175452</v>
      </c>
      <c r="I242" s="3" t="s">
        <v>14</v>
      </c>
      <c r="J242" s="4">
        <v>0</v>
      </c>
      <c r="K242" s="4">
        <v>52500</v>
      </c>
    </row>
    <row r="243" spans="2:11" x14ac:dyDescent="0.35">
      <c r="B243" s="13">
        <v>280</v>
      </c>
      <c r="C243" s="14"/>
      <c r="D243" s="14"/>
      <c r="E243" s="14"/>
      <c r="F243" s="14">
        <v>4</v>
      </c>
      <c r="G243" s="14">
        <v>4</v>
      </c>
      <c r="H243" s="21">
        <v>120975</v>
      </c>
      <c r="I243" s="3" t="s">
        <v>14</v>
      </c>
      <c r="J243" s="4">
        <v>0</v>
      </c>
      <c r="K243" s="4">
        <v>42000</v>
      </c>
    </row>
    <row r="244" spans="2:11" x14ac:dyDescent="0.35">
      <c r="B244" s="13">
        <v>281</v>
      </c>
      <c r="C244" s="14"/>
      <c r="D244" s="14"/>
      <c r="E244" s="14"/>
      <c r="F244" s="14">
        <v>15</v>
      </c>
      <c r="G244" s="14">
        <v>15</v>
      </c>
      <c r="H244" s="21">
        <v>45900</v>
      </c>
      <c r="I244" s="3" t="s">
        <v>14</v>
      </c>
      <c r="J244" s="4">
        <v>0</v>
      </c>
      <c r="K244" s="4">
        <v>157500</v>
      </c>
    </row>
    <row r="245" spans="2:11" x14ac:dyDescent="0.35">
      <c r="B245" s="13">
        <v>282</v>
      </c>
      <c r="C245" s="14"/>
      <c r="D245" s="14"/>
      <c r="E245" s="14"/>
      <c r="F245" s="14">
        <v>8</v>
      </c>
      <c r="G245" s="14">
        <v>8</v>
      </c>
      <c r="H245" s="21">
        <v>131198.75</v>
      </c>
      <c r="I245" s="3" t="s">
        <v>14</v>
      </c>
      <c r="J245" s="4">
        <v>0</v>
      </c>
      <c r="K245" s="4">
        <v>84000</v>
      </c>
    </row>
    <row r="246" spans="2:11" x14ac:dyDescent="0.35">
      <c r="B246" s="13">
        <v>283</v>
      </c>
      <c r="C246" s="14"/>
      <c r="D246" s="14"/>
      <c r="E246" s="14"/>
      <c r="F246" s="14">
        <v>86</v>
      </c>
      <c r="G246" s="14">
        <v>86</v>
      </c>
      <c r="H246" s="21">
        <v>167101.1976744186</v>
      </c>
      <c r="I246" s="3" t="s">
        <v>14</v>
      </c>
      <c r="J246" s="4">
        <v>0</v>
      </c>
      <c r="K246" s="4">
        <v>903000</v>
      </c>
    </row>
    <row r="247" spans="2:11" x14ac:dyDescent="0.35">
      <c r="B247" s="13">
        <v>284</v>
      </c>
      <c r="C247" s="14"/>
      <c r="D247" s="14"/>
      <c r="E247" s="14"/>
      <c r="F247" s="14">
        <v>42</v>
      </c>
      <c r="G247" s="14">
        <v>42</v>
      </c>
      <c r="H247" s="21">
        <v>130942.85714285714</v>
      </c>
      <c r="I247" s="3" t="s">
        <v>14</v>
      </c>
      <c r="J247" s="4">
        <v>0</v>
      </c>
      <c r="K247" s="4">
        <v>441000</v>
      </c>
    </row>
    <row r="248" spans="2:11" x14ac:dyDescent="0.35">
      <c r="B248" s="13">
        <v>285</v>
      </c>
      <c r="C248" s="14"/>
      <c r="D248" s="14"/>
      <c r="E248" s="14"/>
      <c r="F248" s="14">
        <v>46</v>
      </c>
      <c r="G248" s="14">
        <v>46</v>
      </c>
      <c r="H248" s="21">
        <v>109850</v>
      </c>
      <c r="I248" s="3" t="s">
        <v>14</v>
      </c>
      <c r="J248" s="4">
        <v>0</v>
      </c>
      <c r="K248" s="4">
        <v>483000</v>
      </c>
    </row>
    <row r="249" spans="2:11" x14ac:dyDescent="0.35">
      <c r="B249" s="13">
        <v>287</v>
      </c>
      <c r="C249" s="14"/>
      <c r="D249" s="14"/>
      <c r="E249" s="14"/>
      <c r="F249" s="14">
        <v>69</v>
      </c>
      <c r="G249" s="14">
        <v>69</v>
      </c>
      <c r="H249" s="21">
        <v>5065.217391304348</v>
      </c>
      <c r="I249" s="3" t="s">
        <v>14</v>
      </c>
      <c r="J249" s="4">
        <v>0</v>
      </c>
      <c r="K249" s="4">
        <v>724500</v>
      </c>
    </row>
    <row r="250" spans="2:11" x14ac:dyDescent="0.35">
      <c r="B250" s="13">
        <v>288</v>
      </c>
      <c r="C250" s="14"/>
      <c r="D250" s="14"/>
      <c r="E250" s="14"/>
      <c r="F250" s="14">
        <v>2</v>
      </c>
      <c r="G250" s="14">
        <v>2</v>
      </c>
      <c r="H250" s="21">
        <v>97577.5</v>
      </c>
      <c r="I250" s="3" t="s">
        <v>14</v>
      </c>
      <c r="J250" s="4">
        <v>0</v>
      </c>
      <c r="K250" s="4">
        <v>21000</v>
      </c>
    </row>
    <row r="251" spans="2:11" x14ac:dyDescent="0.35">
      <c r="B251" s="13">
        <v>289</v>
      </c>
      <c r="C251" s="14"/>
      <c r="D251" s="14"/>
      <c r="E251" s="14"/>
      <c r="F251" s="14">
        <v>4</v>
      </c>
      <c r="G251" s="14">
        <v>4</v>
      </c>
      <c r="H251" s="21">
        <v>46000</v>
      </c>
      <c r="I251" s="3" t="s">
        <v>14</v>
      </c>
      <c r="J251" s="4">
        <v>0</v>
      </c>
      <c r="K251" s="4">
        <v>42000</v>
      </c>
    </row>
    <row r="252" spans="2:11" x14ac:dyDescent="0.35">
      <c r="B252" s="13">
        <v>290</v>
      </c>
      <c r="C252" s="14"/>
      <c r="D252" s="14"/>
      <c r="E252" s="14"/>
      <c r="F252" s="14">
        <v>139</v>
      </c>
      <c r="G252" s="14">
        <v>139</v>
      </c>
      <c r="H252" s="21">
        <v>130588.84892086331</v>
      </c>
      <c r="I252" s="3" t="s">
        <v>14</v>
      </c>
      <c r="J252" s="4">
        <v>0</v>
      </c>
      <c r="K252" s="4">
        <v>1459500</v>
      </c>
    </row>
    <row r="253" spans="2:11" x14ac:dyDescent="0.35">
      <c r="B253" s="13">
        <v>291</v>
      </c>
      <c r="C253" s="14"/>
      <c r="D253" s="14"/>
      <c r="E253" s="14"/>
      <c r="F253" s="14">
        <v>14</v>
      </c>
      <c r="G253" s="14">
        <v>14</v>
      </c>
      <c r="H253" s="21">
        <v>212068</v>
      </c>
      <c r="I253" s="3" t="s">
        <v>14</v>
      </c>
      <c r="J253" s="4">
        <v>0</v>
      </c>
      <c r="K253" s="4">
        <v>147000</v>
      </c>
    </row>
    <row r="254" spans="2:11" x14ac:dyDescent="0.35">
      <c r="B254" s="13">
        <v>292</v>
      </c>
      <c r="C254" s="14"/>
      <c r="D254" s="14"/>
      <c r="E254" s="14"/>
      <c r="F254" s="14">
        <v>90</v>
      </c>
      <c r="G254" s="14">
        <v>90</v>
      </c>
      <c r="H254" s="21">
        <v>166847.16666666666</v>
      </c>
      <c r="I254" s="3" t="s">
        <v>14</v>
      </c>
      <c r="J254" s="4">
        <v>0</v>
      </c>
      <c r="K254" s="4">
        <v>945000</v>
      </c>
    </row>
    <row r="255" spans="2:11" x14ac:dyDescent="0.35">
      <c r="B255" s="13">
        <v>293</v>
      </c>
      <c r="C255" s="14"/>
      <c r="D255" s="14"/>
      <c r="E255" s="14"/>
      <c r="F255" s="14">
        <v>32</v>
      </c>
      <c r="G255" s="14">
        <v>32</v>
      </c>
      <c r="H255" s="21">
        <v>216007.1875</v>
      </c>
      <c r="I255" s="3" t="s">
        <v>14</v>
      </c>
      <c r="J255" s="4">
        <v>0</v>
      </c>
      <c r="K255" s="4">
        <v>336000</v>
      </c>
    </row>
    <row r="256" spans="2:11" x14ac:dyDescent="0.35">
      <c r="B256" s="13">
        <v>294</v>
      </c>
      <c r="C256" s="14"/>
      <c r="D256" s="14"/>
      <c r="E256" s="14"/>
      <c r="F256" s="14">
        <v>2</v>
      </c>
      <c r="G256" s="14">
        <v>2</v>
      </c>
      <c r="H256" s="21">
        <v>188250</v>
      </c>
      <c r="I256" s="3" t="s">
        <v>14</v>
      </c>
      <c r="J256" s="4">
        <v>0</v>
      </c>
      <c r="K256" s="4">
        <v>21000</v>
      </c>
    </row>
    <row r="257" spans="2:11" x14ac:dyDescent="0.35">
      <c r="B257" s="13">
        <v>295</v>
      </c>
      <c r="C257" s="14"/>
      <c r="D257" s="14"/>
      <c r="E257" s="14"/>
      <c r="F257" s="14">
        <v>3</v>
      </c>
      <c r="G257" s="14">
        <v>3</v>
      </c>
      <c r="H257" s="21">
        <v>100386.33333333333</v>
      </c>
      <c r="I257" s="3" t="s">
        <v>14</v>
      </c>
      <c r="J257" s="4">
        <v>0</v>
      </c>
      <c r="K257" s="4">
        <v>31500</v>
      </c>
    </row>
    <row r="258" spans="2:11" x14ac:dyDescent="0.35">
      <c r="B258" s="13">
        <v>296</v>
      </c>
      <c r="C258" s="14"/>
      <c r="D258" s="14"/>
      <c r="E258" s="14"/>
      <c r="F258" s="14">
        <v>1</v>
      </c>
      <c r="G258" s="14">
        <v>1</v>
      </c>
      <c r="H258" s="21">
        <v>123366</v>
      </c>
      <c r="I258" s="3" t="s">
        <v>14</v>
      </c>
      <c r="J258" s="4">
        <v>0</v>
      </c>
      <c r="K258" s="4">
        <v>10500</v>
      </c>
    </row>
    <row r="259" spans="2:11" x14ac:dyDescent="0.35">
      <c r="B259" s="13">
        <v>297</v>
      </c>
      <c r="C259" s="14"/>
      <c r="D259" s="14"/>
      <c r="E259" s="14"/>
      <c r="F259" s="14">
        <v>24</v>
      </c>
      <c r="G259" s="14">
        <v>24</v>
      </c>
      <c r="H259" s="21">
        <v>66011.666666666672</v>
      </c>
      <c r="I259" s="3" t="s">
        <v>14</v>
      </c>
      <c r="J259" s="4">
        <v>0</v>
      </c>
      <c r="K259" s="4">
        <v>252000</v>
      </c>
    </row>
    <row r="260" spans="2:11" x14ac:dyDescent="0.35">
      <c r="B260" s="13">
        <v>298</v>
      </c>
      <c r="C260" s="14"/>
      <c r="D260" s="14"/>
      <c r="E260" s="14"/>
      <c r="F260" s="14">
        <v>13</v>
      </c>
      <c r="G260" s="14">
        <v>13</v>
      </c>
      <c r="H260" s="21">
        <v>192438.53846153847</v>
      </c>
      <c r="I260" s="3" t="s">
        <v>14</v>
      </c>
      <c r="J260" s="4">
        <v>0</v>
      </c>
      <c r="K260" s="4">
        <v>136500</v>
      </c>
    </row>
    <row r="261" spans="2:11" x14ac:dyDescent="0.35">
      <c r="B261" s="13">
        <v>299</v>
      </c>
      <c r="C261" s="14"/>
      <c r="D261" s="14"/>
      <c r="E261" s="14"/>
      <c r="F261" s="14">
        <v>111</v>
      </c>
      <c r="G261" s="14">
        <v>111</v>
      </c>
      <c r="H261" s="21">
        <v>148928.82882882882</v>
      </c>
      <c r="I261" s="3" t="s">
        <v>14</v>
      </c>
      <c r="J261" s="4">
        <v>0</v>
      </c>
      <c r="K261" s="4">
        <v>1165500</v>
      </c>
    </row>
    <row r="262" spans="2:11" x14ac:dyDescent="0.35">
      <c r="B262" s="13">
        <v>300</v>
      </c>
      <c r="C262" s="14"/>
      <c r="D262" s="14"/>
      <c r="E262" s="14"/>
      <c r="F262" s="14">
        <v>22</v>
      </c>
      <c r="G262" s="14">
        <v>22</v>
      </c>
      <c r="H262" s="21">
        <v>117887.22727272728</v>
      </c>
      <c r="I262" s="3" t="s">
        <v>14</v>
      </c>
      <c r="J262" s="4">
        <v>0</v>
      </c>
      <c r="K262" s="4">
        <v>231000</v>
      </c>
    </row>
    <row r="263" spans="2:11" x14ac:dyDescent="0.35">
      <c r="B263" s="13">
        <v>302</v>
      </c>
      <c r="C263" s="14"/>
      <c r="D263" s="14"/>
      <c r="E263" s="14"/>
      <c r="F263" s="14">
        <v>3</v>
      </c>
      <c r="G263" s="14">
        <v>3</v>
      </c>
      <c r="H263" s="21">
        <v>229756.33333333334</v>
      </c>
      <c r="I263" s="3" t="s">
        <v>14</v>
      </c>
      <c r="J263" s="4">
        <v>0</v>
      </c>
      <c r="K263" s="4">
        <v>31500</v>
      </c>
    </row>
    <row r="264" spans="2:11" x14ac:dyDescent="0.35">
      <c r="B264" s="13">
        <v>303</v>
      </c>
      <c r="C264" s="14"/>
      <c r="D264" s="14"/>
      <c r="E264" s="14"/>
      <c r="F264" s="14">
        <v>74</v>
      </c>
      <c r="G264" s="14">
        <v>74</v>
      </c>
      <c r="H264" s="21">
        <v>198335</v>
      </c>
      <c r="I264" s="3" t="s">
        <v>14</v>
      </c>
      <c r="J264" s="4">
        <v>0</v>
      </c>
      <c r="K264" s="4">
        <v>777000</v>
      </c>
    </row>
    <row r="265" spans="2:11" x14ac:dyDescent="0.35">
      <c r="B265" s="13">
        <v>304</v>
      </c>
      <c r="C265" s="14"/>
      <c r="D265" s="14"/>
      <c r="E265" s="14"/>
      <c r="F265" s="14">
        <v>1</v>
      </c>
      <c r="G265" s="14">
        <v>1</v>
      </c>
      <c r="H265" s="21">
        <v>72400</v>
      </c>
      <c r="I265" s="3" t="s">
        <v>14</v>
      </c>
      <c r="J265" s="4">
        <v>0</v>
      </c>
      <c r="K265" s="4">
        <v>10500</v>
      </c>
    </row>
    <row r="266" spans="2:11" x14ac:dyDescent="0.35">
      <c r="B266" s="13">
        <v>305</v>
      </c>
      <c r="C266" s="14"/>
      <c r="D266" s="14"/>
      <c r="E266" s="14"/>
      <c r="F266" s="14">
        <v>4</v>
      </c>
      <c r="G266" s="14">
        <v>4</v>
      </c>
      <c r="H266" s="21">
        <v>197455</v>
      </c>
      <c r="I266" s="3" t="s">
        <v>14</v>
      </c>
      <c r="J266" s="4">
        <v>0</v>
      </c>
      <c r="K266" s="4">
        <v>42000</v>
      </c>
    </row>
    <row r="267" spans="2:11" x14ac:dyDescent="0.35">
      <c r="B267" s="13">
        <v>306</v>
      </c>
      <c r="C267" s="14"/>
      <c r="D267" s="14"/>
      <c r="E267" s="14"/>
      <c r="F267" s="14">
        <v>1</v>
      </c>
      <c r="G267" s="14">
        <v>1</v>
      </c>
      <c r="H267" s="21">
        <v>44000</v>
      </c>
      <c r="I267" s="3" t="s">
        <v>14</v>
      </c>
      <c r="J267" s="4">
        <v>0</v>
      </c>
      <c r="K267" s="4">
        <v>10500</v>
      </c>
    </row>
    <row r="268" spans="2:11" x14ac:dyDescent="0.35">
      <c r="B268" s="13">
        <v>308</v>
      </c>
      <c r="C268" s="14"/>
      <c r="D268" s="14"/>
      <c r="E268" s="14"/>
      <c r="F268" s="14">
        <v>6</v>
      </c>
      <c r="G268" s="14">
        <v>6</v>
      </c>
      <c r="H268" s="21">
        <v>102775</v>
      </c>
      <c r="I268" s="3" t="s">
        <v>14</v>
      </c>
      <c r="J268" s="4">
        <v>0</v>
      </c>
      <c r="K268" s="4">
        <v>63000</v>
      </c>
    </row>
    <row r="269" spans="2:11" x14ac:dyDescent="0.35">
      <c r="B269" s="13">
        <v>311</v>
      </c>
      <c r="C269" s="14"/>
      <c r="D269" s="14"/>
      <c r="E269" s="14"/>
      <c r="F269" s="14">
        <v>2</v>
      </c>
      <c r="G269" s="14">
        <v>2</v>
      </c>
      <c r="H269" s="21">
        <v>186205</v>
      </c>
      <c r="I269" s="3" t="s">
        <v>14</v>
      </c>
      <c r="J269" s="4">
        <v>0</v>
      </c>
      <c r="K269" s="4">
        <v>21000</v>
      </c>
    </row>
    <row r="270" spans="2:11" x14ac:dyDescent="0.35">
      <c r="B270" s="13">
        <v>313</v>
      </c>
      <c r="C270" s="14"/>
      <c r="D270" s="14"/>
      <c r="E270" s="14"/>
      <c r="F270" s="14">
        <v>31</v>
      </c>
      <c r="G270" s="14">
        <v>31</v>
      </c>
      <c r="H270" s="21">
        <v>141315</v>
      </c>
      <c r="I270" s="3" t="s">
        <v>14</v>
      </c>
      <c r="J270" s="4">
        <v>0</v>
      </c>
      <c r="K270" s="4">
        <v>325500</v>
      </c>
    </row>
    <row r="271" spans="2:11" x14ac:dyDescent="0.35">
      <c r="B271" s="13">
        <v>314</v>
      </c>
      <c r="C271" s="14"/>
      <c r="D271" s="14"/>
      <c r="E271" s="14"/>
      <c r="F271" s="14">
        <v>3</v>
      </c>
      <c r="G271" s="14">
        <v>3</v>
      </c>
      <c r="H271" s="21">
        <v>205415.33333333334</v>
      </c>
      <c r="I271" s="3" t="s">
        <v>14</v>
      </c>
      <c r="J271" s="4">
        <v>0</v>
      </c>
      <c r="K271" s="4">
        <v>31500</v>
      </c>
    </row>
    <row r="272" spans="2:11" x14ac:dyDescent="0.35">
      <c r="B272" s="13">
        <v>317</v>
      </c>
      <c r="C272" s="14"/>
      <c r="D272" s="14"/>
      <c r="E272" s="14"/>
      <c r="F272" s="14">
        <v>61</v>
      </c>
      <c r="G272" s="14">
        <v>61</v>
      </c>
      <c r="H272" s="21">
        <v>79132.131147540989</v>
      </c>
      <c r="I272" s="3" t="s">
        <v>14</v>
      </c>
      <c r="J272" s="4">
        <v>0</v>
      </c>
      <c r="K272" s="4">
        <v>640500</v>
      </c>
    </row>
    <row r="273" spans="2:11" x14ac:dyDescent="0.35">
      <c r="B273" s="13">
        <v>318</v>
      </c>
      <c r="C273" s="14"/>
      <c r="D273" s="14"/>
      <c r="E273" s="14"/>
      <c r="F273" s="14">
        <v>2</v>
      </c>
      <c r="G273" s="14">
        <v>2</v>
      </c>
      <c r="H273" s="21">
        <v>462000</v>
      </c>
      <c r="I273" s="3" t="s">
        <v>14</v>
      </c>
      <c r="J273" s="4">
        <v>0</v>
      </c>
      <c r="K273" s="4">
        <v>21000</v>
      </c>
    </row>
    <row r="274" spans="2:11" x14ac:dyDescent="0.35">
      <c r="B274" s="13">
        <v>320</v>
      </c>
      <c r="C274" s="14"/>
      <c r="D274" s="14"/>
      <c r="E274" s="14"/>
      <c r="F274" s="14">
        <v>1</v>
      </c>
      <c r="G274" s="14">
        <v>1</v>
      </c>
      <c r="H274" s="21">
        <v>218300</v>
      </c>
      <c r="I274" s="3" t="s">
        <v>14</v>
      </c>
      <c r="J274" s="4">
        <v>0</v>
      </c>
      <c r="K274" s="4">
        <v>10500</v>
      </c>
    </row>
    <row r="275" spans="2:11" x14ac:dyDescent="0.35">
      <c r="B275" s="13">
        <v>321</v>
      </c>
      <c r="C275" s="14"/>
      <c r="D275" s="14"/>
      <c r="E275" s="14"/>
      <c r="F275" s="14">
        <v>1</v>
      </c>
      <c r="G275" s="14">
        <v>1</v>
      </c>
      <c r="H275" s="21">
        <v>120380</v>
      </c>
      <c r="I275" s="3" t="s">
        <v>14</v>
      </c>
      <c r="J275" s="4">
        <v>0</v>
      </c>
      <c r="K275" s="4">
        <v>10500</v>
      </c>
    </row>
    <row r="276" spans="2:11" x14ac:dyDescent="0.35">
      <c r="B276" s="13">
        <v>322</v>
      </c>
      <c r="C276" s="14"/>
      <c r="D276" s="14"/>
      <c r="E276" s="14"/>
      <c r="F276" s="14">
        <v>4</v>
      </c>
      <c r="G276" s="14">
        <v>4</v>
      </c>
      <c r="H276" s="21">
        <v>140751.25</v>
      </c>
      <c r="I276" s="3" t="s">
        <v>14</v>
      </c>
      <c r="J276" s="4">
        <v>0</v>
      </c>
      <c r="K276" s="4">
        <v>42000</v>
      </c>
    </row>
    <row r="277" spans="2:11" x14ac:dyDescent="0.35">
      <c r="B277" s="13">
        <v>328</v>
      </c>
      <c r="C277" s="14"/>
      <c r="D277" s="14"/>
      <c r="E277" s="14"/>
      <c r="F277" s="14">
        <v>11</v>
      </c>
      <c r="G277" s="14">
        <v>11</v>
      </c>
      <c r="H277" s="21">
        <v>208948.63636363635</v>
      </c>
      <c r="I277" s="3" t="s">
        <v>14</v>
      </c>
      <c r="J277" s="4">
        <v>0</v>
      </c>
      <c r="K277" s="4">
        <v>115500</v>
      </c>
    </row>
    <row r="278" spans="2:11" x14ac:dyDescent="0.35">
      <c r="B278" s="13">
        <v>331</v>
      </c>
      <c r="C278" s="14"/>
      <c r="D278" s="14"/>
      <c r="E278" s="14"/>
      <c r="F278" s="14">
        <v>16</v>
      </c>
      <c r="G278" s="14">
        <v>16</v>
      </c>
      <c r="H278" s="21">
        <v>199273.125</v>
      </c>
      <c r="I278" s="3" t="s">
        <v>14</v>
      </c>
      <c r="J278" s="4">
        <v>0</v>
      </c>
      <c r="K278" s="4">
        <v>168000</v>
      </c>
    </row>
    <row r="279" spans="2:11" x14ac:dyDescent="0.35">
      <c r="B279" s="13">
        <v>333</v>
      </c>
      <c r="C279" s="14"/>
      <c r="D279" s="14"/>
      <c r="E279" s="14"/>
      <c r="F279" s="14">
        <v>3</v>
      </c>
      <c r="G279" s="14">
        <v>3</v>
      </c>
      <c r="H279" s="21">
        <v>247690</v>
      </c>
      <c r="I279" s="3" t="s">
        <v>14</v>
      </c>
      <c r="J279" s="4">
        <v>0</v>
      </c>
      <c r="K279" s="4">
        <v>31500</v>
      </c>
    </row>
    <row r="280" spans="2:11" x14ac:dyDescent="0.35">
      <c r="B280" s="13">
        <v>335</v>
      </c>
      <c r="C280" s="14"/>
      <c r="D280" s="14"/>
      <c r="E280" s="14"/>
      <c r="F280" s="14">
        <v>9</v>
      </c>
      <c r="G280" s="14">
        <v>9</v>
      </c>
      <c r="H280" s="21">
        <v>263502</v>
      </c>
      <c r="I280" s="3" t="s">
        <v>14</v>
      </c>
      <c r="J280" s="4">
        <v>0</v>
      </c>
      <c r="K280" s="4">
        <v>94500</v>
      </c>
    </row>
    <row r="281" spans="2:11" x14ac:dyDescent="0.35">
      <c r="B281" s="13">
        <v>337</v>
      </c>
      <c r="C281" s="14"/>
      <c r="D281" s="14"/>
      <c r="E281" s="14"/>
      <c r="F281" s="14">
        <v>3</v>
      </c>
      <c r="G281" s="14">
        <v>3</v>
      </c>
      <c r="H281" s="21">
        <v>152715</v>
      </c>
      <c r="I281" s="3" t="s">
        <v>14</v>
      </c>
      <c r="J281" s="4">
        <v>0</v>
      </c>
      <c r="K281" s="4">
        <v>31500</v>
      </c>
    </row>
    <row r="282" spans="2:11" x14ac:dyDescent="0.35">
      <c r="B282" s="13">
        <v>338</v>
      </c>
      <c r="C282" s="14"/>
      <c r="D282" s="14"/>
      <c r="E282" s="14"/>
      <c r="F282" s="14">
        <v>8</v>
      </c>
      <c r="G282" s="14">
        <v>8</v>
      </c>
      <c r="H282" s="21">
        <v>89387.5</v>
      </c>
      <c r="I282" s="3" t="s">
        <v>14</v>
      </c>
      <c r="J282" s="4">
        <v>0</v>
      </c>
      <c r="K282" s="4">
        <v>84000</v>
      </c>
    </row>
    <row r="283" spans="2:11" x14ac:dyDescent="0.35">
      <c r="B283" s="13">
        <v>339</v>
      </c>
      <c r="C283" s="14"/>
      <c r="D283" s="14"/>
      <c r="E283" s="14"/>
      <c r="F283" s="14">
        <v>1</v>
      </c>
      <c r="G283" s="14">
        <v>1</v>
      </c>
      <c r="H283" s="21">
        <v>203520</v>
      </c>
      <c r="I283" s="3" t="s">
        <v>14</v>
      </c>
      <c r="J283" s="4">
        <v>0</v>
      </c>
      <c r="K283" s="4">
        <v>10500</v>
      </c>
    </row>
    <row r="284" spans="2:11" x14ac:dyDescent="0.35">
      <c r="B284" s="13">
        <v>340</v>
      </c>
      <c r="C284" s="14"/>
      <c r="D284" s="14"/>
      <c r="E284" s="14"/>
      <c r="F284" s="14">
        <v>73</v>
      </c>
      <c r="G284" s="14">
        <v>73</v>
      </c>
      <c r="H284" s="21">
        <v>295948</v>
      </c>
      <c r="I284" s="3" t="s">
        <v>14</v>
      </c>
      <c r="J284" s="4">
        <v>0</v>
      </c>
      <c r="K284" s="4">
        <v>766500</v>
      </c>
    </row>
    <row r="285" spans="2:11" x14ac:dyDescent="0.35">
      <c r="B285" s="13">
        <v>341</v>
      </c>
      <c r="C285" s="14"/>
      <c r="D285" s="14"/>
      <c r="E285" s="14"/>
      <c r="F285" s="14">
        <v>5</v>
      </c>
      <c r="G285" s="14">
        <v>5</v>
      </c>
      <c r="H285" s="21">
        <v>266200</v>
      </c>
      <c r="I285" s="3" t="s">
        <v>14</v>
      </c>
      <c r="J285" s="4">
        <v>0</v>
      </c>
      <c r="K285" s="4">
        <v>52500</v>
      </c>
    </row>
    <row r="286" spans="2:11" x14ac:dyDescent="0.35">
      <c r="B286" s="13">
        <v>342</v>
      </c>
      <c r="C286" s="14"/>
      <c r="D286" s="14"/>
      <c r="E286" s="14"/>
      <c r="F286" s="14">
        <v>12</v>
      </c>
      <c r="G286" s="14">
        <v>12</v>
      </c>
      <c r="H286" s="21">
        <v>234048</v>
      </c>
      <c r="I286" s="3" t="s">
        <v>14</v>
      </c>
      <c r="J286" s="4">
        <v>0</v>
      </c>
      <c r="K286" s="4">
        <v>126000</v>
      </c>
    </row>
    <row r="287" spans="2:11" x14ac:dyDescent="0.35">
      <c r="B287" s="13">
        <v>348</v>
      </c>
      <c r="C287" s="14"/>
      <c r="D287" s="14"/>
      <c r="E287" s="14"/>
      <c r="F287" s="14">
        <v>6</v>
      </c>
      <c r="G287" s="14">
        <v>6</v>
      </c>
      <c r="H287" s="21">
        <v>263502</v>
      </c>
      <c r="I287" s="3" t="s">
        <v>14</v>
      </c>
      <c r="J287" s="4">
        <v>0</v>
      </c>
      <c r="K287" s="4">
        <v>63000</v>
      </c>
    </row>
    <row r="288" spans="2:11" x14ac:dyDescent="0.35">
      <c r="B288" s="13">
        <v>350</v>
      </c>
      <c r="C288" s="14"/>
      <c r="D288" s="14"/>
      <c r="E288" s="14"/>
      <c r="F288" s="14">
        <v>24</v>
      </c>
      <c r="G288" s="14">
        <v>24</v>
      </c>
      <c r="H288" s="21">
        <v>238399.375</v>
      </c>
      <c r="I288" s="3" t="s">
        <v>14</v>
      </c>
      <c r="J288" s="4">
        <v>0</v>
      </c>
      <c r="K288" s="4">
        <v>252000</v>
      </c>
    </row>
    <row r="289" spans="2:11" x14ac:dyDescent="0.35">
      <c r="B289" s="13">
        <v>360</v>
      </c>
      <c r="C289" s="14"/>
      <c r="D289" s="14"/>
      <c r="E289" s="14"/>
      <c r="F289" s="14">
        <v>1</v>
      </c>
      <c r="G289" s="14">
        <v>1</v>
      </c>
      <c r="H289" s="21">
        <v>141315</v>
      </c>
      <c r="I289" s="3" t="s">
        <v>14</v>
      </c>
      <c r="J289" s="4">
        <v>0</v>
      </c>
      <c r="K289" s="4">
        <v>10500</v>
      </c>
    </row>
    <row r="290" spans="2:11" x14ac:dyDescent="0.35">
      <c r="B290" s="13">
        <v>385</v>
      </c>
      <c r="C290" s="14"/>
      <c r="D290" s="14"/>
      <c r="E290" s="14"/>
      <c r="F290" s="14">
        <v>5</v>
      </c>
      <c r="G290" s="14">
        <v>5</v>
      </c>
      <c r="H290" s="21">
        <v>120000</v>
      </c>
      <c r="I290" s="3" t="s">
        <v>14</v>
      </c>
      <c r="J290" s="4">
        <v>0</v>
      </c>
      <c r="K290" s="4">
        <v>52500</v>
      </c>
    </row>
    <row r="291" spans="2:11" x14ac:dyDescent="0.35">
      <c r="B291" s="13">
        <v>395</v>
      </c>
      <c r="C291" s="14"/>
      <c r="D291" s="14"/>
      <c r="E291" s="14"/>
      <c r="F291" s="14">
        <v>5</v>
      </c>
      <c r="G291" s="14">
        <v>5</v>
      </c>
      <c r="H291" s="21">
        <v>97360</v>
      </c>
      <c r="I291" s="3" t="s">
        <v>14</v>
      </c>
      <c r="J291" s="4">
        <v>0</v>
      </c>
      <c r="K291" s="4">
        <v>52500</v>
      </c>
    </row>
    <row r="292" spans="2:11" x14ac:dyDescent="0.35">
      <c r="B292" s="13">
        <v>452</v>
      </c>
      <c r="C292" s="14"/>
      <c r="D292" s="14"/>
      <c r="E292" s="14"/>
      <c r="F292" s="14">
        <v>20</v>
      </c>
      <c r="G292" s="14">
        <v>20</v>
      </c>
      <c r="H292" s="21">
        <v>358746.2</v>
      </c>
      <c r="I292" s="3" t="s">
        <v>14</v>
      </c>
      <c r="J292" s="4">
        <v>0</v>
      </c>
      <c r="K292" s="4">
        <v>210000</v>
      </c>
    </row>
    <row r="293" spans="2:11" x14ac:dyDescent="0.35">
      <c r="B293" s="13">
        <v>464</v>
      </c>
      <c r="C293" s="14"/>
      <c r="D293" s="14"/>
      <c r="E293" s="14"/>
      <c r="F293" s="14">
        <v>7</v>
      </c>
      <c r="G293" s="14">
        <v>7</v>
      </c>
      <c r="H293" s="21">
        <v>359678.71428571426</v>
      </c>
      <c r="I293" s="3" t="s">
        <v>14</v>
      </c>
      <c r="J293" s="4">
        <v>0</v>
      </c>
      <c r="K293" s="4">
        <v>73500</v>
      </c>
    </row>
    <row r="294" spans="2:11" x14ac:dyDescent="0.35">
      <c r="B294" s="13">
        <v>633</v>
      </c>
      <c r="C294" s="14"/>
      <c r="D294" s="14"/>
      <c r="E294" s="14"/>
      <c r="F294" s="14">
        <v>1</v>
      </c>
      <c r="G294" s="14">
        <v>1</v>
      </c>
      <c r="H294" s="21">
        <v>0</v>
      </c>
      <c r="I294" s="3" t="s">
        <v>14</v>
      </c>
      <c r="J294" s="4">
        <v>0</v>
      </c>
      <c r="K294" s="4">
        <v>10500</v>
      </c>
    </row>
    <row r="295" spans="2:11" x14ac:dyDescent="0.35">
      <c r="B295" s="13" t="s">
        <v>10</v>
      </c>
      <c r="C295" s="14">
        <v>42764</v>
      </c>
      <c r="D295" s="14">
        <v>63</v>
      </c>
      <c r="E295" s="14">
        <v>18592</v>
      </c>
      <c r="F295" s="14">
        <v>2152854</v>
      </c>
      <c r="G295" s="14">
        <v>2214273</v>
      </c>
      <c r="H295" s="21">
        <v>26232.796961350294</v>
      </c>
      <c r="I295" s="3"/>
      <c r="J295" s="4">
        <v>257939130</v>
      </c>
      <c r="K295" s="4">
        <v>506755944</v>
      </c>
    </row>
  </sheetData>
  <mergeCells count="2">
    <mergeCell ref="C2:G2"/>
    <mergeCell ref="J3:K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31021-3492-40D6-9FCB-55068D041C54}">
  <dimension ref="B2:L291"/>
  <sheetViews>
    <sheetView zoomScale="90" zoomScaleNormal="90" workbookViewId="0">
      <selection activeCell="L4" sqref="L4"/>
    </sheetView>
  </sheetViews>
  <sheetFormatPr baseColWidth="10" defaultRowHeight="14.5" x14ac:dyDescent="0.35"/>
  <cols>
    <col min="2" max="2" width="11.54296875" style="11" bestFit="1" customWidth="1"/>
    <col min="3" max="3" width="12.26953125" style="7" bestFit="1" customWidth="1"/>
    <col min="4" max="5" width="11.54296875" style="7" bestFit="1" customWidth="1"/>
    <col min="6" max="6" width="13.81640625" style="7" bestFit="1" customWidth="1"/>
    <col min="7" max="7" width="15.1796875" style="7" customWidth="1"/>
    <col min="8" max="8" width="15.54296875" customWidth="1"/>
    <col min="9" max="9" width="11.453125" style="7"/>
    <col min="10" max="11" width="17.81640625" bestFit="1" customWidth="1"/>
  </cols>
  <sheetData>
    <row r="2" spans="2:12" x14ac:dyDescent="0.35">
      <c r="B2" s="1"/>
      <c r="C2" s="24" t="s">
        <v>30</v>
      </c>
      <c r="D2" s="24"/>
      <c r="E2" s="24"/>
      <c r="F2" s="24"/>
      <c r="G2" s="24"/>
      <c r="H2" s="15">
        <v>0.96099999999999997</v>
      </c>
      <c r="I2" s="1" t="s">
        <v>31</v>
      </c>
      <c r="J2" s="1" t="s">
        <v>2</v>
      </c>
      <c r="K2" s="1" t="s">
        <v>3</v>
      </c>
      <c r="L2" t="s">
        <v>52</v>
      </c>
    </row>
    <row r="3" spans="2:12" x14ac:dyDescent="0.35">
      <c r="B3" s="1" t="s">
        <v>32</v>
      </c>
      <c r="C3" s="1" t="s">
        <v>5</v>
      </c>
      <c r="D3" s="1" t="s">
        <v>6</v>
      </c>
      <c r="E3" s="1" t="s">
        <v>8</v>
      </c>
      <c r="F3" s="1" t="s">
        <v>9</v>
      </c>
      <c r="G3" s="1" t="s">
        <v>10</v>
      </c>
      <c r="H3" s="1" t="s">
        <v>29</v>
      </c>
      <c r="I3" s="1" t="s">
        <v>11</v>
      </c>
      <c r="J3" s="24" t="s">
        <v>12</v>
      </c>
      <c r="K3" s="24"/>
    </row>
    <row r="4" spans="2:12" x14ac:dyDescent="0.35">
      <c r="B4" s="18">
        <v>0</v>
      </c>
      <c r="C4" s="2">
        <v>110916</v>
      </c>
      <c r="D4" s="2">
        <v>211</v>
      </c>
      <c r="E4" s="2"/>
      <c r="F4" s="2"/>
      <c r="G4" s="2">
        <v>111127</v>
      </c>
      <c r="H4" s="19">
        <v>29195.916671915915</v>
      </c>
      <c r="I4" s="3" t="s">
        <v>13</v>
      </c>
      <c r="J4" s="19">
        <v>504218000</v>
      </c>
      <c r="K4" s="19">
        <v>0</v>
      </c>
      <c r="L4" s="23">
        <f>SUM(J5:J71)/SUMPRODUCT(G5:G71,H5:H71)</f>
        <v>4.7600524392975088E-3</v>
      </c>
    </row>
    <row r="5" spans="2:12" x14ac:dyDescent="0.35">
      <c r="B5" s="20">
        <v>12</v>
      </c>
      <c r="C5" s="2"/>
      <c r="D5" s="2"/>
      <c r="E5" s="2">
        <v>3</v>
      </c>
      <c r="F5" s="2"/>
      <c r="G5" s="2">
        <v>3</v>
      </c>
      <c r="H5" s="19">
        <v>45400</v>
      </c>
      <c r="I5" s="3" t="s">
        <v>13</v>
      </c>
      <c r="J5" s="19">
        <v>9000</v>
      </c>
      <c r="K5" s="19">
        <v>0</v>
      </c>
    </row>
    <row r="6" spans="2:12" x14ac:dyDescent="0.35">
      <c r="B6" s="20">
        <v>13</v>
      </c>
      <c r="C6" s="2"/>
      <c r="D6" s="2"/>
      <c r="E6" s="2">
        <v>23</v>
      </c>
      <c r="F6" s="2"/>
      <c r="G6" s="2">
        <v>23</v>
      </c>
      <c r="H6" s="19">
        <v>47613</v>
      </c>
      <c r="I6" s="3" t="s">
        <v>13</v>
      </c>
      <c r="J6" s="19">
        <v>69000</v>
      </c>
      <c r="K6" s="19">
        <v>0</v>
      </c>
    </row>
    <row r="7" spans="2:12" x14ac:dyDescent="0.35">
      <c r="B7" s="20">
        <v>14</v>
      </c>
      <c r="C7" s="2"/>
      <c r="D7" s="2"/>
      <c r="E7" s="2">
        <v>3</v>
      </c>
      <c r="F7" s="2"/>
      <c r="G7" s="2">
        <v>3</v>
      </c>
      <c r="H7" s="19">
        <v>47656.666666666664</v>
      </c>
      <c r="I7" s="3" t="s">
        <v>13</v>
      </c>
      <c r="J7" s="19">
        <v>9000</v>
      </c>
      <c r="K7" s="19">
        <v>0</v>
      </c>
    </row>
    <row r="8" spans="2:12" x14ac:dyDescent="0.35">
      <c r="B8" s="20">
        <v>25</v>
      </c>
      <c r="C8" s="2"/>
      <c r="D8" s="2"/>
      <c r="E8" s="2">
        <v>1342</v>
      </c>
      <c r="F8" s="2"/>
      <c r="G8" s="2">
        <v>1342</v>
      </c>
      <c r="H8" s="19">
        <v>26446.290611028315</v>
      </c>
      <c r="I8" s="3" t="s">
        <v>13</v>
      </c>
      <c r="J8" s="19">
        <v>1736000</v>
      </c>
      <c r="K8" s="19">
        <v>0</v>
      </c>
    </row>
    <row r="9" spans="2:12" x14ac:dyDescent="0.35">
      <c r="B9" s="20">
        <v>26</v>
      </c>
      <c r="C9" s="2"/>
      <c r="D9" s="2"/>
      <c r="E9" s="2">
        <v>3029</v>
      </c>
      <c r="F9" s="2"/>
      <c r="G9" s="2">
        <v>3029</v>
      </c>
      <c r="H9" s="19">
        <v>31944.383624958733</v>
      </c>
      <c r="I9" s="3" t="s">
        <v>13</v>
      </c>
      <c r="J9" s="19">
        <v>4850000</v>
      </c>
      <c r="K9" s="19">
        <v>0</v>
      </c>
    </row>
    <row r="10" spans="2:12" x14ac:dyDescent="0.35">
      <c r="B10" s="20">
        <v>28</v>
      </c>
      <c r="C10" s="2"/>
      <c r="D10" s="2"/>
      <c r="E10" s="2">
        <v>378</v>
      </c>
      <c r="F10" s="2"/>
      <c r="G10" s="2">
        <v>378</v>
      </c>
      <c r="H10" s="19">
        <v>34571.817460317463</v>
      </c>
      <c r="I10" s="3" t="s">
        <v>13</v>
      </c>
      <c r="J10" s="19">
        <v>146000</v>
      </c>
      <c r="K10" s="19">
        <v>0</v>
      </c>
    </row>
    <row r="11" spans="2:12" x14ac:dyDescent="0.35">
      <c r="B11" s="20">
        <v>29</v>
      </c>
      <c r="C11" s="2"/>
      <c r="D11" s="2"/>
      <c r="E11" s="2">
        <v>2289</v>
      </c>
      <c r="F11" s="2"/>
      <c r="G11" s="2">
        <v>2289</v>
      </c>
      <c r="H11" s="19">
        <v>27360.500218435998</v>
      </c>
      <c r="I11" s="3" t="s">
        <v>13</v>
      </c>
      <c r="J11" s="19">
        <v>3606000</v>
      </c>
      <c r="K11" s="19">
        <v>0</v>
      </c>
    </row>
    <row r="12" spans="2:12" x14ac:dyDescent="0.35">
      <c r="B12" s="20">
        <v>30</v>
      </c>
      <c r="C12" s="2"/>
      <c r="D12" s="2"/>
      <c r="E12" s="2">
        <v>3626</v>
      </c>
      <c r="F12" s="2"/>
      <c r="G12" s="2">
        <v>3626</v>
      </c>
      <c r="H12" s="19">
        <v>33445.946773303913</v>
      </c>
      <c r="I12" s="3" t="s">
        <v>13</v>
      </c>
      <c r="J12" s="19">
        <v>5662000</v>
      </c>
      <c r="K12" s="19">
        <v>0</v>
      </c>
    </row>
    <row r="13" spans="2:12" x14ac:dyDescent="0.35">
      <c r="B13" s="20">
        <v>31</v>
      </c>
      <c r="C13" s="2"/>
      <c r="D13" s="2"/>
      <c r="E13" s="2">
        <v>4508</v>
      </c>
      <c r="F13" s="2"/>
      <c r="G13" s="2">
        <v>4508</v>
      </c>
      <c r="H13" s="19">
        <v>38956.768855368231</v>
      </c>
      <c r="I13" s="3" t="s">
        <v>13</v>
      </c>
      <c r="J13" s="19">
        <v>7012000</v>
      </c>
      <c r="K13" s="19">
        <v>0</v>
      </c>
    </row>
    <row r="14" spans="2:12" x14ac:dyDescent="0.35">
      <c r="B14" s="20">
        <v>32</v>
      </c>
      <c r="C14" s="2"/>
      <c r="D14" s="2"/>
      <c r="E14" s="2">
        <v>6</v>
      </c>
      <c r="F14" s="2"/>
      <c r="G14" s="2">
        <v>6</v>
      </c>
      <c r="H14" s="19">
        <v>33781.5</v>
      </c>
      <c r="I14" s="3" t="s">
        <v>13</v>
      </c>
      <c r="J14" s="19">
        <v>10000</v>
      </c>
      <c r="K14" s="19">
        <v>0</v>
      </c>
    </row>
    <row r="15" spans="2:12" x14ac:dyDescent="0.35">
      <c r="B15" s="20">
        <v>33</v>
      </c>
      <c r="C15" s="2"/>
      <c r="D15" s="2"/>
      <c r="E15" s="2">
        <v>7578</v>
      </c>
      <c r="F15" s="2"/>
      <c r="G15" s="2">
        <v>7578</v>
      </c>
      <c r="H15" s="19">
        <v>52146.367775138562</v>
      </c>
      <c r="I15" s="3" t="s">
        <v>13</v>
      </c>
      <c r="J15" s="19">
        <v>6834000</v>
      </c>
      <c r="K15" s="19">
        <v>0</v>
      </c>
    </row>
    <row r="16" spans="2:12" x14ac:dyDescent="0.35">
      <c r="B16" s="20">
        <v>34</v>
      </c>
      <c r="C16" s="2"/>
      <c r="D16" s="2"/>
      <c r="E16" s="2">
        <v>13508</v>
      </c>
      <c r="F16" s="2"/>
      <c r="G16" s="2">
        <v>13508</v>
      </c>
      <c r="H16" s="19">
        <v>31079.269692034351</v>
      </c>
      <c r="I16" s="3" t="s">
        <v>13</v>
      </c>
      <c r="J16" s="19">
        <v>19186000</v>
      </c>
      <c r="K16" s="19">
        <v>0</v>
      </c>
    </row>
    <row r="17" spans="2:11" x14ac:dyDescent="0.35">
      <c r="B17" s="20">
        <v>35</v>
      </c>
      <c r="C17" s="2"/>
      <c r="D17" s="2"/>
      <c r="E17" s="2">
        <v>551</v>
      </c>
      <c r="F17" s="2"/>
      <c r="G17" s="2">
        <v>551</v>
      </c>
      <c r="H17" s="19">
        <v>53006.07622504537</v>
      </c>
      <c r="I17" s="3" t="s">
        <v>13</v>
      </c>
      <c r="J17" s="19">
        <v>0</v>
      </c>
      <c r="K17" s="19">
        <v>0</v>
      </c>
    </row>
    <row r="18" spans="2:11" x14ac:dyDescent="0.35">
      <c r="B18" s="20">
        <v>36</v>
      </c>
      <c r="C18" s="2"/>
      <c r="D18" s="2"/>
      <c r="E18" s="2">
        <v>379</v>
      </c>
      <c r="F18" s="2"/>
      <c r="G18" s="2">
        <v>379</v>
      </c>
      <c r="H18" s="19">
        <v>54787.992084432721</v>
      </c>
      <c r="I18" s="3" t="s">
        <v>13</v>
      </c>
      <c r="J18" s="19">
        <v>156000</v>
      </c>
      <c r="K18" s="19">
        <v>0</v>
      </c>
    </row>
    <row r="19" spans="2:11" x14ac:dyDescent="0.35">
      <c r="B19" s="20">
        <v>37</v>
      </c>
      <c r="C19" s="2"/>
      <c r="D19" s="2"/>
      <c r="E19" s="2">
        <v>2543</v>
      </c>
      <c r="F19" s="2"/>
      <c r="G19" s="2">
        <v>2543</v>
      </c>
      <c r="H19" s="19">
        <v>47427.117577664176</v>
      </c>
      <c r="I19" s="3" t="s">
        <v>13</v>
      </c>
      <c r="J19" s="19">
        <v>2400000</v>
      </c>
      <c r="K19" s="19">
        <v>0</v>
      </c>
    </row>
    <row r="20" spans="2:11" x14ac:dyDescent="0.35">
      <c r="B20" s="20">
        <v>38</v>
      </c>
      <c r="C20" s="2"/>
      <c r="D20" s="2"/>
      <c r="E20" s="2">
        <v>1800</v>
      </c>
      <c r="F20" s="2"/>
      <c r="G20" s="2">
        <v>1800</v>
      </c>
      <c r="H20" s="19">
        <v>68391.018888888895</v>
      </c>
      <c r="I20" s="3" t="s">
        <v>13</v>
      </c>
      <c r="J20" s="19">
        <v>188000</v>
      </c>
      <c r="K20" s="19">
        <v>0</v>
      </c>
    </row>
    <row r="21" spans="2:11" x14ac:dyDescent="0.35">
      <c r="B21" s="20">
        <v>39</v>
      </c>
      <c r="C21" s="2"/>
      <c r="D21" s="2"/>
      <c r="E21" s="2">
        <v>317</v>
      </c>
      <c r="F21" s="2"/>
      <c r="G21" s="2">
        <v>317</v>
      </c>
      <c r="H21" s="19">
        <v>61957.76025236593</v>
      </c>
      <c r="I21" s="3" t="s">
        <v>13</v>
      </c>
      <c r="J21" s="19">
        <v>0</v>
      </c>
      <c r="K21" s="19">
        <v>0</v>
      </c>
    </row>
    <row r="22" spans="2:11" x14ac:dyDescent="0.35">
      <c r="B22" s="20">
        <v>40</v>
      </c>
      <c r="C22" s="2"/>
      <c r="D22" s="2"/>
      <c r="E22" s="2">
        <v>6595</v>
      </c>
      <c r="F22" s="2"/>
      <c r="G22" s="2">
        <v>6595</v>
      </c>
      <c r="H22" s="19">
        <v>41599.833206974981</v>
      </c>
      <c r="I22" s="3" t="s">
        <v>13</v>
      </c>
      <c r="J22" s="19">
        <v>12992000</v>
      </c>
      <c r="K22" s="19">
        <v>0</v>
      </c>
    </row>
    <row r="23" spans="2:11" x14ac:dyDescent="0.35">
      <c r="B23" s="20">
        <v>41</v>
      </c>
      <c r="C23" s="2"/>
      <c r="D23" s="2"/>
      <c r="E23" s="2">
        <v>3468</v>
      </c>
      <c r="F23" s="2"/>
      <c r="G23" s="2">
        <v>3468</v>
      </c>
      <c r="H23" s="19">
        <v>38280.62716262976</v>
      </c>
      <c r="I23" s="3" t="s">
        <v>13</v>
      </c>
      <c r="J23" s="19">
        <v>5566000</v>
      </c>
      <c r="K23" s="19">
        <v>0</v>
      </c>
    </row>
    <row r="24" spans="2:11" x14ac:dyDescent="0.35">
      <c r="B24" s="20">
        <v>42</v>
      </c>
      <c r="C24" s="2"/>
      <c r="D24" s="2"/>
      <c r="E24" s="2">
        <v>2837</v>
      </c>
      <c r="F24" s="2"/>
      <c r="G24" s="2">
        <v>2837</v>
      </c>
      <c r="H24" s="19">
        <v>66698.093408530141</v>
      </c>
      <c r="I24" s="3" t="s">
        <v>13</v>
      </c>
      <c r="J24" s="19">
        <v>594000</v>
      </c>
      <c r="K24" s="19">
        <v>0</v>
      </c>
    </row>
    <row r="25" spans="2:11" x14ac:dyDescent="0.35">
      <c r="B25" s="20">
        <v>43</v>
      </c>
      <c r="C25" s="2"/>
      <c r="D25" s="2"/>
      <c r="E25" s="2">
        <v>3274</v>
      </c>
      <c r="F25" s="2"/>
      <c r="G25" s="2">
        <v>3274</v>
      </c>
      <c r="H25" s="19">
        <v>34301.229993891262</v>
      </c>
      <c r="I25" s="3" t="s">
        <v>13</v>
      </c>
      <c r="J25" s="19">
        <v>4938000</v>
      </c>
      <c r="K25" s="19">
        <v>0</v>
      </c>
    </row>
    <row r="26" spans="2:11" x14ac:dyDescent="0.35">
      <c r="B26" s="20">
        <v>44</v>
      </c>
      <c r="C26" s="2"/>
      <c r="D26" s="2"/>
      <c r="E26" s="2">
        <v>2179</v>
      </c>
      <c r="F26" s="2"/>
      <c r="G26" s="2">
        <v>2179</v>
      </c>
      <c r="H26" s="19">
        <v>33538.467645709039</v>
      </c>
      <c r="I26" s="3" t="s">
        <v>13</v>
      </c>
      <c r="J26" s="19">
        <v>408000</v>
      </c>
      <c r="K26" s="19">
        <v>0</v>
      </c>
    </row>
    <row r="27" spans="2:11" x14ac:dyDescent="0.35">
      <c r="B27" s="20">
        <v>45</v>
      </c>
      <c r="C27" s="2"/>
      <c r="D27" s="2"/>
      <c r="E27" s="2">
        <v>2352</v>
      </c>
      <c r="F27" s="2"/>
      <c r="G27" s="2">
        <v>2352</v>
      </c>
      <c r="H27" s="19">
        <v>56951.113945578232</v>
      </c>
      <c r="I27" s="3" t="s">
        <v>13</v>
      </c>
      <c r="J27" s="19">
        <v>648000</v>
      </c>
      <c r="K27" s="19">
        <v>0</v>
      </c>
    </row>
    <row r="28" spans="2:11" x14ac:dyDescent="0.35">
      <c r="B28" s="20">
        <v>46</v>
      </c>
      <c r="C28" s="2"/>
      <c r="D28" s="2"/>
      <c r="E28" s="2">
        <v>1128</v>
      </c>
      <c r="F28" s="2"/>
      <c r="G28" s="2">
        <v>1128</v>
      </c>
      <c r="H28" s="19">
        <v>50752.837765957447</v>
      </c>
      <c r="I28" s="3" t="s">
        <v>13</v>
      </c>
      <c r="J28" s="19">
        <v>304000</v>
      </c>
      <c r="K28" s="19">
        <v>0</v>
      </c>
    </row>
    <row r="29" spans="2:11" x14ac:dyDescent="0.35">
      <c r="B29" s="20">
        <v>47</v>
      </c>
      <c r="C29" s="2"/>
      <c r="D29" s="2"/>
      <c r="E29" s="2">
        <v>70</v>
      </c>
      <c r="F29" s="2"/>
      <c r="G29" s="2">
        <v>70</v>
      </c>
      <c r="H29" s="19">
        <v>67053.471428571429</v>
      </c>
      <c r="I29" s="3" t="s">
        <v>13</v>
      </c>
      <c r="J29" s="19">
        <v>3000</v>
      </c>
      <c r="K29" s="19">
        <v>0</v>
      </c>
    </row>
    <row r="30" spans="2:11" x14ac:dyDescent="0.35">
      <c r="B30" s="20">
        <v>48</v>
      </c>
      <c r="C30" s="2"/>
      <c r="D30" s="2"/>
      <c r="E30" s="2">
        <v>3124</v>
      </c>
      <c r="F30" s="2"/>
      <c r="G30" s="2">
        <v>3124</v>
      </c>
      <c r="H30" s="19">
        <v>56304.931818181816</v>
      </c>
      <c r="I30" s="3" t="s">
        <v>13</v>
      </c>
      <c r="J30" s="19">
        <v>0</v>
      </c>
      <c r="K30" s="19">
        <v>0</v>
      </c>
    </row>
    <row r="31" spans="2:11" x14ac:dyDescent="0.35">
      <c r="B31" s="20">
        <v>49</v>
      </c>
      <c r="C31" s="2"/>
      <c r="D31" s="2"/>
      <c r="E31" s="2">
        <v>803</v>
      </c>
      <c r="F31" s="2"/>
      <c r="G31" s="2">
        <v>803</v>
      </c>
      <c r="H31" s="19">
        <v>61932.149439601497</v>
      </c>
      <c r="I31" s="3" t="s">
        <v>13</v>
      </c>
      <c r="J31" s="19">
        <v>0</v>
      </c>
      <c r="K31" s="19">
        <v>0</v>
      </c>
    </row>
    <row r="32" spans="2:11" x14ac:dyDescent="0.35">
      <c r="B32" s="20">
        <v>50</v>
      </c>
      <c r="C32" s="2"/>
      <c r="D32" s="2"/>
      <c r="E32" s="2">
        <v>1774</v>
      </c>
      <c r="F32" s="2"/>
      <c r="G32" s="2">
        <v>1774</v>
      </c>
      <c r="H32" s="19">
        <v>64565.670800450956</v>
      </c>
      <c r="I32" s="3" t="s">
        <v>13</v>
      </c>
      <c r="J32" s="19">
        <v>0</v>
      </c>
      <c r="K32" s="19">
        <v>0</v>
      </c>
    </row>
    <row r="33" spans="2:12" x14ac:dyDescent="0.35">
      <c r="B33" s="20">
        <v>51</v>
      </c>
      <c r="C33" s="2"/>
      <c r="D33" s="2"/>
      <c r="E33" s="2">
        <v>148</v>
      </c>
      <c r="F33" s="2"/>
      <c r="G33" s="2">
        <v>148</v>
      </c>
      <c r="H33" s="19">
        <v>77193.635135135133</v>
      </c>
      <c r="I33" s="3" t="s">
        <v>13</v>
      </c>
      <c r="J33" s="19">
        <v>0</v>
      </c>
      <c r="K33" s="19">
        <v>0</v>
      </c>
    </row>
    <row r="34" spans="2:12" x14ac:dyDescent="0.35">
      <c r="B34" s="20">
        <v>52</v>
      </c>
      <c r="C34" s="2"/>
      <c r="D34" s="2"/>
      <c r="E34" s="2">
        <v>21</v>
      </c>
      <c r="F34" s="2"/>
      <c r="G34" s="2">
        <v>21</v>
      </c>
      <c r="H34" s="19">
        <v>43973.285714285717</v>
      </c>
      <c r="I34" s="3" t="s">
        <v>13</v>
      </c>
      <c r="J34" s="19">
        <v>0</v>
      </c>
      <c r="K34" s="19">
        <v>0</v>
      </c>
    </row>
    <row r="35" spans="2:12" x14ac:dyDescent="0.35">
      <c r="B35" s="20">
        <v>54</v>
      </c>
      <c r="C35" s="2"/>
      <c r="D35" s="2"/>
      <c r="E35" s="2">
        <v>28</v>
      </c>
      <c r="F35" s="2"/>
      <c r="G35" s="2">
        <v>28</v>
      </c>
      <c r="H35" s="19">
        <v>105000.07142857143</v>
      </c>
      <c r="I35" s="3" t="s">
        <v>13</v>
      </c>
      <c r="J35" s="19">
        <v>0</v>
      </c>
      <c r="K35" s="19">
        <v>0</v>
      </c>
    </row>
    <row r="36" spans="2:12" x14ac:dyDescent="0.35">
      <c r="B36" s="20">
        <v>55</v>
      </c>
      <c r="C36" s="2"/>
      <c r="D36" s="2"/>
      <c r="E36" s="2">
        <v>122</v>
      </c>
      <c r="F36" s="2"/>
      <c r="G36" s="2">
        <v>122</v>
      </c>
      <c r="H36" s="19">
        <v>21113.557377049179</v>
      </c>
      <c r="I36" s="3" t="s">
        <v>13</v>
      </c>
      <c r="J36" s="19">
        <v>0</v>
      </c>
      <c r="K36" s="19">
        <v>0</v>
      </c>
    </row>
    <row r="37" spans="2:12" x14ac:dyDescent="0.35">
      <c r="B37" s="20">
        <v>56</v>
      </c>
      <c r="C37" s="2"/>
      <c r="D37" s="2"/>
      <c r="E37" s="2">
        <v>647</v>
      </c>
      <c r="F37" s="2"/>
      <c r="G37" s="2">
        <v>647</v>
      </c>
      <c r="H37" s="19">
        <v>94043.975270479132</v>
      </c>
      <c r="I37" s="3" t="s">
        <v>13</v>
      </c>
      <c r="J37" s="19">
        <v>0</v>
      </c>
      <c r="K37" s="19">
        <v>0</v>
      </c>
    </row>
    <row r="38" spans="2:12" x14ac:dyDescent="0.35">
      <c r="B38" s="20">
        <v>57</v>
      </c>
      <c r="C38" s="2"/>
      <c r="D38" s="2"/>
      <c r="E38" s="2">
        <v>215</v>
      </c>
      <c r="F38" s="2"/>
      <c r="G38" s="2">
        <v>215</v>
      </c>
      <c r="H38" s="19">
        <v>34046.511627906977</v>
      </c>
      <c r="I38" s="3" t="s">
        <v>13</v>
      </c>
      <c r="J38" s="19">
        <v>0</v>
      </c>
      <c r="K38" s="19">
        <v>0</v>
      </c>
    </row>
    <row r="39" spans="2:12" x14ac:dyDescent="0.35">
      <c r="B39" s="20">
        <v>58</v>
      </c>
      <c r="C39" s="2"/>
      <c r="D39" s="2"/>
      <c r="E39" s="2">
        <v>285</v>
      </c>
      <c r="F39" s="2"/>
      <c r="G39" s="2">
        <v>285</v>
      </c>
      <c r="H39" s="19">
        <v>74305.950877192983</v>
      </c>
      <c r="I39" s="3" t="s">
        <v>13</v>
      </c>
      <c r="J39" s="19">
        <v>0</v>
      </c>
      <c r="K39" s="19">
        <v>0</v>
      </c>
    </row>
    <row r="40" spans="2:12" x14ac:dyDescent="0.35">
      <c r="B40" s="20">
        <v>59</v>
      </c>
      <c r="C40" s="2"/>
      <c r="D40" s="2"/>
      <c r="E40" s="2">
        <v>495</v>
      </c>
      <c r="F40" s="2"/>
      <c r="G40" s="2">
        <v>495</v>
      </c>
      <c r="H40" s="19">
        <v>58654.343434343435</v>
      </c>
      <c r="I40" s="3" t="s">
        <v>13</v>
      </c>
      <c r="J40" s="19">
        <v>0</v>
      </c>
      <c r="K40" s="19">
        <v>0</v>
      </c>
    </row>
    <row r="41" spans="2:12" x14ac:dyDescent="0.35">
      <c r="B41" s="20">
        <v>64</v>
      </c>
      <c r="C41" s="2"/>
      <c r="D41" s="2"/>
      <c r="E41" s="2">
        <v>1</v>
      </c>
      <c r="F41" s="2">
        <v>9380</v>
      </c>
      <c r="G41" s="2">
        <v>9381</v>
      </c>
      <c r="H41" s="19">
        <v>23155.676580321928</v>
      </c>
      <c r="I41" s="3" t="s">
        <v>13</v>
      </c>
      <c r="J41" s="19">
        <v>0</v>
      </c>
      <c r="K41" s="19">
        <v>0</v>
      </c>
    </row>
    <row r="42" spans="2:12" x14ac:dyDescent="0.35">
      <c r="B42" s="20">
        <v>66</v>
      </c>
      <c r="C42" s="2"/>
      <c r="D42" s="2"/>
      <c r="E42" s="2">
        <v>280</v>
      </c>
      <c r="F42" s="2"/>
      <c r="G42" s="2">
        <v>280</v>
      </c>
      <c r="H42" s="19">
        <v>62425</v>
      </c>
      <c r="I42" s="3" t="s">
        <v>13</v>
      </c>
      <c r="J42" s="19">
        <v>0</v>
      </c>
      <c r="K42" s="19">
        <v>0</v>
      </c>
    </row>
    <row r="43" spans="2:12" x14ac:dyDescent="0.35">
      <c r="B43" s="20">
        <v>69</v>
      </c>
      <c r="C43" s="2"/>
      <c r="D43" s="2"/>
      <c r="E43" s="2">
        <v>843</v>
      </c>
      <c r="F43" s="2"/>
      <c r="G43" s="2">
        <v>843</v>
      </c>
      <c r="H43" s="19">
        <v>112419.05100830368</v>
      </c>
      <c r="I43" s="3" t="s">
        <v>13</v>
      </c>
      <c r="J43" s="19">
        <v>0</v>
      </c>
      <c r="K43" s="19">
        <v>0</v>
      </c>
    </row>
    <row r="44" spans="2:12" x14ac:dyDescent="0.35">
      <c r="B44" s="20">
        <v>70</v>
      </c>
      <c r="C44" s="2"/>
      <c r="D44" s="2"/>
      <c r="E44" s="2">
        <v>1129</v>
      </c>
      <c r="F44" s="2"/>
      <c r="G44" s="2">
        <v>1129</v>
      </c>
      <c r="H44" s="19">
        <v>81664.881310894591</v>
      </c>
      <c r="I44" s="3" t="s">
        <v>13</v>
      </c>
      <c r="J44" s="19">
        <v>0</v>
      </c>
      <c r="K44" s="19">
        <v>0</v>
      </c>
    </row>
    <row r="45" spans="2:12" x14ac:dyDescent="0.35">
      <c r="B45" s="20">
        <v>72</v>
      </c>
      <c r="C45" s="2"/>
      <c r="D45" s="2"/>
      <c r="E45" s="2">
        <v>29</v>
      </c>
      <c r="F45" s="2"/>
      <c r="G45" s="2">
        <v>29</v>
      </c>
      <c r="H45" s="19">
        <v>113159.03448275862</v>
      </c>
      <c r="I45" s="3" t="s">
        <v>13</v>
      </c>
      <c r="J45" s="19">
        <v>0</v>
      </c>
      <c r="K45" s="19">
        <v>0</v>
      </c>
    </row>
    <row r="46" spans="2:12" x14ac:dyDescent="0.35">
      <c r="B46" s="20">
        <v>74</v>
      </c>
      <c r="C46" s="2"/>
      <c r="D46" s="2"/>
      <c r="E46" s="2">
        <v>282</v>
      </c>
      <c r="F46" s="2"/>
      <c r="G46" s="2">
        <v>282</v>
      </c>
      <c r="H46" s="19">
        <v>86291.755319148942</v>
      </c>
      <c r="I46" s="3" t="s">
        <v>13</v>
      </c>
      <c r="J46" s="19">
        <v>0</v>
      </c>
      <c r="K46" s="19">
        <v>0</v>
      </c>
    </row>
    <row r="47" spans="2:12" x14ac:dyDescent="0.35">
      <c r="B47" s="20">
        <v>75</v>
      </c>
      <c r="C47" s="2"/>
      <c r="D47" s="2"/>
      <c r="E47" s="2">
        <v>412</v>
      </c>
      <c r="F47" s="2">
        <v>589</v>
      </c>
      <c r="G47" s="2">
        <v>1001</v>
      </c>
      <c r="H47" s="19">
        <v>61311.748251748249</v>
      </c>
      <c r="I47" s="3" t="s">
        <v>13</v>
      </c>
      <c r="J47" s="19">
        <v>0</v>
      </c>
      <c r="K47" s="19">
        <v>0</v>
      </c>
      <c r="L47" s="23"/>
    </row>
    <row r="48" spans="2:12" x14ac:dyDescent="0.35">
      <c r="B48" s="20">
        <v>76</v>
      </c>
      <c r="C48" s="2"/>
      <c r="D48" s="2"/>
      <c r="E48" s="2">
        <v>55</v>
      </c>
      <c r="F48" s="2">
        <v>9250</v>
      </c>
      <c r="G48" s="2">
        <v>9305</v>
      </c>
      <c r="H48" s="19">
        <v>29374.522407307901</v>
      </c>
      <c r="I48" s="3" t="s">
        <v>13</v>
      </c>
      <c r="J48" s="19">
        <v>0</v>
      </c>
      <c r="K48" s="19">
        <v>0</v>
      </c>
    </row>
    <row r="49" spans="2:12" x14ac:dyDescent="0.35">
      <c r="B49" s="20">
        <v>77</v>
      </c>
      <c r="C49" s="2"/>
      <c r="D49" s="2"/>
      <c r="E49" s="2"/>
      <c r="F49" s="2">
        <v>3</v>
      </c>
      <c r="G49" s="2">
        <v>3</v>
      </c>
      <c r="H49" s="19">
        <v>29547.666666666668</v>
      </c>
      <c r="I49" s="3" t="s">
        <v>13</v>
      </c>
      <c r="J49" s="19">
        <v>0</v>
      </c>
      <c r="K49" s="19">
        <v>0</v>
      </c>
    </row>
    <row r="50" spans="2:12" x14ac:dyDescent="0.35">
      <c r="B50" s="20">
        <v>78</v>
      </c>
      <c r="C50" s="2"/>
      <c r="D50" s="2"/>
      <c r="E50" s="2"/>
      <c r="F50" s="2">
        <v>1563</v>
      </c>
      <c r="G50" s="2">
        <v>1563</v>
      </c>
      <c r="H50" s="19">
        <v>12489.351887396033</v>
      </c>
      <c r="I50" s="3" t="s">
        <v>13</v>
      </c>
      <c r="J50" s="19">
        <v>0</v>
      </c>
      <c r="K50" s="19">
        <v>0</v>
      </c>
    </row>
    <row r="51" spans="2:12" x14ac:dyDescent="0.35">
      <c r="B51" s="20">
        <v>79</v>
      </c>
      <c r="C51" s="2"/>
      <c r="D51" s="2"/>
      <c r="E51" s="2"/>
      <c r="F51" s="2">
        <v>4043</v>
      </c>
      <c r="G51" s="2">
        <v>4043</v>
      </c>
      <c r="H51" s="19">
        <v>33471.914419985158</v>
      </c>
      <c r="I51" s="3" t="s">
        <v>13</v>
      </c>
      <c r="J51" s="19">
        <v>0</v>
      </c>
      <c r="K51" s="19">
        <v>0</v>
      </c>
    </row>
    <row r="52" spans="2:12" x14ac:dyDescent="0.35">
      <c r="B52" s="20">
        <v>80</v>
      </c>
      <c r="C52" s="2"/>
      <c r="D52" s="2"/>
      <c r="E52" s="2"/>
      <c r="F52" s="2">
        <v>3</v>
      </c>
      <c r="G52" s="2">
        <v>3</v>
      </c>
      <c r="H52" s="19">
        <v>4321.666666666667</v>
      </c>
      <c r="I52" s="3" t="s">
        <v>13</v>
      </c>
      <c r="J52" s="19">
        <v>0</v>
      </c>
      <c r="K52" s="19">
        <v>0</v>
      </c>
    </row>
    <row r="53" spans="2:12" x14ac:dyDescent="0.35">
      <c r="B53" s="20">
        <v>81</v>
      </c>
      <c r="C53" s="2"/>
      <c r="D53" s="2"/>
      <c r="E53" s="2"/>
      <c r="F53" s="2">
        <v>1944</v>
      </c>
      <c r="G53" s="2">
        <v>1944</v>
      </c>
      <c r="H53" s="19">
        <v>21264.979423868313</v>
      </c>
      <c r="I53" s="3" t="s">
        <v>13</v>
      </c>
      <c r="J53" s="19">
        <v>0</v>
      </c>
      <c r="K53" s="19">
        <v>0</v>
      </c>
    </row>
    <row r="54" spans="2:12" x14ac:dyDescent="0.35">
      <c r="B54" s="20">
        <v>82</v>
      </c>
      <c r="C54" s="2"/>
      <c r="D54" s="2"/>
      <c r="E54" s="2"/>
      <c r="F54" s="2">
        <v>8086</v>
      </c>
      <c r="G54" s="2">
        <v>8086</v>
      </c>
      <c r="H54" s="19">
        <v>13695.894138016325</v>
      </c>
      <c r="I54" s="3" t="s">
        <v>13</v>
      </c>
      <c r="J54" s="19">
        <v>0</v>
      </c>
      <c r="K54" s="19">
        <v>0</v>
      </c>
    </row>
    <row r="55" spans="2:12" x14ac:dyDescent="0.35">
      <c r="B55" s="20">
        <v>84</v>
      </c>
      <c r="C55" s="2"/>
      <c r="D55" s="2"/>
      <c r="E55" s="2">
        <v>10</v>
      </c>
      <c r="F55" s="2">
        <v>24995</v>
      </c>
      <c r="G55" s="2">
        <v>25005</v>
      </c>
      <c r="H55" s="19">
        <v>21904.380563887222</v>
      </c>
      <c r="I55" s="3" t="s">
        <v>13</v>
      </c>
      <c r="J55" s="19">
        <v>0</v>
      </c>
      <c r="K55" s="19">
        <v>0</v>
      </c>
    </row>
    <row r="56" spans="2:12" x14ac:dyDescent="0.35">
      <c r="B56" s="20">
        <v>85</v>
      </c>
      <c r="C56" s="2"/>
      <c r="D56" s="2"/>
      <c r="E56" s="2">
        <v>103</v>
      </c>
      <c r="F56" s="2">
        <v>33829</v>
      </c>
      <c r="G56" s="2">
        <v>33932</v>
      </c>
      <c r="H56" s="19">
        <v>17649.448662029943</v>
      </c>
      <c r="I56" s="3" t="s">
        <v>13</v>
      </c>
      <c r="J56" s="19">
        <v>0</v>
      </c>
      <c r="K56" s="19">
        <v>0</v>
      </c>
    </row>
    <row r="57" spans="2:12" x14ac:dyDescent="0.35">
      <c r="B57" s="20">
        <v>86</v>
      </c>
      <c r="C57" s="2"/>
      <c r="D57" s="2"/>
      <c r="E57" s="2"/>
      <c r="F57" s="2">
        <v>20830</v>
      </c>
      <c r="G57" s="2">
        <v>20830</v>
      </c>
      <c r="H57" s="19">
        <v>25337.628612578013</v>
      </c>
      <c r="I57" s="3" t="s">
        <v>13</v>
      </c>
      <c r="J57" s="19">
        <v>0</v>
      </c>
      <c r="K57" s="19">
        <v>0</v>
      </c>
    </row>
    <row r="58" spans="2:12" x14ac:dyDescent="0.35">
      <c r="B58" s="20">
        <v>87</v>
      </c>
      <c r="C58" s="2"/>
      <c r="D58" s="2"/>
      <c r="E58" s="2"/>
      <c r="F58" s="2">
        <v>1020</v>
      </c>
      <c r="G58" s="2">
        <v>1020</v>
      </c>
      <c r="H58" s="19">
        <v>32987.98039215686</v>
      </c>
      <c r="I58" s="3" t="s">
        <v>13</v>
      </c>
      <c r="J58" s="19">
        <v>0</v>
      </c>
      <c r="K58" s="19">
        <v>0</v>
      </c>
    </row>
    <row r="59" spans="2:12" x14ac:dyDescent="0.35">
      <c r="B59" s="20">
        <v>88</v>
      </c>
      <c r="C59" s="2"/>
      <c r="D59" s="2"/>
      <c r="E59" s="2"/>
      <c r="F59" s="2">
        <v>11417</v>
      </c>
      <c r="G59" s="2">
        <v>11417</v>
      </c>
      <c r="H59" s="19">
        <v>14955.743803100639</v>
      </c>
      <c r="I59" s="3" t="s">
        <v>13</v>
      </c>
      <c r="J59" s="19">
        <v>0</v>
      </c>
      <c r="K59" s="19">
        <v>0</v>
      </c>
      <c r="L59" s="23"/>
    </row>
    <row r="60" spans="2:12" x14ac:dyDescent="0.35">
      <c r="B60" s="20">
        <v>89</v>
      </c>
      <c r="C60" s="2"/>
      <c r="D60" s="2"/>
      <c r="E60" s="2"/>
      <c r="F60" s="2">
        <v>1729</v>
      </c>
      <c r="G60" s="2">
        <v>1729</v>
      </c>
      <c r="H60" s="19">
        <v>18713.691729323309</v>
      </c>
      <c r="I60" s="3" t="s">
        <v>13</v>
      </c>
      <c r="J60" s="19">
        <v>0</v>
      </c>
      <c r="K60" s="19">
        <v>0</v>
      </c>
    </row>
    <row r="61" spans="2:12" x14ac:dyDescent="0.35">
      <c r="B61" s="20">
        <v>90</v>
      </c>
      <c r="C61" s="2"/>
      <c r="D61" s="2"/>
      <c r="E61" s="2"/>
      <c r="F61" s="2">
        <v>6696</v>
      </c>
      <c r="G61" s="2">
        <v>6696</v>
      </c>
      <c r="H61" s="19">
        <v>25987.551672640384</v>
      </c>
      <c r="I61" s="3" t="s">
        <v>13</v>
      </c>
      <c r="J61" s="19">
        <v>0</v>
      </c>
      <c r="K61" s="19">
        <v>0</v>
      </c>
    </row>
    <row r="62" spans="2:12" x14ac:dyDescent="0.35">
      <c r="B62" s="20">
        <v>91</v>
      </c>
      <c r="C62" s="2"/>
      <c r="D62" s="2"/>
      <c r="E62" s="2"/>
      <c r="F62" s="2">
        <v>7489</v>
      </c>
      <c r="G62" s="2">
        <v>7489</v>
      </c>
      <c r="H62" s="19">
        <v>24710.16918146615</v>
      </c>
      <c r="I62" s="3" t="s">
        <v>13</v>
      </c>
      <c r="J62" s="19">
        <v>0</v>
      </c>
      <c r="K62" s="19">
        <v>0</v>
      </c>
    </row>
    <row r="63" spans="2:12" x14ac:dyDescent="0.35">
      <c r="B63" s="20">
        <v>92</v>
      </c>
      <c r="C63" s="2"/>
      <c r="D63" s="2"/>
      <c r="E63" s="2"/>
      <c r="F63" s="2">
        <v>30438</v>
      </c>
      <c r="G63" s="2">
        <v>30438</v>
      </c>
      <c r="H63" s="19">
        <v>23868.590117616139</v>
      </c>
      <c r="I63" s="3" t="s">
        <v>13</v>
      </c>
      <c r="J63" s="19">
        <v>0</v>
      </c>
      <c r="K63" s="19">
        <v>0</v>
      </c>
    </row>
    <row r="64" spans="2:12" x14ac:dyDescent="0.35">
      <c r="B64" s="20">
        <v>93</v>
      </c>
      <c r="C64" s="2"/>
      <c r="D64" s="2"/>
      <c r="E64" s="2"/>
      <c r="F64" s="2">
        <v>25584</v>
      </c>
      <c r="G64" s="2">
        <v>25584</v>
      </c>
      <c r="H64" s="19">
        <v>19590.929878048781</v>
      </c>
      <c r="I64" s="3" t="s">
        <v>13</v>
      </c>
      <c r="J64" s="19">
        <v>0</v>
      </c>
      <c r="K64" s="19">
        <v>0</v>
      </c>
    </row>
    <row r="65" spans="2:12" x14ac:dyDescent="0.35">
      <c r="B65" s="20">
        <v>94</v>
      </c>
      <c r="C65" s="2"/>
      <c r="D65" s="2"/>
      <c r="E65" s="2"/>
      <c r="F65" s="2">
        <v>51277</v>
      </c>
      <c r="G65" s="2">
        <v>51277</v>
      </c>
      <c r="H65" s="19">
        <v>25003.518341556643</v>
      </c>
      <c r="I65" s="3" t="s">
        <v>13</v>
      </c>
      <c r="J65" s="19">
        <v>0</v>
      </c>
      <c r="K65" s="19">
        <v>0</v>
      </c>
    </row>
    <row r="66" spans="2:12" x14ac:dyDescent="0.35">
      <c r="B66" s="20">
        <v>95</v>
      </c>
      <c r="C66" s="2"/>
      <c r="D66" s="2"/>
      <c r="E66" s="2"/>
      <c r="F66" s="2">
        <v>35150</v>
      </c>
      <c r="G66" s="2">
        <v>35150</v>
      </c>
      <c r="H66" s="19">
        <v>20992.549900426744</v>
      </c>
      <c r="I66" s="3" t="s">
        <v>13</v>
      </c>
      <c r="J66" s="19">
        <v>0</v>
      </c>
      <c r="K66" s="19">
        <v>0</v>
      </c>
      <c r="L66" s="23"/>
    </row>
    <row r="67" spans="2:12" x14ac:dyDescent="0.35">
      <c r="B67" s="20">
        <v>96</v>
      </c>
      <c r="C67" s="2"/>
      <c r="D67" s="2"/>
      <c r="E67" s="2"/>
      <c r="F67" s="2">
        <v>82184</v>
      </c>
      <c r="G67" s="2">
        <v>82184</v>
      </c>
      <c r="H67" s="19">
        <v>19742.542271001654</v>
      </c>
      <c r="I67" s="3" t="s">
        <v>13</v>
      </c>
      <c r="J67" s="19">
        <v>0</v>
      </c>
      <c r="K67" s="19">
        <v>0</v>
      </c>
      <c r="L67" s="23"/>
    </row>
    <row r="68" spans="2:12" x14ac:dyDescent="0.35">
      <c r="B68" s="20">
        <v>97</v>
      </c>
      <c r="C68" s="2"/>
      <c r="D68" s="2"/>
      <c r="E68" s="2"/>
      <c r="F68" s="2">
        <v>29715</v>
      </c>
      <c r="G68" s="2">
        <v>29715</v>
      </c>
      <c r="H68" s="19">
        <v>21418.399225980145</v>
      </c>
      <c r="I68" s="3" t="s">
        <v>13</v>
      </c>
      <c r="J68" s="19">
        <v>0</v>
      </c>
      <c r="K68" s="19">
        <v>0</v>
      </c>
      <c r="L68" s="23"/>
    </row>
    <row r="69" spans="2:12" x14ac:dyDescent="0.35">
      <c r="B69" s="20">
        <v>98</v>
      </c>
      <c r="C69" s="2"/>
      <c r="D69" s="2"/>
      <c r="E69" s="2"/>
      <c r="F69" s="2">
        <v>68111</v>
      </c>
      <c r="G69" s="2">
        <v>68111</v>
      </c>
      <c r="H69" s="19">
        <v>30276.609519754518</v>
      </c>
      <c r="I69" s="3" t="s">
        <v>13</v>
      </c>
      <c r="J69" s="19">
        <v>0</v>
      </c>
      <c r="K69" s="19">
        <v>0</v>
      </c>
    </row>
    <row r="70" spans="2:12" x14ac:dyDescent="0.35">
      <c r="B70" s="20">
        <v>99</v>
      </c>
      <c r="C70" s="2"/>
      <c r="D70" s="2"/>
      <c r="E70" s="2"/>
      <c r="F70" s="2">
        <v>13954</v>
      </c>
      <c r="G70" s="2">
        <v>13954</v>
      </c>
      <c r="H70" s="19">
        <v>20049.674501934929</v>
      </c>
      <c r="I70" s="3" t="s">
        <v>13</v>
      </c>
      <c r="J70" s="19">
        <v>0</v>
      </c>
      <c r="K70" s="19">
        <v>0</v>
      </c>
    </row>
    <row r="71" spans="2:12" x14ac:dyDescent="0.35">
      <c r="B71" s="20">
        <v>100</v>
      </c>
      <c r="C71" s="2"/>
      <c r="D71" s="2"/>
      <c r="E71" s="2"/>
      <c r="F71" s="2">
        <v>80347</v>
      </c>
      <c r="G71" s="2">
        <v>80347</v>
      </c>
      <c r="H71" s="19">
        <v>24222.223455760639</v>
      </c>
      <c r="I71" s="3" t="s">
        <v>13</v>
      </c>
      <c r="J71" s="19">
        <v>0</v>
      </c>
      <c r="K71" s="19">
        <v>0</v>
      </c>
      <c r="L71" s="23"/>
    </row>
    <row r="72" spans="2:12" x14ac:dyDescent="0.35">
      <c r="B72" s="20">
        <v>101</v>
      </c>
      <c r="C72" s="2"/>
      <c r="D72" s="2"/>
      <c r="E72" s="2"/>
      <c r="F72" s="2">
        <v>23208</v>
      </c>
      <c r="G72" s="2">
        <v>23208</v>
      </c>
      <c r="H72" s="19">
        <v>22779.181058255774</v>
      </c>
      <c r="I72" s="3" t="s">
        <v>19</v>
      </c>
      <c r="J72" s="19">
        <v>0</v>
      </c>
      <c r="K72" s="19">
        <v>0</v>
      </c>
      <c r="L72" s="23">
        <f>-SUM(K72:K91)/SUMPRODUCT(G72:G91,H72:H91)</f>
        <v>-2.6116793476419842E-3</v>
      </c>
    </row>
    <row r="73" spans="2:12" x14ac:dyDescent="0.35">
      <c r="B73" s="20">
        <v>102</v>
      </c>
      <c r="C73" s="2"/>
      <c r="D73" s="2"/>
      <c r="E73" s="2"/>
      <c r="F73" s="2">
        <v>58055</v>
      </c>
      <c r="G73" s="2">
        <v>58055</v>
      </c>
      <c r="H73" s="19">
        <v>26697.678994057358</v>
      </c>
      <c r="I73" s="3" t="s">
        <v>19</v>
      </c>
      <c r="J73" s="19">
        <v>0</v>
      </c>
      <c r="K73" s="19">
        <v>0</v>
      </c>
    </row>
    <row r="74" spans="2:12" x14ac:dyDescent="0.35">
      <c r="B74" s="20">
        <v>103</v>
      </c>
      <c r="C74" s="2"/>
      <c r="D74" s="2"/>
      <c r="E74" s="2"/>
      <c r="F74" s="2">
        <v>21732</v>
      </c>
      <c r="G74" s="2">
        <v>21732</v>
      </c>
      <c r="H74" s="19">
        <v>24191.552181115407</v>
      </c>
      <c r="I74" s="3" t="s">
        <v>19</v>
      </c>
      <c r="J74" s="19">
        <v>0</v>
      </c>
      <c r="K74" s="19">
        <v>0</v>
      </c>
    </row>
    <row r="75" spans="2:12" x14ac:dyDescent="0.35">
      <c r="B75" s="20">
        <v>104</v>
      </c>
      <c r="C75" s="2"/>
      <c r="D75" s="2"/>
      <c r="E75" s="2"/>
      <c r="F75" s="2">
        <v>77000</v>
      </c>
      <c r="G75" s="2">
        <v>77000</v>
      </c>
      <c r="H75" s="19">
        <v>22025.525662337663</v>
      </c>
      <c r="I75" s="3" t="s">
        <v>19</v>
      </c>
      <c r="J75" s="19">
        <v>0</v>
      </c>
      <c r="K75" s="19">
        <v>0</v>
      </c>
    </row>
    <row r="76" spans="2:12" x14ac:dyDescent="0.35">
      <c r="B76" s="20">
        <v>105</v>
      </c>
      <c r="C76" s="2"/>
      <c r="D76" s="2"/>
      <c r="E76" s="2"/>
      <c r="F76" s="2">
        <v>34972</v>
      </c>
      <c r="G76" s="2">
        <v>34972</v>
      </c>
      <c r="H76" s="19">
        <v>25323.517671279882</v>
      </c>
      <c r="I76" s="3" t="s">
        <v>19</v>
      </c>
      <c r="J76" s="19">
        <v>0</v>
      </c>
      <c r="K76" s="19">
        <v>0</v>
      </c>
    </row>
    <row r="77" spans="2:12" x14ac:dyDescent="0.35">
      <c r="B77" s="20">
        <v>106</v>
      </c>
      <c r="C77" s="2"/>
      <c r="D77" s="2"/>
      <c r="E77" s="2"/>
      <c r="F77" s="2">
        <v>31774</v>
      </c>
      <c r="G77" s="2">
        <v>31774</v>
      </c>
      <c r="H77" s="19">
        <v>22840.507270095048</v>
      </c>
      <c r="I77" s="3" t="s">
        <v>19</v>
      </c>
      <c r="J77" s="19">
        <v>0</v>
      </c>
      <c r="K77" s="19">
        <v>0</v>
      </c>
    </row>
    <row r="78" spans="2:12" x14ac:dyDescent="0.35">
      <c r="B78" s="20">
        <v>107</v>
      </c>
      <c r="C78" s="2"/>
      <c r="D78" s="2"/>
      <c r="E78" s="2"/>
      <c r="F78" s="2">
        <v>20506</v>
      </c>
      <c r="G78" s="2">
        <v>20506</v>
      </c>
      <c r="H78" s="19">
        <v>25470.991660977274</v>
      </c>
      <c r="I78" s="3" t="s">
        <v>19</v>
      </c>
      <c r="J78" s="19">
        <v>0</v>
      </c>
      <c r="K78" s="19">
        <v>0</v>
      </c>
    </row>
    <row r="79" spans="2:12" x14ac:dyDescent="0.35">
      <c r="B79" s="20">
        <v>108</v>
      </c>
      <c r="C79" s="2"/>
      <c r="D79" s="2"/>
      <c r="E79" s="2"/>
      <c r="F79" s="2">
        <v>46702</v>
      </c>
      <c r="G79" s="2">
        <v>46702</v>
      </c>
      <c r="H79" s="19">
        <v>24653.998907969679</v>
      </c>
      <c r="I79" s="3" t="s">
        <v>19</v>
      </c>
      <c r="J79" s="19">
        <v>0</v>
      </c>
      <c r="K79" s="19">
        <v>0</v>
      </c>
    </row>
    <row r="80" spans="2:12" x14ac:dyDescent="0.35">
      <c r="B80" s="20">
        <v>109</v>
      </c>
      <c r="C80" s="2"/>
      <c r="D80" s="2"/>
      <c r="E80" s="2"/>
      <c r="F80" s="2">
        <v>82542</v>
      </c>
      <c r="G80" s="2">
        <v>82542</v>
      </c>
      <c r="H80" s="19">
        <v>27031.422827166774</v>
      </c>
      <c r="I80" s="3" t="s">
        <v>19</v>
      </c>
      <c r="J80" s="19">
        <v>0</v>
      </c>
      <c r="K80" s="19">
        <v>0</v>
      </c>
    </row>
    <row r="81" spans="2:12" x14ac:dyDescent="0.35">
      <c r="B81" s="20">
        <v>110</v>
      </c>
      <c r="C81" s="2"/>
      <c r="D81" s="2"/>
      <c r="E81" s="2"/>
      <c r="F81" s="2">
        <v>18029</v>
      </c>
      <c r="G81" s="2">
        <v>18029</v>
      </c>
      <c r="H81" s="19">
        <v>28450.489378223974</v>
      </c>
      <c r="I81" s="3" t="s">
        <v>19</v>
      </c>
      <c r="J81" s="19">
        <v>0</v>
      </c>
      <c r="K81" s="19">
        <v>901450</v>
      </c>
    </row>
    <row r="82" spans="2:12" x14ac:dyDescent="0.35">
      <c r="B82" s="20">
        <v>111</v>
      </c>
      <c r="C82" s="2"/>
      <c r="D82" s="2"/>
      <c r="E82" s="2"/>
      <c r="F82" s="2">
        <v>22295</v>
      </c>
      <c r="G82" s="2">
        <v>22295</v>
      </c>
      <c r="H82" s="19">
        <v>23672.992778649921</v>
      </c>
      <c r="I82" s="3" t="s">
        <v>19</v>
      </c>
      <c r="J82" s="19">
        <v>0</v>
      </c>
      <c r="K82" s="19">
        <v>1672125</v>
      </c>
    </row>
    <row r="83" spans="2:12" x14ac:dyDescent="0.35">
      <c r="B83" s="20">
        <v>112</v>
      </c>
      <c r="C83" s="2"/>
      <c r="D83" s="2"/>
      <c r="E83" s="2"/>
      <c r="F83" s="2">
        <v>49466</v>
      </c>
      <c r="G83" s="2">
        <v>49466</v>
      </c>
      <c r="H83" s="19">
        <v>18413.148223021875</v>
      </c>
      <c r="I83" s="3" t="s">
        <v>19</v>
      </c>
      <c r="J83" s="19">
        <v>0</v>
      </c>
      <c r="K83" s="19">
        <v>4946600</v>
      </c>
      <c r="L83" s="23"/>
    </row>
    <row r="84" spans="2:12" x14ac:dyDescent="0.35">
      <c r="B84" s="20">
        <v>113</v>
      </c>
      <c r="C84" s="2"/>
      <c r="D84" s="2"/>
      <c r="E84" s="2"/>
      <c r="F84" s="2">
        <v>37657</v>
      </c>
      <c r="G84" s="2">
        <v>37657</v>
      </c>
      <c r="H84" s="19">
        <v>31546.524789547759</v>
      </c>
      <c r="I84" s="3" t="s">
        <v>19</v>
      </c>
      <c r="J84" s="19">
        <v>0</v>
      </c>
      <c r="K84" s="19">
        <v>4707125</v>
      </c>
    </row>
    <row r="85" spans="2:12" x14ac:dyDescent="0.35">
      <c r="B85" s="20">
        <v>114</v>
      </c>
      <c r="C85" s="2"/>
      <c r="D85" s="2"/>
      <c r="E85" s="2"/>
      <c r="F85" s="2">
        <v>38431</v>
      </c>
      <c r="G85" s="2">
        <v>38431</v>
      </c>
      <c r="H85" s="19">
        <v>24464.034399313055</v>
      </c>
      <c r="I85" s="3" t="s">
        <v>19</v>
      </c>
      <c r="J85" s="19">
        <v>0</v>
      </c>
      <c r="K85" s="19">
        <v>5764650</v>
      </c>
    </row>
    <row r="86" spans="2:12" x14ac:dyDescent="0.35">
      <c r="B86" s="20">
        <v>115</v>
      </c>
      <c r="C86" s="2"/>
      <c r="D86" s="2"/>
      <c r="E86" s="2"/>
      <c r="F86" s="2">
        <v>17847</v>
      </c>
      <c r="G86" s="2">
        <v>17847</v>
      </c>
      <c r="H86" s="19">
        <v>22558.049868325208</v>
      </c>
      <c r="I86" s="3" t="s">
        <v>19</v>
      </c>
      <c r="J86" s="19">
        <v>0</v>
      </c>
      <c r="K86" s="19">
        <v>3033990</v>
      </c>
    </row>
    <row r="87" spans="2:12" x14ac:dyDescent="0.35">
      <c r="B87" s="20">
        <v>116</v>
      </c>
      <c r="C87" s="2"/>
      <c r="D87" s="2"/>
      <c r="E87" s="2"/>
      <c r="F87" s="2">
        <v>29724</v>
      </c>
      <c r="G87" s="2">
        <v>29724</v>
      </c>
      <c r="H87" s="19">
        <v>27475.065637195534</v>
      </c>
      <c r="I87" s="3" t="s">
        <v>19</v>
      </c>
      <c r="J87" s="19">
        <v>0</v>
      </c>
      <c r="K87" s="19">
        <v>5647560</v>
      </c>
    </row>
    <row r="88" spans="2:12" x14ac:dyDescent="0.35">
      <c r="B88" s="20">
        <v>117</v>
      </c>
      <c r="C88" s="2"/>
      <c r="D88" s="2"/>
      <c r="E88" s="2"/>
      <c r="F88" s="2">
        <v>14190</v>
      </c>
      <c r="G88" s="2">
        <v>14190</v>
      </c>
      <c r="H88" s="19">
        <v>31036.077871740661</v>
      </c>
      <c r="I88" s="3" t="s">
        <v>19</v>
      </c>
      <c r="J88" s="19">
        <v>0</v>
      </c>
      <c r="K88" s="19">
        <v>2979900</v>
      </c>
    </row>
    <row r="89" spans="2:12" x14ac:dyDescent="0.35">
      <c r="B89" s="20">
        <v>118</v>
      </c>
      <c r="C89" s="2"/>
      <c r="D89" s="2"/>
      <c r="E89" s="2"/>
      <c r="F89" s="2">
        <v>20097</v>
      </c>
      <c r="G89" s="2">
        <v>20097</v>
      </c>
      <c r="H89" s="19">
        <v>27650.244364830571</v>
      </c>
      <c r="I89" s="3" t="s">
        <v>19</v>
      </c>
      <c r="J89" s="19">
        <v>0</v>
      </c>
      <c r="K89" s="19">
        <v>4622310</v>
      </c>
    </row>
    <row r="90" spans="2:12" x14ac:dyDescent="0.35">
      <c r="B90" s="20">
        <v>119</v>
      </c>
      <c r="C90" s="2"/>
      <c r="D90" s="2"/>
      <c r="E90" s="2"/>
      <c r="F90" s="2">
        <v>22258</v>
      </c>
      <c r="G90" s="2">
        <v>22258</v>
      </c>
      <c r="H90" s="19">
        <v>29785.803935663582</v>
      </c>
      <c r="I90" s="3" t="s">
        <v>19</v>
      </c>
      <c r="J90" s="19">
        <v>0</v>
      </c>
      <c r="K90" s="19">
        <v>5341920</v>
      </c>
      <c r="L90" s="23"/>
    </row>
    <row r="91" spans="2:12" x14ac:dyDescent="0.35">
      <c r="B91" s="20">
        <v>120</v>
      </c>
      <c r="C91" s="2"/>
      <c r="D91" s="2"/>
      <c r="E91" s="2"/>
      <c r="F91" s="2">
        <v>21566</v>
      </c>
      <c r="G91" s="2">
        <v>21566</v>
      </c>
      <c r="H91" s="19">
        <v>25123.011082259112</v>
      </c>
      <c r="I91" s="3" t="s">
        <v>19</v>
      </c>
      <c r="J91" s="19">
        <v>0</v>
      </c>
      <c r="K91" s="19">
        <v>5607160</v>
      </c>
      <c r="L91" s="23"/>
    </row>
    <row r="92" spans="2:12" x14ac:dyDescent="0.35">
      <c r="B92" s="20">
        <v>121</v>
      </c>
      <c r="C92" s="2"/>
      <c r="D92" s="2"/>
      <c r="E92" s="2"/>
      <c r="F92" s="2">
        <v>13372</v>
      </c>
      <c r="G92" s="2">
        <v>13372</v>
      </c>
      <c r="H92" s="19">
        <v>31232.979958121447</v>
      </c>
      <c r="I92" s="3" t="s">
        <v>18</v>
      </c>
      <c r="J92" s="19">
        <v>0</v>
      </c>
      <c r="K92" s="19">
        <v>3744160</v>
      </c>
      <c r="L92" s="23">
        <f>-SUM(K92:K111)/SUMPRODUCT(G92:G111,H92:H111)</f>
        <v>-1.7893181156547165E-2</v>
      </c>
    </row>
    <row r="93" spans="2:12" x14ac:dyDescent="0.35">
      <c r="B93" s="20">
        <v>122</v>
      </c>
      <c r="C93" s="2"/>
      <c r="D93" s="2"/>
      <c r="E93" s="2"/>
      <c r="F93" s="2">
        <v>19844</v>
      </c>
      <c r="G93" s="2">
        <v>19844</v>
      </c>
      <c r="H93" s="19">
        <v>34224.246472485385</v>
      </c>
      <c r="I93" s="3" t="s">
        <v>18</v>
      </c>
      <c r="J93" s="19">
        <v>0</v>
      </c>
      <c r="K93" s="19">
        <v>6151640</v>
      </c>
    </row>
    <row r="94" spans="2:12" x14ac:dyDescent="0.35">
      <c r="B94" s="20">
        <v>123</v>
      </c>
      <c r="C94" s="2"/>
      <c r="D94" s="2"/>
      <c r="E94" s="2"/>
      <c r="F94" s="2">
        <v>14247</v>
      </c>
      <c r="G94" s="2">
        <v>14247</v>
      </c>
      <c r="H94" s="19">
        <v>34668.570857022532</v>
      </c>
      <c r="I94" s="3" t="s">
        <v>18</v>
      </c>
      <c r="J94" s="19">
        <v>0</v>
      </c>
      <c r="K94" s="19">
        <v>4701510</v>
      </c>
    </row>
    <row r="95" spans="2:12" x14ac:dyDescent="0.35">
      <c r="B95" s="20">
        <v>124</v>
      </c>
      <c r="C95" s="2"/>
      <c r="D95" s="2"/>
      <c r="E95" s="2"/>
      <c r="F95" s="2">
        <v>7440</v>
      </c>
      <c r="G95" s="2">
        <v>7440</v>
      </c>
      <c r="H95" s="19">
        <v>32042.047177419354</v>
      </c>
      <c r="I95" s="3" t="s">
        <v>18</v>
      </c>
      <c r="J95" s="19">
        <v>0</v>
      </c>
      <c r="K95" s="19">
        <v>2678400</v>
      </c>
    </row>
    <row r="96" spans="2:12" x14ac:dyDescent="0.35">
      <c r="B96" s="20">
        <v>125</v>
      </c>
      <c r="C96" s="2"/>
      <c r="D96" s="2"/>
      <c r="E96" s="2"/>
      <c r="F96" s="2">
        <v>25878</v>
      </c>
      <c r="G96" s="2">
        <v>25878</v>
      </c>
      <c r="H96" s="19">
        <v>27350.662841023262</v>
      </c>
      <c r="I96" s="3" t="s">
        <v>18</v>
      </c>
      <c r="J96" s="19">
        <v>0</v>
      </c>
      <c r="K96" s="19">
        <v>10351200</v>
      </c>
    </row>
    <row r="97" spans="2:12" x14ac:dyDescent="0.35">
      <c r="B97" s="20">
        <v>126</v>
      </c>
      <c r="C97" s="2"/>
      <c r="D97" s="2"/>
      <c r="E97" s="2"/>
      <c r="F97" s="2">
        <v>11344</v>
      </c>
      <c r="G97" s="2">
        <v>11344</v>
      </c>
      <c r="H97" s="19">
        <v>37370.290638222847</v>
      </c>
      <c r="I97" s="3" t="s">
        <v>18</v>
      </c>
      <c r="J97" s="19">
        <v>0</v>
      </c>
      <c r="K97" s="19">
        <v>5104800</v>
      </c>
    </row>
    <row r="98" spans="2:12" x14ac:dyDescent="0.35">
      <c r="B98" s="20">
        <v>127</v>
      </c>
      <c r="C98" s="2"/>
      <c r="D98" s="2"/>
      <c r="E98" s="2"/>
      <c r="F98" s="2">
        <v>14396</v>
      </c>
      <c r="G98" s="2">
        <v>14396</v>
      </c>
      <c r="H98" s="19">
        <v>35644.361836621283</v>
      </c>
      <c r="I98" s="3" t="s">
        <v>18</v>
      </c>
      <c r="J98" s="19">
        <v>0</v>
      </c>
      <c r="K98" s="19">
        <v>7773840</v>
      </c>
    </row>
    <row r="99" spans="2:12" x14ac:dyDescent="0.35">
      <c r="B99" s="20">
        <v>128</v>
      </c>
      <c r="C99" s="2"/>
      <c r="D99" s="2"/>
      <c r="E99" s="2"/>
      <c r="F99" s="2">
        <v>14348</v>
      </c>
      <c r="G99" s="2">
        <v>14348</v>
      </c>
      <c r="H99" s="19">
        <v>34966.042235851688</v>
      </c>
      <c r="I99" s="3" t="s">
        <v>18</v>
      </c>
      <c r="J99" s="19">
        <v>0</v>
      </c>
      <c r="K99" s="19">
        <v>9326200</v>
      </c>
    </row>
    <row r="100" spans="2:12" x14ac:dyDescent="0.35">
      <c r="B100" s="20">
        <v>129</v>
      </c>
      <c r="C100" s="2"/>
      <c r="D100" s="2"/>
      <c r="E100" s="2"/>
      <c r="F100" s="2">
        <v>13986</v>
      </c>
      <c r="G100" s="2">
        <v>13986</v>
      </c>
      <c r="H100" s="19">
        <v>38366.962605462606</v>
      </c>
      <c r="I100" s="3" t="s">
        <v>18</v>
      </c>
      <c r="J100" s="19">
        <v>0</v>
      </c>
      <c r="K100" s="19">
        <v>10349640</v>
      </c>
    </row>
    <row r="101" spans="2:12" x14ac:dyDescent="0.35">
      <c r="B101" s="20">
        <v>130</v>
      </c>
      <c r="C101" s="2"/>
      <c r="D101" s="2"/>
      <c r="E101" s="2"/>
      <c r="F101" s="2">
        <v>5416</v>
      </c>
      <c r="G101" s="2">
        <v>5416</v>
      </c>
      <c r="H101" s="19">
        <v>32060.830132939438</v>
      </c>
      <c r="I101" s="3" t="s">
        <v>18</v>
      </c>
      <c r="J101" s="19">
        <v>0</v>
      </c>
      <c r="K101" s="19">
        <v>4430288</v>
      </c>
    </row>
    <row r="102" spans="2:12" x14ac:dyDescent="0.35">
      <c r="B102" s="20">
        <v>131</v>
      </c>
      <c r="C102" s="2"/>
      <c r="D102" s="2"/>
      <c r="E102" s="2"/>
      <c r="F102" s="2">
        <v>5638</v>
      </c>
      <c r="G102" s="2">
        <v>5638</v>
      </c>
      <c r="H102" s="19">
        <v>47152.011883646686</v>
      </c>
      <c r="I102" s="3" t="s">
        <v>18</v>
      </c>
      <c r="J102" s="19">
        <v>0</v>
      </c>
      <c r="K102" s="19">
        <v>5062924</v>
      </c>
    </row>
    <row r="103" spans="2:12" x14ac:dyDescent="0.35">
      <c r="B103" s="20">
        <v>132</v>
      </c>
      <c r="C103" s="2"/>
      <c r="D103" s="2"/>
      <c r="E103" s="2"/>
      <c r="F103" s="2">
        <v>7843</v>
      </c>
      <c r="G103" s="2">
        <v>7843</v>
      </c>
      <c r="H103" s="19">
        <v>35816.732882825447</v>
      </c>
      <c r="I103" s="3" t="s">
        <v>18</v>
      </c>
      <c r="J103" s="19">
        <v>0</v>
      </c>
      <c r="K103" s="19">
        <v>7709669</v>
      </c>
      <c r="L103" s="23"/>
    </row>
    <row r="104" spans="2:12" x14ac:dyDescent="0.35">
      <c r="B104" s="20">
        <v>133</v>
      </c>
      <c r="C104" s="2"/>
      <c r="D104" s="2"/>
      <c r="E104" s="2"/>
      <c r="F104" s="2">
        <v>4060</v>
      </c>
      <c r="G104" s="2">
        <v>4060</v>
      </c>
      <c r="H104" s="19">
        <v>32719.117980295567</v>
      </c>
      <c r="I104" s="3" t="s">
        <v>18</v>
      </c>
      <c r="J104" s="19">
        <v>0</v>
      </c>
      <c r="K104" s="19">
        <v>4360440</v>
      </c>
    </row>
    <row r="105" spans="2:12" x14ac:dyDescent="0.35">
      <c r="B105" s="20">
        <v>134</v>
      </c>
      <c r="C105" s="2"/>
      <c r="D105" s="2"/>
      <c r="E105" s="2"/>
      <c r="F105" s="2">
        <v>2637</v>
      </c>
      <c r="G105" s="2">
        <v>2637</v>
      </c>
      <c r="H105" s="19">
        <v>34911.308684110729</v>
      </c>
      <c r="I105" s="3" t="s">
        <v>18</v>
      </c>
      <c r="J105" s="19">
        <v>0</v>
      </c>
      <c r="K105" s="19">
        <v>3090564</v>
      </c>
    </row>
    <row r="106" spans="2:12" x14ac:dyDescent="0.35">
      <c r="B106" s="20">
        <v>135</v>
      </c>
      <c r="C106" s="2"/>
      <c r="D106" s="2"/>
      <c r="E106" s="2"/>
      <c r="F106" s="2">
        <v>4554</v>
      </c>
      <c r="G106" s="2">
        <v>4554</v>
      </c>
      <c r="H106" s="19">
        <v>34801.624505928856</v>
      </c>
      <c r="I106" s="3" t="s">
        <v>18</v>
      </c>
      <c r="J106" s="19">
        <v>0</v>
      </c>
      <c r="K106" s="19">
        <v>5810904</v>
      </c>
    </row>
    <row r="107" spans="2:12" x14ac:dyDescent="0.35">
      <c r="B107" s="20">
        <v>136</v>
      </c>
      <c r="C107" s="2"/>
      <c r="D107" s="2"/>
      <c r="E107" s="2"/>
      <c r="F107" s="2">
        <v>2858</v>
      </c>
      <c r="G107" s="2">
        <v>2858</v>
      </c>
      <c r="H107" s="19">
        <v>38361.600769769066</v>
      </c>
      <c r="I107" s="3" t="s">
        <v>18</v>
      </c>
      <c r="J107" s="19">
        <v>0</v>
      </c>
      <c r="K107" s="19">
        <v>3961188</v>
      </c>
    </row>
    <row r="108" spans="2:12" x14ac:dyDescent="0.35">
      <c r="B108" s="20">
        <v>137</v>
      </c>
      <c r="C108" s="2"/>
      <c r="D108" s="2"/>
      <c r="E108" s="2"/>
      <c r="F108" s="2">
        <v>1428</v>
      </c>
      <c r="G108" s="2">
        <v>1428</v>
      </c>
      <c r="H108" s="19">
        <v>46299.897759103638</v>
      </c>
      <c r="I108" s="3" t="s">
        <v>18</v>
      </c>
      <c r="J108" s="19">
        <v>0</v>
      </c>
      <c r="K108" s="19">
        <v>2147712</v>
      </c>
    </row>
    <row r="109" spans="2:12" x14ac:dyDescent="0.35">
      <c r="B109" s="20">
        <v>138</v>
      </c>
      <c r="C109" s="2"/>
      <c r="D109" s="2"/>
      <c r="E109" s="2"/>
      <c r="F109" s="2">
        <v>1535</v>
      </c>
      <c r="G109" s="2">
        <v>1535</v>
      </c>
      <c r="H109" s="19">
        <v>34740.417589576544</v>
      </c>
      <c r="I109" s="3" t="s">
        <v>18</v>
      </c>
      <c r="J109" s="19">
        <v>0</v>
      </c>
      <c r="K109" s="19">
        <v>2500515</v>
      </c>
    </row>
    <row r="110" spans="2:12" x14ac:dyDescent="0.35">
      <c r="B110" s="20">
        <v>139</v>
      </c>
      <c r="C110" s="2"/>
      <c r="D110" s="2"/>
      <c r="E110" s="2"/>
      <c r="F110" s="2">
        <v>5218</v>
      </c>
      <c r="G110" s="2">
        <v>5218</v>
      </c>
      <c r="H110" s="19">
        <v>50830.658489842848</v>
      </c>
      <c r="I110" s="3" t="s">
        <v>18</v>
      </c>
      <c r="J110" s="19">
        <v>0</v>
      </c>
      <c r="K110" s="19">
        <v>9188898</v>
      </c>
      <c r="L110" s="23"/>
    </row>
    <row r="111" spans="2:12" x14ac:dyDescent="0.35">
      <c r="B111" s="20">
        <v>140</v>
      </c>
      <c r="C111" s="2"/>
      <c r="D111" s="2"/>
      <c r="E111" s="2"/>
      <c r="F111" s="2">
        <v>716</v>
      </c>
      <c r="G111" s="2">
        <v>716</v>
      </c>
      <c r="H111" s="19">
        <v>36849.790502793294</v>
      </c>
      <c r="I111" s="3" t="s">
        <v>18</v>
      </c>
      <c r="J111" s="19">
        <v>0</v>
      </c>
      <c r="K111" s="19">
        <v>1361116</v>
      </c>
      <c r="L111" s="23"/>
    </row>
    <row r="112" spans="2:12" x14ac:dyDescent="0.35">
      <c r="B112" s="20">
        <v>141</v>
      </c>
      <c r="C112" s="2"/>
      <c r="D112" s="2"/>
      <c r="E112" s="2"/>
      <c r="F112" s="2">
        <v>2389</v>
      </c>
      <c r="G112" s="2">
        <v>2389</v>
      </c>
      <c r="H112" s="19">
        <v>37439.303892842196</v>
      </c>
      <c r="I112" s="3" t="s">
        <v>17</v>
      </c>
      <c r="J112" s="19">
        <v>0</v>
      </c>
      <c r="K112" s="19">
        <v>4895061</v>
      </c>
      <c r="L112" s="23">
        <f>-SUM(K112:K131)/SUMPRODUCT(G112:G131,H112:H131)</f>
        <v>-7.4779736029283991E-2</v>
      </c>
    </row>
    <row r="113" spans="2:12" x14ac:dyDescent="0.35">
      <c r="B113" s="20">
        <v>142</v>
      </c>
      <c r="C113" s="2"/>
      <c r="D113" s="2"/>
      <c r="E113" s="2"/>
      <c r="F113" s="2">
        <v>4518</v>
      </c>
      <c r="G113" s="2">
        <v>4518</v>
      </c>
      <c r="H113" s="19">
        <v>43450.790836653388</v>
      </c>
      <c r="I113" s="3" t="s">
        <v>17</v>
      </c>
      <c r="J113" s="19">
        <v>0</v>
      </c>
      <c r="K113" s="19">
        <v>9962190</v>
      </c>
      <c r="L113" s="23"/>
    </row>
    <row r="114" spans="2:12" x14ac:dyDescent="0.35">
      <c r="B114" s="20">
        <v>143</v>
      </c>
      <c r="C114" s="2"/>
      <c r="D114" s="2"/>
      <c r="E114" s="2"/>
      <c r="F114" s="2">
        <v>3303</v>
      </c>
      <c r="G114" s="2">
        <v>3303</v>
      </c>
      <c r="H114" s="19">
        <v>41373.43808658795</v>
      </c>
      <c r="I114" s="3" t="s">
        <v>17</v>
      </c>
      <c r="J114" s="19">
        <v>0</v>
      </c>
      <c r="K114" s="19">
        <v>7828110</v>
      </c>
    </row>
    <row r="115" spans="2:12" x14ac:dyDescent="0.35">
      <c r="B115" s="20">
        <v>144</v>
      </c>
      <c r="C115" s="2"/>
      <c r="D115" s="2"/>
      <c r="E115" s="2"/>
      <c r="F115" s="2">
        <v>2200</v>
      </c>
      <c r="G115" s="2">
        <v>2200</v>
      </c>
      <c r="H115" s="19">
        <v>49508.865909090906</v>
      </c>
      <c r="I115" s="3" t="s">
        <v>17</v>
      </c>
      <c r="J115" s="19">
        <v>0</v>
      </c>
      <c r="K115" s="19">
        <v>5596800</v>
      </c>
    </row>
    <row r="116" spans="2:12" x14ac:dyDescent="0.35">
      <c r="B116" s="20">
        <v>145</v>
      </c>
      <c r="C116" s="2"/>
      <c r="D116" s="2"/>
      <c r="E116" s="2"/>
      <c r="F116" s="2">
        <v>2268</v>
      </c>
      <c r="G116" s="2">
        <v>2268</v>
      </c>
      <c r="H116" s="19">
        <v>46357.528659611991</v>
      </c>
      <c r="I116" s="3" t="s">
        <v>17</v>
      </c>
      <c r="J116" s="19">
        <v>0</v>
      </c>
      <c r="K116" s="19">
        <v>6182568</v>
      </c>
    </row>
    <row r="117" spans="2:12" x14ac:dyDescent="0.35">
      <c r="B117" s="20">
        <v>146</v>
      </c>
      <c r="C117" s="2"/>
      <c r="D117" s="2"/>
      <c r="E117" s="2"/>
      <c r="F117" s="2">
        <v>400</v>
      </c>
      <c r="G117" s="2">
        <v>400</v>
      </c>
      <c r="H117" s="19">
        <v>46992.912499999999</v>
      </c>
      <c r="I117" s="3" t="s">
        <v>17</v>
      </c>
      <c r="J117" s="19">
        <v>0</v>
      </c>
      <c r="K117" s="19">
        <v>1167200</v>
      </c>
    </row>
    <row r="118" spans="2:12" x14ac:dyDescent="0.35">
      <c r="B118" s="20">
        <v>147</v>
      </c>
      <c r="C118" s="2"/>
      <c r="D118" s="2"/>
      <c r="E118" s="2"/>
      <c r="F118" s="2">
        <v>2153</v>
      </c>
      <c r="G118" s="2">
        <v>2153</v>
      </c>
      <c r="H118" s="19">
        <v>42464.261031119371</v>
      </c>
      <c r="I118" s="3" t="s">
        <v>17</v>
      </c>
      <c r="J118" s="19">
        <v>0</v>
      </c>
      <c r="K118" s="19">
        <v>6715207</v>
      </c>
    </row>
    <row r="119" spans="2:12" x14ac:dyDescent="0.35">
      <c r="B119" s="20">
        <v>148</v>
      </c>
      <c r="C119" s="2"/>
      <c r="D119" s="2"/>
      <c r="E119" s="2"/>
      <c r="F119" s="2">
        <v>717</v>
      </c>
      <c r="G119" s="2">
        <v>717</v>
      </c>
      <c r="H119" s="19">
        <v>44013.521617852159</v>
      </c>
      <c r="I119" s="3" t="s">
        <v>17</v>
      </c>
      <c r="J119" s="19">
        <v>0</v>
      </c>
      <c r="K119" s="19">
        <v>2388327</v>
      </c>
    </row>
    <row r="120" spans="2:12" x14ac:dyDescent="0.35">
      <c r="B120" s="20">
        <v>149</v>
      </c>
      <c r="C120" s="2"/>
      <c r="D120" s="2"/>
      <c r="E120" s="2"/>
      <c r="F120" s="2">
        <v>486</v>
      </c>
      <c r="G120" s="2">
        <v>486</v>
      </c>
      <c r="H120" s="19">
        <v>55042.812757201646</v>
      </c>
      <c r="I120" s="3" t="s">
        <v>17</v>
      </c>
      <c r="J120" s="19">
        <v>0</v>
      </c>
      <c r="K120" s="19">
        <v>1726272</v>
      </c>
    </row>
    <row r="121" spans="2:12" x14ac:dyDescent="0.35">
      <c r="B121" s="20">
        <v>150</v>
      </c>
      <c r="C121" s="2"/>
      <c r="D121" s="2"/>
      <c r="E121" s="2"/>
      <c r="F121" s="2">
        <v>1365</v>
      </c>
      <c r="G121" s="2">
        <v>1365</v>
      </c>
      <c r="H121" s="19">
        <v>37268.778754578758</v>
      </c>
      <c r="I121" s="3" t="s">
        <v>17</v>
      </c>
      <c r="J121" s="19">
        <v>0</v>
      </c>
      <c r="K121" s="19">
        <v>5165160</v>
      </c>
    </row>
    <row r="122" spans="2:12" x14ac:dyDescent="0.35">
      <c r="B122" s="20">
        <v>151</v>
      </c>
      <c r="C122" s="2"/>
      <c r="D122" s="2"/>
      <c r="E122" s="2"/>
      <c r="F122" s="2">
        <v>661</v>
      </c>
      <c r="G122" s="2">
        <v>661</v>
      </c>
      <c r="H122" s="19">
        <v>64272.615733736762</v>
      </c>
      <c r="I122" s="3" t="s">
        <v>17</v>
      </c>
      <c r="J122" s="19">
        <v>0</v>
      </c>
      <c r="K122" s="19">
        <v>2661186</v>
      </c>
    </row>
    <row r="123" spans="2:12" x14ac:dyDescent="0.35">
      <c r="B123" s="20">
        <v>152</v>
      </c>
      <c r="C123" s="2"/>
      <c r="D123" s="2"/>
      <c r="E123" s="2"/>
      <c r="F123" s="2">
        <v>522</v>
      </c>
      <c r="G123" s="2">
        <v>522</v>
      </c>
      <c r="H123" s="19">
        <v>31216.871647509579</v>
      </c>
      <c r="I123" s="3" t="s">
        <v>17</v>
      </c>
      <c r="J123" s="19">
        <v>0</v>
      </c>
      <c r="K123" s="19">
        <v>2233638</v>
      </c>
    </row>
    <row r="124" spans="2:12" x14ac:dyDescent="0.35">
      <c r="B124" s="20">
        <v>153</v>
      </c>
      <c r="C124" s="2"/>
      <c r="D124" s="2"/>
      <c r="E124" s="2"/>
      <c r="F124" s="2">
        <v>1813</v>
      </c>
      <c r="G124" s="2">
        <v>1813</v>
      </c>
      <c r="H124" s="19">
        <v>49281.717043574186</v>
      </c>
      <c r="I124" s="3" t="s">
        <v>17</v>
      </c>
      <c r="J124" s="19">
        <v>0</v>
      </c>
      <c r="K124" s="19">
        <v>8236459</v>
      </c>
    </row>
    <row r="125" spans="2:12" x14ac:dyDescent="0.35">
      <c r="B125" s="20">
        <v>154</v>
      </c>
      <c r="C125" s="2"/>
      <c r="D125" s="2"/>
      <c r="E125" s="2"/>
      <c r="F125" s="2">
        <v>1550</v>
      </c>
      <c r="G125" s="2">
        <v>1550</v>
      </c>
      <c r="H125" s="19">
        <v>46018.156129032257</v>
      </c>
      <c r="I125" s="3" t="s">
        <v>17</v>
      </c>
      <c r="J125" s="19">
        <v>0</v>
      </c>
      <c r="K125" s="19">
        <v>7467900</v>
      </c>
      <c r="L125" s="23"/>
    </row>
    <row r="126" spans="2:12" x14ac:dyDescent="0.35">
      <c r="B126" s="20">
        <v>155</v>
      </c>
      <c r="C126" s="2"/>
      <c r="D126" s="2"/>
      <c r="E126" s="2"/>
      <c r="F126" s="2">
        <v>1158</v>
      </c>
      <c r="G126" s="2">
        <v>1158</v>
      </c>
      <c r="H126" s="19">
        <v>55286.476683937821</v>
      </c>
      <c r="I126" s="3" t="s">
        <v>17</v>
      </c>
      <c r="J126" s="19">
        <v>0</v>
      </c>
      <c r="K126" s="19">
        <v>5911590</v>
      </c>
    </row>
    <row r="127" spans="2:12" x14ac:dyDescent="0.35">
      <c r="B127" s="20">
        <v>156</v>
      </c>
      <c r="C127" s="2"/>
      <c r="D127" s="2"/>
      <c r="E127" s="2"/>
      <c r="F127" s="2">
        <v>623</v>
      </c>
      <c r="G127" s="2">
        <v>623</v>
      </c>
      <c r="H127" s="19">
        <v>39968.7544141252</v>
      </c>
      <c r="I127" s="3" t="s">
        <v>17</v>
      </c>
      <c r="J127" s="19">
        <v>0</v>
      </c>
      <c r="K127" s="19">
        <v>3366692</v>
      </c>
    </row>
    <row r="128" spans="2:12" x14ac:dyDescent="0.35">
      <c r="B128" s="20">
        <v>157</v>
      </c>
      <c r="C128" s="2"/>
      <c r="D128" s="2"/>
      <c r="E128" s="2"/>
      <c r="F128" s="2">
        <v>637</v>
      </c>
      <c r="G128" s="2">
        <v>637</v>
      </c>
      <c r="H128" s="19">
        <v>36707.908948194665</v>
      </c>
      <c r="I128" s="3" t="s">
        <v>17</v>
      </c>
      <c r="J128" s="19">
        <v>0</v>
      </c>
      <c r="K128" s="19">
        <v>3640455</v>
      </c>
    </row>
    <row r="129" spans="2:12" x14ac:dyDescent="0.35">
      <c r="B129" s="20">
        <v>158</v>
      </c>
      <c r="C129" s="2"/>
      <c r="D129" s="2"/>
      <c r="E129" s="2"/>
      <c r="F129" s="2">
        <v>1099</v>
      </c>
      <c r="G129" s="2">
        <v>1099</v>
      </c>
      <c r="H129" s="19">
        <v>58682.207461328479</v>
      </c>
      <c r="I129" s="3" t="s">
        <v>17</v>
      </c>
      <c r="J129" s="19">
        <v>0</v>
      </c>
      <c r="K129" s="19">
        <v>6636861</v>
      </c>
    </row>
    <row r="130" spans="2:12" x14ac:dyDescent="0.35">
      <c r="B130" s="20">
        <v>159</v>
      </c>
      <c r="C130" s="2"/>
      <c r="D130" s="2"/>
      <c r="E130" s="2"/>
      <c r="F130" s="2">
        <v>599</v>
      </c>
      <c r="G130" s="2">
        <v>599</v>
      </c>
      <c r="H130" s="19">
        <v>67418.31552587646</v>
      </c>
      <c r="I130" s="3" t="s">
        <v>17</v>
      </c>
      <c r="J130" s="19">
        <v>0</v>
      </c>
      <c r="K130" s="19">
        <v>3818625</v>
      </c>
    </row>
    <row r="131" spans="2:12" x14ac:dyDescent="0.35">
      <c r="B131" s="20">
        <v>160</v>
      </c>
      <c r="C131" s="2"/>
      <c r="D131" s="2"/>
      <c r="E131" s="2"/>
      <c r="F131" s="2">
        <v>280</v>
      </c>
      <c r="G131" s="2">
        <v>280</v>
      </c>
      <c r="H131" s="19">
        <v>39625.539285714287</v>
      </c>
      <c r="I131" s="3" t="s">
        <v>17</v>
      </c>
      <c r="J131" s="19">
        <v>0</v>
      </c>
      <c r="K131" s="19">
        <v>1882720</v>
      </c>
    </row>
    <row r="132" spans="2:12" x14ac:dyDescent="0.35">
      <c r="B132" s="20">
        <v>161</v>
      </c>
      <c r="C132" s="2"/>
      <c r="D132" s="2"/>
      <c r="E132" s="2"/>
      <c r="F132" s="2">
        <v>756</v>
      </c>
      <c r="G132" s="2">
        <v>756</v>
      </c>
      <c r="H132" s="19">
        <v>56039.096560846563</v>
      </c>
      <c r="I132" s="3" t="s">
        <v>16</v>
      </c>
      <c r="J132" s="19">
        <v>0</v>
      </c>
      <c r="K132" s="19">
        <v>5357016</v>
      </c>
      <c r="L132" s="23">
        <f>-SUM(K132:K171)/SUMPRODUCT(G132:G171,H132:H171)</f>
        <v>-0.21091315239398478</v>
      </c>
    </row>
    <row r="133" spans="2:12" x14ac:dyDescent="0.35">
      <c r="B133" s="20">
        <v>162</v>
      </c>
      <c r="C133" s="2"/>
      <c r="D133" s="2"/>
      <c r="E133" s="2"/>
      <c r="F133" s="2">
        <v>311</v>
      </c>
      <c r="G133" s="2">
        <v>311</v>
      </c>
      <c r="H133" s="19">
        <v>56678.215434083599</v>
      </c>
      <c r="I133" s="3" t="s">
        <v>16</v>
      </c>
      <c r="J133" s="19">
        <v>0</v>
      </c>
      <c r="K133" s="19">
        <v>2320682</v>
      </c>
    </row>
    <row r="134" spans="2:12" x14ac:dyDescent="0.35">
      <c r="B134" s="20">
        <v>163</v>
      </c>
      <c r="C134" s="2"/>
      <c r="D134" s="2"/>
      <c r="E134" s="2"/>
      <c r="F134" s="2">
        <v>103</v>
      </c>
      <c r="G134" s="2">
        <v>103</v>
      </c>
      <c r="H134" s="19">
        <v>51921.533980582528</v>
      </c>
      <c r="I134" s="3" t="s">
        <v>16</v>
      </c>
      <c r="J134" s="19">
        <v>0</v>
      </c>
      <c r="K134" s="19">
        <v>808653</v>
      </c>
    </row>
    <row r="135" spans="2:12" x14ac:dyDescent="0.35">
      <c r="B135" s="20">
        <v>164</v>
      </c>
      <c r="C135" s="2"/>
      <c r="D135" s="2"/>
      <c r="E135" s="2"/>
      <c r="F135" s="2">
        <v>505</v>
      </c>
      <c r="G135" s="2">
        <v>505</v>
      </c>
      <c r="H135" s="19">
        <v>64335.958415841582</v>
      </c>
      <c r="I135" s="3" t="s">
        <v>16</v>
      </c>
      <c r="J135" s="19">
        <v>0</v>
      </c>
      <c r="K135" s="19">
        <v>4168270</v>
      </c>
    </row>
    <row r="136" spans="2:12" x14ac:dyDescent="0.35">
      <c r="B136" s="20">
        <v>165</v>
      </c>
      <c r="C136" s="2"/>
      <c r="D136" s="2"/>
      <c r="E136" s="2"/>
      <c r="F136" s="2">
        <v>424</v>
      </c>
      <c r="G136" s="2">
        <v>424</v>
      </c>
      <c r="H136" s="19">
        <v>61571.443396226416</v>
      </c>
      <c r="I136" s="3" t="s">
        <v>16</v>
      </c>
      <c r="J136" s="19">
        <v>0</v>
      </c>
      <c r="K136" s="19">
        <v>3676504</v>
      </c>
    </row>
    <row r="137" spans="2:12" x14ac:dyDescent="0.35">
      <c r="B137" s="20">
        <v>166</v>
      </c>
      <c r="C137" s="2"/>
      <c r="D137" s="2"/>
      <c r="E137" s="2"/>
      <c r="F137" s="2">
        <v>230</v>
      </c>
      <c r="G137" s="2">
        <v>230</v>
      </c>
      <c r="H137" s="19">
        <v>80286.034782608695</v>
      </c>
      <c r="I137" s="3" t="s">
        <v>16</v>
      </c>
      <c r="J137" s="19">
        <v>0</v>
      </c>
      <c r="K137" s="19">
        <v>2093690</v>
      </c>
    </row>
    <row r="138" spans="2:12" x14ac:dyDescent="0.35">
      <c r="B138" s="20">
        <v>167</v>
      </c>
      <c r="C138" s="2"/>
      <c r="D138" s="2"/>
      <c r="E138" s="2"/>
      <c r="F138" s="2">
        <v>160</v>
      </c>
      <c r="G138" s="2">
        <v>160</v>
      </c>
      <c r="H138" s="19">
        <v>53904.512499999997</v>
      </c>
      <c r="I138" s="3" t="s">
        <v>16</v>
      </c>
      <c r="J138" s="19">
        <v>0</v>
      </c>
      <c r="K138" s="19">
        <v>1528000</v>
      </c>
    </row>
    <row r="139" spans="2:12" x14ac:dyDescent="0.35">
      <c r="B139" s="20">
        <v>168</v>
      </c>
      <c r="C139" s="2"/>
      <c r="D139" s="2"/>
      <c r="E139" s="2"/>
      <c r="F139" s="2">
        <v>75</v>
      </c>
      <c r="G139" s="2">
        <v>75</v>
      </c>
      <c r="H139" s="19">
        <v>72501.066666666666</v>
      </c>
      <c r="I139" s="3" t="s">
        <v>16</v>
      </c>
      <c r="J139" s="19">
        <v>0</v>
      </c>
      <c r="K139" s="19">
        <v>750825</v>
      </c>
    </row>
    <row r="140" spans="2:12" x14ac:dyDescent="0.35">
      <c r="B140" s="20">
        <v>169</v>
      </c>
      <c r="C140" s="2"/>
      <c r="D140" s="2"/>
      <c r="E140" s="2"/>
      <c r="F140" s="2">
        <v>236</v>
      </c>
      <c r="G140" s="2">
        <v>236</v>
      </c>
      <c r="H140" s="19">
        <v>59852.207627118645</v>
      </c>
      <c r="I140" s="3" t="s">
        <v>16</v>
      </c>
      <c r="J140" s="19">
        <v>0</v>
      </c>
      <c r="K140" s="19">
        <v>2475168</v>
      </c>
    </row>
    <row r="141" spans="2:12" x14ac:dyDescent="0.35">
      <c r="B141" s="20">
        <v>170</v>
      </c>
      <c r="C141" s="2"/>
      <c r="D141" s="2"/>
      <c r="E141" s="2"/>
      <c r="F141" s="2">
        <v>463</v>
      </c>
      <c r="G141" s="2">
        <v>463</v>
      </c>
      <c r="H141" s="19">
        <v>44871.885529157669</v>
      </c>
      <c r="I141" s="3" t="s">
        <v>16</v>
      </c>
      <c r="J141" s="19">
        <v>0</v>
      </c>
      <c r="K141" s="19">
        <v>5083740</v>
      </c>
    </row>
    <row r="142" spans="2:12" x14ac:dyDescent="0.35">
      <c r="B142" s="20">
        <v>171</v>
      </c>
      <c r="C142" s="2"/>
      <c r="D142" s="2"/>
      <c r="E142" s="2"/>
      <c r="F142" s="2">
        <v>112</v>
      </c>
      <c r="G142" s="2">
        <v>112</v>
      </c>
      <c r="H142" s="19">
        <v>94630.303571428565</v>
      </c>
      <c r="I142" s="3" t="s">
        <v>16</v>
      </c>
      <c r="J142" s="19">
        <v>0</v>
      </c>
      <c r="K142" s="19">
        <v>1286656</v>
      </c>
    </row>
    <row r="143" spans="2:12" x14ac:dyDescent="0.35">
      <c r="B143" s="20">
        <v>172</v>
      </c>
      <c r="C143" s="2"/>
      <c r="D143" s="2"/>
      <c r="E143" s="2"/>
      <c r="F143" s="2">
        <v>34</v>
      </c>
      <c r="G143" s="2">
        <v>34</v>
      </c>
      <c r="H143" s="19">
        <v>50616.588235294119</v>
      </c>
      <c r="I143" s="3" t="s">
        <v>16</v>
      </c>
      <c r="J143" s="19">
        <v>0</v>
      </c>
      <c r="K143" s="19">
        <v>408408</v>
      </c>
    </row>
    <row r="144" spans="2:12" x14ac:dyDescent="0.35">
      <c r="B144" s="20">
        <v>173</v>
      </c>
      <c r="C144" s="2"/>
      <c r="D144" s="2"/>
      <c r="E144" s="2"/>
      <c r="F144" s="2">
        <v>183</v>
      </c>
      <c r="G144" s="2">
        <v>183</v>
      </c>
      <c r="H144" s="19">
        <v>59013.907103825135</v>
      </c>
      <c r="I144" s="3" t="s">
        <v>16</v>
      </c>
      <c r="J144" s="19">
        <v>0</v>
      </c>
      <c r="K144" s="19">
        <v>2297016</v>
      </c>
    </row>
    <row r="145" spans="2:11" x14ac:dyDescent="0.35">
      <c r="B145" s="20">
        <v>174</v>
      </c>
      <c r="C145" s="2"/>
      <c r="D145" s="2"/>
      <c r="E145" s="2"/>
      <c r="F145" s="2">
        <v>82</v>
      </c>
      <c r="G145" s="2">
        <v>82</v>
      </c>
      <c r="H145" s="19">
        <v>52570.560975609755</v>
      </c>
      <c r="I145" s="3" t="s">
        <v>16</v>
      </c>
      <c r="J145" s="19">
        <v>0</v>
      </c>
      <c r="K145" s="19">
        <v>1074938</v>
      </c>
    </row>
    <row r="146" spans="2:11" x14ac:dyDescent="0.35">
      <c r="B146" s="20">
        <v>175</v>
      </c>
      <c r="C146" s="2"/>
      <c r="D146" s="2"/>
      <c r="E146" s="2"/>
      <c r="F146" s="2">
        <v>82</v>
      </c>
      <c r="G146" s="2">
        <v>82</v>
      </c>
      <c r="H146" s="19">
        <v>33371.634146341465</v>
      </c>
      <c r="I146" s="3" t="s">
        <v>16</v>
      </c>
      <c r="J146" s="19">
        <v>0</v>
      </c>
      <c r="K146" s="19">
        <v>1121924</v>
      </c>
    </row>
    <row r="147" spans="2:11" x14ac:dyDescent="0.35">
      <c r="B147" s="20">
        <v>176</v>
      </c>
      <c r="C147" s="2"/>
      <c r="D147" s="2"/>
      <c r="E147" s="2"/>
      <c r="F147" s="2">
        <v>129</v>
      </c>
      <c r="G147" s="2">
        <v>129</v>
      </c>
      <c r="H147" s="19">
        <v>73233.984496124031</v>
      </c>
      <c r="I147" s="3" t="s">
        <v>16</v>
      </c>
      <c r="J147" s="19">
        <v>0</v>
      </c>
      <c r="K147" s="19">
        <v>1841217</v>
      </c>
    </row>
    <row r="148" spans="2:11" x14ac:dyDescent="0.35">
      <c r="B148" s="20">
        <v>177</v>
      </c>
      <c r="C148" s="2"/>
      <c r="D148" s="2"/>
      <c r="E148" s="2"/>
      <c r="F148" s="2">
        <v>62</v>
      </c>
      <c r="G148" s="2">
        <v>62</v>
      </c>
      <c r="H148" s="19">
        <v>80768.403225806454</v>
      </c>
      <c r="I148" s="3" t="s">
        <v>16</v>
      </c>
      <c r="J148" s="19">
        <v>0</v>
      </c>
      <c r="K148" s="19">
        <v>922622</v>
      </c>
    </row>
    <row r="149" spans="2:11" x14ac:dyDescent="0.35">
      <c r="B149" s="20">
        <v>178</v>
      </c>
      <c r="C149" s="2"/>
      <c r="D149" s="2"/>
      <c r="E149" s="2"/>
      <c r="F149" s="2">
        <v>267</v>
      </c>
      <c r="G149" s="2">
        <v>267</v>
      </c>
      <c r="H149" s="19">
        <v>88921.048689138581</v>
      </c>
      <c r="I149" s="3" t="s">
        <v>16</v>
      </c>
      <c r="J149" s="19">
        <v>0</v>
      </c>
      <c r="K149" s="19">
        <v>4140102</v>
      </c>
    </row>
    <row r="150" spans="2:11" x14ac:dyDescent="0.35">
      <c r="B150" s="20">
        <v>179</v>
      </c>
      <c r="C150" s="2"/>
      <c r="D150" s="2"/>
      <c r="E150" s="2"/>
      <c r="F150" s="2">
        <v>223</v>
      </c>
      <c r="G150" s="2">
        <v>223</v>
      </c>
      <c r="H150" s="19">
        <v>58200.520179372201</v>
      </c>
      <c r="I150" s="3" t="s">
        <v>16</v>
      </c>
      <c r="J150" s="19">
        <v>0</v>
      </c>
      <c r="K150" s="19">
        <v>3601227</v>
      </c>
    </row>
    <row r="151" spans="2:11" x14ac:dyDescent="0.35">
      <c r="B151" s="20">
        <v>180</v>
      </c>
      <c r="C151" s="2"/>
      <c r="D151" s="2"/>
      <c r="E151" s="2"/>
      <c r="F151" s="2">
        <v>371</v>
      </c>
      <c r="G151" s="2">
        <v>371</v>
      </c>
      <c r="H151" s="19">
        <v>66820.072776280329</v>
      </c>
      <c r="I151" s="3" t="s">
        <v>16</v>
      </c>
      <c r="J151" s="19">
        <v>0</v>
      </c>
      <c r="K151" s="19">
        <v>6236510</v>
      </c>
    </row>
    <row r="152" spans="2:11" x14ac:dyDescent="0.35">
      <c r="B152" s="20">
        <v>181</v>
      </c>
      <c r="C152" s="2"/>
      <c r="D152" s="2"/>
      <c r="E152" s="2"/>
      <c r="F152" s="2">
        <v>273</v>
      </c>
      <c r="G152" s="2">
        <v>273</v>
      </c>
      <c r="H152" s="19">
        <v>66127.168498168496</v>
      </c>
      <c r="I152" s="3" t="s">
        <v>16</v>
      </c>
      <c r="J152" s="19">
        <v>0</v>
      </c>
      <c r="K152" s="19">
        <v>4774770</v>
      </c>
    </row>
    <row r="153" spans="2:11" x14ac:dyDescent="0.35">
      <c r="B153" s="20">
        <v>182</v>
      </c>
      <c r="C153" s="2"/>
      <c r="D153" s="2"/>
      <c r="E153" s="2"/>
      <c r="F153" s="2">
        <v>29</v>
      </c>
      <c r="G153" s="2">
        <v>29</v>
      </c>
      <c r="H153" s="19">
        <v>62100.241379310348</v>
      </c>
      <c r="I153" s="3" t="s">
        <v>16</v>
      </c>
      <c r="J153" s="19">
        <v>0</v>
      </c>
      <c r="K153" s="19">
        <v>527452</v>
      </c>
    </row>
    <row r="154" spans="2:11" x14ac:dyDescent="0.35">
      <c r="B154" s="20">
        <v>183</v>
      </c>
      <c r="C154" s="2"/>
      <c r="D154" s="2"/>
      <c r="E154" s="2"/>
      <c r="F154" s="2">
        <v>349</v>
      </c>
      <c r="G154" s="2">
        <v>349</v>
      </c>
      <c r="H154" s="19">
        <v>54677.876790830946</v>
      </c>
      <c r="I154" s="3" t="s">
        <v>16</v>
      </c>
      <c r="J154" s="19">
        <v>0</v>
      </c>
      <c r="K154" s="19">
        <v>6597845</v>
      </c>
    </row>
    <row r="155" spans="2:11" x14ac:dyDescent="0.35">
      <c r="B155" s="20">
        <v>184</v>
      </c>
      <c r="C155" s="2"/>
      <c r="D155" s="2"/>
      <c r="E155" s="2"/>
      <c r="F155" s="2">
        <v>85</v>
      </c>
      <c r="G155" s="2">
        <v>85</v>
      </c>
      <c r="H155" s="19">
        <v>71561</v>
      </c>
      <c r="I155" s="3" t="s">
        <v>16</v>
      </c>
      <c r="J155" s="19">
        <v>0</v>
      </c>
      <c r="K155" s="19">
        <v>1669485</v>
      </c>
    </row>
    <row r="156" spans="2:11" x14ac:dyDescent="0.35">
      <c r="B156" s="20">
        <v>185</v>
      </c>
      <c r="C156" s="2"/>
      <c r="D156" s="2"/>
      <c r="E156" s="2"/>
      <c r="F156" s="2">
        <v>33</v>
      </c>
      <c r="G156" s="2">
        <v>33</v>
      </c>
      <c r="H156" s="19">
        <v>59186.242424242424</v>
      </c>
      <c r="I156" s="3" t="s">
        <v>16</v>
      </c>
      <c r="J156" s="19">
        <v>0</v>
      </c>
      <c r="K156" s="19">
        <v>660000</v>
      </c>
    </row>
    <row r="157" spans="2:11" x14ac:dyDescent="0.35">
      <c r="B157" s="20">
        <v>186</v>
      </c>
      <c r="C157" s="2"/>
      <c r="D157" s="2"/>
      <c r="E157" s="2"/>
      <c r="F157" s="2">
        <v>219</v>
      </c>
      <c r="G157" s="2">
        <v>219</v>
      </c>
      <c r="H157" s="19">
        <v>79081.050228310502</v>
      </c>
      <c r="I157" s="3" t="s">
        <v>16</v>
      </c>
      <c r="J157" s="19">
        <v>0</v>
      </c>
      <c r="K157" s="19">
        <v>4380000</v>
      </c>
    </row>
    <row r="158" spans="2:11" x14ac:dyDescent="0.35">
      <c r="B158" s="20">
        <v>187</v>
      </c>
      <c r="C158" s="2"/>
      <c r="D158" s="2"/>
      <c r="E158" s="2"/>
      <c r="F158" s="2">
        <v>31</v>
      </c>
      <c r="G158" s="2">
        <v>31</v>
      </c>
      <c r="H158" s="19">
        <v>73577.451612903227</v>
      </c>
      <c r="I158" s="3" t="s">
        <v>16</v>
      </c>
      <c r="J158" s="19">
        <v>0</v>
      </c>
      <c r="K158" s="19">
        <v>620000</v>
      </c>
    </row>
    <row r="159" spans="2:11" x14ac:dyDescent="0.35">
      <c r="B159" s="20">
        <v>188</v>
      </c>
      <c r="C159" s="2"/>
      <c r="D159" s="2"/>
      <c r="E159" s="2"/>
      <c r="F159" s="2">
        <v>21</v>
      </c>
      <c r="G159" s="2">
        <v>21</v>
      </c>
      <c r="H159" s="19">
        <v>53287.285714285717</v>
      </c>
      <c r="I159" s="3" t="s">
        <v>16</v>
      </c>
      <c r="J159" s="19">
        <v>0</v>
      </c>
      <c r="K159" s="19">
        <v>420000</v>
      </c>
    </row>
    <row r="160" spans="2:11" x14ac:dyDescent="0.35">
      <c r="B160" s="20">
        <v>189</v>
      </c>
      <c r="C160" s="2"/>
      <c r="D160" s="2"/>
      <c r="E160" s="2"/>
      <c r="F160" s="2">
        <v>15</v>
      </c>
      <c r="G160" s="2">
        <v>15</v>
      </c>
      <c r="H160" s="19">
        <v>74875.333333333328</v>
      </c>
      <c r="I160" s="3" t="s">
        <v>16</v>
      </c>
      <c r="J160" s="19">
        <v>0</v>
      </c>
      <c r="K160" s="19">
        <v>300000</v>
      </c>
    </row>
    <row r="161" spans="2:12" x14ac:dyDescent="0.35">
      <c r="B161" s="20">
        <v>190</v>
      </c>
      <c r="C161" s="2"/>
      <c r="D161" s="2"/>
      <c r="E161" s="2"/>
      <c r="F161" s="2">
        <v>20</v>
      </c>
      <c r="G161" s="2">
        <v>20</v>
      </c>
      <c r="H161" s="19">
        <v>60242.15</v>
      </c>
      <c r="I161" s="3" t="s">
        <v>16</v>
      </c>
      <c r="J161" s="19">
        <v>0</v>
      </c>
      <c r="K161" s="19">
        <v>400000</v>
      </c>
    </row>
    <row r="162" spans="2:12" x14ac:dyDescent="0.35">
      <c r="B162" s="20">
        <v>191</v>
      </c>
      <c r="C162" s="2"/>
      <c r="D162" s="2"/>
      <c r="E162" s="2"/>
      <c r="F162" s="2">
        <v>54</v>
      </c>
      <c r="G162" s="2">
        <v>54</v>
      </c>
      <c r="H162" s="19">
        <v>62417.222222222219</v>
      </c>
      <c r="I162" s="3" t="s">
        <v>16</v>
      </c>
      <c r="J162" s="19">
        <v>0</v>
      </c>
      <c r="K162" s="19">
        <v>1080000</v>
      </c>
    </row>
    <row r="163" spans="2:12" x14ac:dyDescent="0.35">
      <c r="B163" s="20">
        <v>192</v>
      </c>
      <c r="C163" s="2"/>
      <c r="D163" s="2"/>
      <c r="E163" s="2"/>
      <c r="F163" s="2">
        <v>36</v>
      </c>
      <c r="G163" s="2">
        <v>36</v>
      </c>
      <c r="H163" s="19">
        <v>65415.611111111109</v>
      </c>
      <c r="I163" s="3" t="s">
        <v>16</v>
      </c>
      <c r="J163" s="19">
        <v>0</v>
      </c>
      <c r="K163" s="19">
        <v>720000</v>
      </c>
    </row>
    <row r="164" spans="2:12" x14ac:dyDescent="0.35">
      <c r="B164" s="20">
        <v>193</v>
      </c>
      <c r="C164" s="2"/>
      <c r="D164" s="2"/>
      <c r="E164" s="2"/>
      <c r="F164" s="2">
        <v>71</v>
      </c>
      <c r="G164" s="2">
        <v>71</v>
      </c>
      <c r="H164" s="19">
        <v>98025.690140845065</v>
      </c>
      <c r="I164" s="3" t="s">
        <v>16</v>
      </c>
      <c r="J164" s="19">
        <v>0</v>
      </c>
      <c r="K164" s="19">
        <v>1420000</v>
      </c>
    </row>
    <row r="165" spans="2:12" x14ac:dyDescent="0.35">
      <c r="B165" s="20">
        <v>194</v>
      </c>
      <c r="C165" s="2"/>
      <c r="D165" s="2"/>
      <c r="E165" s="2"/>
      <c r="F165" s="2">
        <v>3</v>
      </c>
      <c r="G165" s="2">
        <v>3</v>
      </c>
      <c r="H165" s="19">
        <v>82982.333333333328</v>
      </c>
      <c r="I165" s="3" t="s">
        <v>16</v>
      </c>
      <c r="J165" s="19">
        <v>0</v>
      </c>
      <c r="K165" s="19">
        <v>60000</v>
      </c>
      <c r="L165" s="23"/>
    </row>
    <row r="166" spans="2:12" x14ac:dyDescent="0.35">
      <c r="B166" s="20">
        <v>195</v>
      </c>
      <c r="C166" s="2"/>
      <c r="D166" s="2"/>
      <c r="E166" s="2"/>
      <c r="F166" s="2">
        <v>37</v>
      </c>
      <c r="G166" s="2">
        <v>37</v>
      </c>
      <c r="H166" s="19">
        <v>99019.783783783787</v>
      </c>
      <c r="I166" s="3" t="s">
        <v>16</v>
      </c>
      <c r="J166" s="19">
        <v>0</v>
      </c>
      <c r="K166" s="19">
        <v>740000</v>
      </c>
    </row>
    <row r="167" spans="2:12" x14ac:dyDescent="0.35">
      <c r="B167" s="20">
        <v>196</v>
      </c>
      <c r="C167" s="2"/>
      <c r="D167" s="2"/>
      <c r="E167" s="2"/>
      <c r="F167" s="2">
        <v>40</v>
      </c>
      <c r="G167" s="2">
        <v>40</v>
      </c>
      <c r="H167" s="19">
        <v>53117.7</v>
      </c>
      <c r="I167" s="3" t="s">
        <v>16</v>
      </c>
      <c r="J167" s="19">
        <v>0</v>
      </c>
      <c r="K167" s="19">
        <v>800000</v>
      </c>
    </row>
    <row r="168" spans="2:12" x14ac:dyDescent="0.35">
      <c r="B168" s="20">
        <v>197</v>
      </c>
      <c r="C168" s="2"/>
      <c r="D168" s="2"/>
      <c r="E168" s="2"/>
      <c r="F168" s="2">
        <v>158</v>
      </c>
      <c r="G168" s="2">
        <v>158</v>
      </c>
      <c r="H168" s="19">
        <v>36360.791139240508</v>
      </c>
      <c r="I168" s="3" t="s">
        <v>16</v>
      </c>
      <c r="J168" s="19">
        <v>0</v>
      </c>
      <c r="K168" s="19">
        <v>3160000</v>
      </c>
    </row>
    <row r="169" spans="2:12" x14ac:dyDescent="0.35">
      <c r="B169" s="20">
        <v>198</v>
      </c>
      <c r="C169" s="2"/>
      <c r="D169" s="2"/>
      <c r="E169" s="2"/>
      <c r="F169" s="2">
        <v>193</v>
      </c>
      <c r="G169" s="2">
        <v>193</v>
      </c>
      <c r="H169" s="19">
        <v>96693.264248704669</v>
      </c>
      <c r="I169" s="3" t="s">
        <v>16</v>
      </c>
      <c r="J169" s="19">
        <v>0</v>
      </c>
      <c r="K169" s="19">
        <v>3860000</v>
      </c>
    </row>
    <row r="170" spans="2:12" x14ac:dyDescent="0.35">
      <c r="B170" s="20">
        <v>199</v>
      </c>
      <c r="C170" s="2"/>
      <c r="D170" s="2"/>
      <c r="E170" s="2"/>
      <c r="F170" s="2">
        <v>389</v>
      </c>
      <c r="G170" s="2">
        <v>389</v>
      </c>
      <c r="H170" s="19">
        <v>55260.96915167095</v>
      </c>
      <c r="I170" s="3" t="s">
        <v>16</v>
      </c>
      <c r="J170" s="19">
        <v>0</v>
      </c>
      <c r="K170" s="19">
        <v>7780000</v>
      </c>
    </row>
    <row r="171" spans="2:12" x14ac:dyDescent="0.35">
      <c r="B171" s="20">
        <v>200</v>
      </c>
      <c r="C171" s="2"/>
      <c r="D171" s="2"/>
      <c r="E171" s="2"/>
      <c r="F171" s="2">
        <v>21</v>
      </c>
      <c r="G171" s="2">
        <v>21</v>
      </c>
      <c r="H171" s="19">
        <v>98953.333333333328</v>
      </c>
      <c r="I171" s="3" t="s">
        <v>16</v>
      </c>
      <c r="J171" s="19">
        <v>0</v>
      </c>
      <c r="K171" s="19">
        <v>420000</v>
      </c>
    </row>
    <row r="172" spans="2:12" x14ac:dyDescent="0.35">
      <c r="B172" s="20">
        <v>201</v>
      </c>
      <c r="C172" s="2"/>
      <c r="D172" s="2"/>
      <c r="E172" s="2"/>
      <c r="F172" s="2">
        <v>127</v>
      </c>
      <c r="G172" s="2">
        <v>127</v>
      </c>
      <c r="H172" s="19">
        <v>67539.606299212595</v>
      </c>
      <c r="I172" s="3" t="s">
        <v>15</v>
      </c>
      <c r="J172" s="19">
        <v>0</v>
      </c>
      <c r="K172" s="19">
        <v>2540000</v>
      </c>
      <c r="L172" s="23">
        <f>-SUM(K172:K217)/SUMPRODUCT(G172:G217,H172:H217)</f>
        <v>-0.2054225144404582</v>
      </c>
    </row>
    <row r="173" spans="2:12" x14ac:dyDescent="0.35">
      <c r="B173" s="20">
        <v>202</v>
      </c>
      <c r="C173" s="2"/>
      <c r="D173" s="2"/>
      <c r="E173" s="2"/>
      <c r="F173" s="2">
        <v>165</v>
      </c>
      <c r="G173" s="2">
        <v>165</v>
      </c>
      <c r="H173" s="19">
        <v>94651.230303030301</v>
      </c>
      <c r="I173" s="3" t="s">
        <v>15</v>
      </c>
      <c r="J173" s="19">
        <v>0</v>
      </c>
      <c r="K173" s="19">
        <v>3300000</v>
      </c>
    </row>
    <row r="174" spans="2:12" x14ac:dyDescent="0.35">
      <c r="B174" s="20">
        <v>203</v>
      </c>
      <c r="C174" s="2"/>
      <c r="D174" s="2"/>
      <c r="E174" s="2"/>
      <c r="F174" s="2">
        <v>13</v>
      </c>
      <c r="G174" s="2">
        <v>13</v>
      </c>
      <c r="H174" s="19">
        <v>93506.61538461539</v>
      </c>
      <c r="I174" s="3" t="s">
        <v>15</v>
      </c>
      <c r="J174" s="19">
        <v>0</v>
      </c>
      <c r="K174" s="19">
        <v>260000</v>
      </c>
    </row>
    <row r="175" spans="2:12" x14ac:dyDescent="0.35">
      <c r="B175" s="20">
        <v>204</v>
      </c>
      <c r="C175" s="2"/>
      <c r="D175" s="2"/>
      <c r="E175" s="2"/>
      <c r="F175" s="2">
        <v>1</v>
      </c>
      <c r="G175" s="2">
        <v>1</v>
      </c>
      <c r="H175" s="19">
        <v>44400</v>
      </c>
      <c r="I175" s="3" t="s">
        <v>15</v>
      </c>
      <c r="J175" s="19">
        <v>0</v>
      </c>
      <c r="K175" s="19">
        <v>20000</v>
      </c>
    </row>
    <row r="176" spans="2:12" x14ac:dyDescent="0.35">
      <c r="B176" s="20">
        <v>205</v>
      </c>
      <c r="C176" s="2"/>
      <c r="D176" s="2"/>
      <c r="E176" s="2"/>
      <c r="F176" s="2">
        <v>177</v>
      </c>
      <c r="G176" s="2">
        <v>177</v>
      </c>
      <c r="H176" s="19">
        <v>119989.85875706215</v>
      </c>
      <c r="I176" s="3" t="s">
        <v>15</v>
      </c>
      <c r="J176" s="19">
        <v>0</v>
      </c>
      <c r="K176" s="19">
        <v>3540000</v>
      </c>
    </row>
    <row r="177" spans="2:11" x14ac:dyDescent="0.35">
      <c r="B177" s="20">
        <v>206</v>
      </c>
      <c r="C177" s="2"/>
      <c r="D177" s="2"/>
      <c r="E177" s="2"/>
      <c r="F177" s="2">
        <v>237</v>
      </c>
      <c r="G177" s="2">
        <v>237</v>
      </c>
      <c r="H177" s="19">
        <v>89124.603375527426</v>
      </c>
      <c r="I177" s="3" t="s">
        <v>15</v>
      </c>
      <c r="J177" s="19">
        <v>0</v>
      </c>
      <c r="K177" s="19">
        <v>4740000</v>
      </c>
    </row>
    <row r="178" spans="2:11" x14ac:dyDescent="0.35">
      <c r="B178" s="20">
        <v>207</v>
      </c>
      <c r="C178" s="2"/>
      <c r="D178" s="2"/>
      <c r="E178" s="2"/>
      <c r="F178" s="2">
        <v>185</v>
      </c>
      <c r="G178" s="2">
        <v>185</v>
      </c>
      <c r="H178" s="19">
        <v>129243.56756756757</v>
      </c>
      <c r="I178" s="3" t="s">
        <v>15</v>
      </c>
      <c r="J178" s="19">
        <v>0</v>
      </c>
      <c r="K178" s="19">
        <v>3700000</v>
      </c>
    </row>
    <row r="179" spans="2:11" x14ac:dyDescent="0.35">
      <c r="B179" s="20">
        <v>208</v>
      </c>
      <c r="C179" s="2"/>
      <c r="D179" s="2"/>
      <c r="E179" s="2"/>
      <c r="F179" s="2">
        <v>1</v>
      </c>
      <c r="G179" s="2">
        <v>1</v>
      </c>
      <c r="H179" s="19">
        <v>56121</v>
      </c>
      <c r="I179" s="3" t="s">
        <v>15</v>
      </c>
      <c r="J179" s="19">
        <v>0</v>
      </c>
      <c r="K179" s="19">
        <v>20000</v>
      </c>
    </row>
    <row r="180" spans="2:11" x14ac:dyDescent="0.35">
      <c r="B180" s="20">
        <v>209</v>
      </c>
      <c r="C180" s="2"/>
      <c r="D180" s="2"/>
      <c r="E180" s="2"/>
      <c r="F180" s="2">
        <v>37</v>
      </c>
      <c r="G180" s="2">
        <v>37</v>
      </c>
      <c r="H180" s="19">
        <v>112295.86486486487</v>
      </c>
      <c r="I180" s="3" t="s">
        <v>15</v>
      </c>
      <c r="J180" s="19">
        <v>0</v>
      </c>
      <c r="K180" s="19">
        <v>740000</v>
      </c>
    </row>
    <row r="181" spans="2:11" x14ac:dyDescent="0.35">
      <c r="B181" s="20">
        <v>210</v>
      </c>
      <c r="C181" s="2"/>
      <c r="D181" s="2"/>
      <c r="E181" s="2"/>
      <c r="F181" s="2">
        <v>104</v>
      </c>
      <c r="G181" s="2">
        <v>104</v>
      </c>
      <c r="H181" s="19">
        <v>100173.45192307692</v>
      </c>
      <c r="I181" s="3" t="s">
        <v>15</v>
      </c>
      <c r="J181" s="19">
        <v>0</v>
      </c>
      <c r="K181" s="19">
        <v>2080000</v>
      </c>
    </row>
    <row r="182" spans="2:11" x14ac:dyDescent="0.35">
      <c r="B182" s="20">
        <v>211</v>
      </c>
      <c r="C182" s="2"/>
      <c r="D182" s="2"/>
      <c r="E182" s="2"/>
      <c r="F182" s="2">
        <v>32</v>
      </c>
      <c r="G182" s="2">
        <v>32</v>
      </c>
      <c r="H182" s="19">
        <v>98267.1875</v>
      </c>
      <c r="I182" s="3" t="s">
        <v>15</v>
      </c>
      <c r="J182" s="19">
        <v>0</v>
      </c>
      <c r="K182" s="19">
        <v>640000</v>
      </c>
    </row>
    <row r="183" spans="2:11" x14ac:dyDescent="0.35">
      <c r="B183" s="20">
        <v>212</v>
      </c>
      <c r="C183" s="2"/>
      <c r="D183" s="2"/>
      <c r="E183" s="2"/>
      <c r="F183" s="2">
        <v>74</v>
      </c>
      <c r="G183" s="2">
        <v>74</v>
      </c>
      <c r="H183" s="19">
        <v>71602.432432432426</v>
      </c>
      <c r="I183" s="3" t="s">
        <v>15</v>
      </c>
      <c r="J183" s="19">
        <v>0</v>
      </c>
      <c r="K183" s="19">
        <v>1480000</v>
      </c>
    </row>
    <row r="184" spans="2:11" x14ac:dyDescent="0.35">
      <c r="B184" s="20">
        <v>213</v>
      </c>
      <c r="C184" s="2"/>
      <c r="D184" s="2"/>
      <c r="E184" s="2"/>
      <c r="F184" s="2">
        <v>61</v>
      </c>
      <c r="G184" s="2">
        <v>61</v>
      </c>
      <c r="H184" s="19">
        <v>42976</v>
      </c>
      <c r="I184" s="3" t="s">
        <v>15</v>
      </c>
      <c r="J184" s="19">
        <v>0</v>
      </c>
      <c r="K184" s="19">
        <v>1220000</v>
      </c>
    </row>
    <row r="185" spans="2:11" x14ac:dyDescent="0.35">
      <c r="B185" s="20">
        <v>214</v>
      </c>
      <c r="C185" s="2"/>
      <c r="D185" s="2"/>
      <c r="E185" s="2"/>
      <c r="F185" s="2">
        <v>267</v>
      </c>
      <c r="G185" s="2">
        <v>267</v>
      </c>
      <c r="H185" s="19">
        <v>74544.614232209744</v>
      </c>
      <c r="I185" s="3" t="s">
        <v>15</v>
      </c>
      <c r="J185" s="19">
        <v>0</v>
      </c>
      <c r="K185" s="19">
        <v>5340000</v>
      </c>
    </row>
    <row r="186" spans="2:11" x14ac:dyDescent="0.35">
      <c r="B186" s="20">
        <v>216</v>
      </c>
      <c r="C186" s="2"/>
      <c r="D186" s="2"/>
      <c r="E186" s="2"/>
      <c r="F186" s="2">
        <v>9</v>
      </c>
      <c r="G186" s="2">
        <v>9</v>
      </c>
      <c r="H186" s="19">
        <v>37777</v>
      </c>
      <c r="I186" s="3" t="s">
        <v>15</v>
      </c>
      <c r="J186" s="19">
        <v>0</v>
      </c>
      <c r="K186" s="19">
        <v>180000</v>
      </c>
    </row>
    <row r="187" spans="2:11" x14ac:dyDescent="0.35">
      <c r="B187" s="20">
        <v>217</v>
      </c>
      <c r="C187" s="2"/>
      <c r="D187" s="2"/>
      <c r="E187" s="2"/>
      <c r="F187" s="2">
        <v>33</v>
      </c>
      <c r="G187" s="2">
        <v>33</v>
      </c>
      <c r="H187" s="19">
        <v>121484.78787878787</v>
      </c>
      <c r="I187" s="3" t="s">
        <v>15</v>
      </c>
      <c r="J187" s="19">
        <v>0</v>
      </c>
      <c r="K187" s="19">
        <v>660000</v>
      </c>
    </row>
    <row r="188" spans="2:11" x14ac:dyDescent="0.35">
      <c r="B188" s="20">
        <v>218</v>
      </c>
      <c r="C188" s="2"/>
      <c r="D188" s="2"/>
      <c r="E188" s="2"/>
      <c r="F188" s="2">
        <v>46</v>
      </c>
      <c r="G188" s="2">
        <v>46</v>
      </c>
      <c r="H188" s="19">
        <v>128202.82608695653</v>
      </c>
      <c r="I188" s="3" t="s">
        <v>15</v>
      </c>
      <c r="J188" s="19">
        <v>0</v>
      </c>
      <c r="K188" s="19">
        <v>920000</v>
      </c>
    </row>
    <row r="189" spans="2:11" x14ac:dyDescent="0.35">
      <c r="B189" s="20">
        <v>219</v>
      </c>
      <c r="C189" s="2"/>
      <c r="D189" s="2"/>
      <c r="E189" s="2"/>
      <c r="F189" s="2">
        <v>90</v>
      </c>
      <c r="G189" s="2">
        <v>90</v>
      </c>
      <c r="H189" s="19">
        <v>56897.333333333336</v>
      </c>
      <c r="I189" s="3" t="s">
        <v>15</v>
      </c>
      <c r="J189" s="19">
        <v>0</v>
      </c>
      <c r="K189" s="19">
        <v>1800000</v>
      </c>
    </row>
    <row r="190" spans="2:11" x14ac:dyDescent="0.35">
      <c r="B190" s="20">
        <v>220</v>
      </c>
      <c r="C190" s="2"/>
      <c r="D190" s="2"/>
      <c r="E190" s="2"/>
      <c r="F190" s="2">
        <v>62</v>
      </c>
      <c r="G190" s="2">
        <v>62</v>
      </c>
      <c r="H190" s="19">
        <v>95160.548387096773</v>
      </c>
      <c r="I190" s="3" t="s">
        <v>15</v>
      </c>
      <c r="J190" s="19">
        <v>0</v>
      </c>
      <c r="K190" s="19">
        <v>1240000</v>
      </c>
    </row>
    <row r="191" spans="2:11" x14ac:dyDescent="0.35">
      <c r="B191" s="20">
        <v>221</v>
      </c>
      <c r="C191" s="2"/>
      <c r="D191" s="2"/>
      <c r="E191" s="2"/>
      <c r="F191" s="2">
        <v>127</v>
      </c>
      <c r="G191" s="2">
        <v>127</v>
      </c>
      <c r="H191" s="19">
        <v>137660.26771653543</v>
      </c>
      <c r="I191" s="3" t="s">
        <v>15</v>
      </c>
      <c r="J191" s="19">
        <v>0</v>
      </c>
      <c r="K191" s="19">
        <v>2540000</v>
      </c>
    </row>
    <row r="192" spans="2:11" x14ac:dyDescent="0.35">
      <c r="B192" s="20">
        <v>222</v>
      </c>
      <c r="C192" s="2"/>
      <c r="D192" s="2"/>
      <c r="E192" s="2"/>
      <c r="F192" s="2">
        <v>38</v>
      </c>
      <c r="G192" s="2">
        <v>38</v>
      </c>
      <c r="H192" s="19">
        <v>115129.60526315789</v>
      </c>
      <c r="I192" s="3" t="s">
        <v>15</v>
      </c>
      <c r="J192" s="19">
        <v>0</v>
      </c>
      <c r="K192" s="19">
        <v>760000</v>
      </c>
    </row>
    <row r="193" spans="2:12" x14ac:dyDescent="0.35">
      <c r="B193" s="20">
        <v>223</v>
      </c>
      <c r="C193" s="2"/>
      <c r="D193" s="2"/>
      <c r="E193" s="2"/>
      <c r="F193" s="2">
        <v>3</v>
      </c>
      <c r="G193" s="2">
        <v>3</v>
      </c>
      <c r="H193" s="19">
        <v>118550</v>
      </c>
      <c r="I193" s="3" t="s">
        <v>15</v>
      </c>
      <c r="J193" s="19">
        <v>0</v>
      </c>
      <c r="K193" s="19">
        <v>60000</v>
      </c>
    </row>
    <row r="194" spans="2:12" x14ac:dyDescent="0.35">
      <c r="B194" s="20">
        <v>224</v>
      </c>
      <c r="C194" s="2"/>
      <c r="D194" s="2"/>
      <c r="E194" s="2"/>
      <c r="F194" s="2">
        <v>15</v>
      </c>
      <c r="G194" s="2">
        <v>15</v>
      </c>
      <c r="H194" s="19">
        <v>117606.66666666667</v>
      </c>
      <c r="I194" s="3" t="s">
        <v>15</v>
      </c>
      <c r="J194" s="19">
        <v>0</v>
      </c>
      <c r="K194" s="19">
        <v>300000</v>
      </c>
    </row>
    <row r="195" spans="2:12" x14ac:dyDescent="0.35">
      <c r="B195" s="20">
        <v>225</v>
      </c>
      <c r="C195" s="2"/>
      <c r="D195" s="2"/>
      <c r="E195" s="2"/>
      <c r="F195" s="2">
        <v>7</v>
      </c>
      <c r="G195" s="2">
        <v>7</v>
      </c>
      <c r="H195" s="19">
        <v>101030.42857142857</v>
      </c>
      <c r="I195" s="3" t="s">
        <v>15</v>
      </c>
      <c r="J195" s="19">
        <v>0</v>
      </c>
      <c r="K195" s="19">
        <v>140000</v>
      </c>
    </row>
    <row r="196" spans="2:12" x14ac:dyDescent="0.35">
      <c r="B196" s="20">
        <v>226</v>
      </c>
      <c r="C196" s="2"/>
      <c r="D196" s="2"/>
      <c r="E196" s="2"/>
      <c r="F196" s="2">
        <v>5</v>
      </c>
      <c r="G196" s="2">
        <v>5</v>
      </c>
      <c r="H196" s="19">
        <v>81430</v>
      </c>
      <c r="I196" s="3" t="s">
        <v>15</v>
      </c>
      <c r="J196" s="19">
        <v>0</v>
      </c>
      <c r="K196" s="19">
        <v>100000</v>
      </c>
    </row>
    <row r="197" spans="2:12" x14ac:dyDescent="0.35">
      <c r="B197" s="20">
        <v>227</v>
      </c>
      <c r="C197" s="2"/>
      <c r="D197" s="2"/>
      <c r="E197" s="2"/>
      <c r="F197" s="2">
        <v>3</v>
      </c>
      <c r="G197" s="2">
        <v>3</v>
      </c>
      <c r="H197" s="19">
        <v>60011.666666666664</v>
      </c>
      <c r="I197" s="3" t="s">
        <v>15</v>
      </c>
      <c r="J197" s="19">
        <v>0</v>
      </c>
      <c r="K197" s="19">
        <v>60000</v>
      </c>
    </row>
    <row r="198" spans="2:12" x14ac:dyDescent="0.35">
      <c r="B198" s="20">
        <v>228</v>
      </c>
      <c r="C198" s="2"/>
      <c r="D198" s="2"/>
      <c r="E198" s="2"/>
      <c r="F198" s="2">
        <v>9</v>
      </c>
      <c r="G198" s="2">
        <v>9</v>
      </c>
      <c r="H198" s="19">
        <v>111800</v>
      </c>
      <c r="I198" s="3" t="s">
        <v>15</v>
      </c>
      <c r="J198" s="19">
        <v>0</v>
      </c>
      <c r="K198" s="19">
        <v>180000</v>
      </c>
    </row>
    <row r="199" spans="2:12" x14ac:dyDescent="0.35">
      <c r="B199" s="20">
        <v>229</v>
      </c>
      <c r="C199" s="2"/>
      <c r="D199" s="2"/>
      <c r="E199" s="2"/>
      <c r="F199" s="2">
        <v>2</v>
      </c>
      <c r="G199" s="2">
        <v>2</v>
      </c>
      <c r="H199" s="19">
        <v>145715</v>
      </c>
      <c r="I199" s="3" t="s">
        <v>15</v>
      </c>
      <c r="J199" s="19">
        <v>0</v>
      </c>
      <c r="K199" s="19">
        <v>40000</v>
      </c>
    </row>
    <row r="200" spans="2:12" x14ac:dyDescent="0.35">
      <c r="B200" s="20">
        <v>230</v>
      </c>
      <c r="C200" s="2"/>
      <c r="D200" s="2"/>
      <c r="E200" s="2"/>
      <c r="F200" s="2">
        <v>59</v>
      </c>
      <c r="G200" s="2">
        <v>59</v>
      </c>
      <c r="H200" s="19">
        <v>99189.830508474581</v>
      </c>
      <c r="I200" s="3" t="s">
        <v>15</v>
      </c>
      <c r="J200" s="19">
        <v>0</v>
      </c>
      <c r="K200" s="19">
        <v>1180000</v>
      </c>
    </row>
    <row r="201" spans="2:12" x14ac:dyDescent="0.35">
      <c r="B201" s="20">
        <v>232</v>
      </c>
      <c r="C201" s="2"/>
      <c r="D201" s="2"/>
      <c r="E201" s="2"/>
      <c r="F201" s="2">
        <v>8</v>
      </c>
      <c r="G201" s="2">
        <v>8</v>
      </c>
      <c r="H201" s="19">
        <v>0</v>
      </c>
      <c r="I201" s="3" t="s">
        <v>15</v>
      </c>
      <c r="J201" s="19">
        <v>0</v>
      </c>
      <c r="K201" s="19">
        <v>160000</v>
      </c>
      <c r="L201" s="23"/>
    </row>
    <row r="202" spans="2:12" x14ac:dyDescent="0.35">
      <c r="B202" s="20">
        <v>233</v>
      </c>
      <c r="C202" s="2"/>
      <c r="D202" s="2"/>
      <c r="E202" s="2"/>
      <c r="F202" s="2">
        <v>30</v>
      </c>
      <c r="G202" s="2">
        <v>30</v>
      </c>
      <c r="H202" s="19">
        <v>101644.16666666667</v>
      </c>
      <c r="I202" s="3" t="s">
        <v>15</v>
      </c>
      <c r="J202" s="19">
        <v>0</v>
      </c>
      <c r="K202" s="19">
        <v>600000</v>
      </c>
    </row>
    <row r="203" spans="2:12" x14ac:dyDescent="0.35">
      <c r="B203" s="20">
        <v>234</v>
      </c>
      <c r="C203" s="2"/>
      <c r="D203" s="2"/>
      <c r="E203" s="2"/>
      <c r="F203" s="2">
        <v>76</v>
      </c>
      <c r="G203" s="2">
        <v>76</v>
      </c>
      <c r="H203" s="19">
        <v>40970.723684210527</v>
      </c>
      <c r="I203" s="3" t="s">
        <v>15</v>
      </c>
      <c r="J203" s="19">
        <v>0</v>
      </c>
      <c r="K203" s="19">
        <v>1520000</v>
      </c>
    </row>
    <row r="204" spans="2:12" x14ac:dyDescent="0.35">
      <c r="B204" s="20">
        <v>235</v>
      </c>
      <c r="C204" s="2"/>
      <c r="D204" s="2"/>
      <c r="E204" s="2"/>
      <c r="F204" s="2">
        <v>15</v>
      </c>
      <c r="G204" s="2">
        <v>15</v>
      </c>
      <c r="H204" s="19">
        <v>116768.8</v>
      </c>
      <c r="I204" s="3" t="s">
        <v>15</v>
      </c>
      <c r="J204" s="19">
        <v>0</v>
      </c>
      <c r="K204" s="19">
        <v>300000</v>
      </c>
    </row>
    <row r="205" spans="2:12" x14ac:dyDescent="0.35">
      <c r="B205" s="20">
        <v>236</v>
      </c>
      <c r="C205" s="2"/>
      <c r="D205" s="2"/>
      <c r="E205" s="2"/>
      <c r="F205" s="2">
        <v>17</v>
      </c>
      <c r="G205" s="2">
        <v>17</v>
      </c>
      <c r="H205" s="19">
        <v>144597.17647058822</v>
      </c>
      <c r="I205" s="3" t="s">
        <v>15</v>
      </c>
      <c r="J205" s="19">
        <v>0</v>
      </c>
      <c r="K205" s="19">
        <v>340000</v>
      </c>
    </row>
    <row r="206" spans="2:12" x14ac:dyDescent="0.35">
      <c r="B206" s="20">
        <v>237</v>
      </c>
      <c r="C206" s="2"/>
      <c r="D206" s="2"/>
      <c r="E206" s="2"/>
      <c r="F206" s="2">
        <v>42</v>
      </c>
      <c r="G206" s="2">
        <v>42</v>
      </c>
      <c r="H206" s="19">
        <v>95589.595238095237</v>
      </c>
      <c r="I206" s="3" t="s">
        <v>15</v>
      </c>
      <c r="J206" s="19">
        <v>0</v>
      </c>
      <c r="K206" s="19">
        <v>840000</v>
      </c>
    </row>
    <row r="207" spans="2:12" x14ac:dyDescent="0.35">
      <c r="B207" s="20">
        <v>238</v>
      </c>
      <c r="C207" s="2"/>
      <c r="D207" s="2"/>
      <c r="E207" s="2"/>
      <c r="F207" s="2">
        <v>35</v>
      </c>
      <c r="G207" s="2">
        <v>35</v>
      </c>
      <c r="H207" s="19">
        <v>147790</v>
      </c>
      <c r="I207" s="3" t="s">
        <v>15</v>
      </c>
      <c r="J207" s="19">
        <v>0</v>
      </c>
      <c r="K207" s="19">
        <v>700000</v>
      </c>
    </row>
    <row r="208" spans="2:12" x14ac:dyDescent="0.35">
      <c r="B208" s="20">
        <v>239</v>
      </c>
      <c r="C208" s="2"/>
      <c r="D208" s="2"/>
      <c r="E208" s="2"/>
      <c r="F208" s="2">
        <v>54</v>
      </c>
      <c r="G208" s="2">
        <v>54</v>
      </c>
      <c r="H208" s="19">
        <v>99163.574074074073</v>
      </c>
      <c r="I208" s="3" t="s">
        <v>15</v>
      </c>
      <c r="J208" s="19">
        <v>0</v>
      </c>
      <c r="K208" s="19">
        <v>1080000</v>
      </c>
    </row>
    <row r="209" spans="2:12" x14ac:dyDescent="0.35">
      <c r="B209" s="20">
        <v>240</v>
      </c>
      <c r="C209" s="2"/>
      <c r="D209" s="2"/>
      <c r="E209" s="2"/>
      <c r="F209" s="2">
        <v>29</v>
      </c>
      <c r="G209" s="2">
        <v>29</v>
      </c>
      <c r="H209" s="19">
        <v>113327.03448275862</v>
      </c>
      <c r="I209" s="3" t="s">
        <v>15</v>
      </c>
      <c r="J209" s="19">
        <v>0</v>
      </c>
      <c r="K209" s="19">
        <v>580000</v>
      </c>
    </row>
    <row r="210" spans="2:12" x14ac:dyDescent="0.35">
      <c r="B210" s="20">
        <v>242</v>
      </c>
      <c r="C210" s="2"/>
      <c r="D210" s="2"/>
      <c r="E210" s="2"/>
      <c r="F210" s="2">
        <v>1</v>
      </c>
      <c r="G210" s="2">
        <v>1</v>
      </c>
      <c r="H210" s="19">
        <v>101185</v>
      </c>
      <c r="I210" s="3" t="s">
        <v>15</v>
      </c>
      <c r="J210" s="19">
        <v>0</v>
      </c>
      <c r="K210" s="19">
        <v>20000</v>
      </c>
    </row>
    <row r="211" spans="2:12" x14ac:dyDescent="0.35">
      <c r="B211" s="20">
        <v>243</v>
      </c>
      <c r="C211" s="2"/>
      <c r="D211" s="2"/>
      <c r="E211" s="2"/>
      <c r="F211" s="2">
        <v>36</v>
      </c>
      <c r="G211" s="2">
        <v>36</v>
      </c>
      <c r="H211" s="19">
        <v>141044.44444444444</v>
      </c>
      <c r="I211" s="3" t="s">
        <v>15</v>
      </c>
      <c r="J211" s="19">
        <v>0</v>
      </c>
      <c r="K211" s="19">
        <v>720000</v>
      </c>
    </row>
    <row r="212" spans="2:12" x14ac:dyDescent="0.35">
      <c r="B212" s="20">
        <v>244</v>
      </c>
      <c r="C212" s="2"/>
      <c r="D212" s="2"/>
      <c r="E212" s="2"/>
      <c r="F212" s="2">
        <v>22</v>
      </c>
      <c r="G212" s="2">
        <v>22</v>
      </c>
      <c r="H212" s="19">
        <v>79101.818181818177</v>
      </c>
      <c r="I212" s="3" t="s">
        <v>15</v>
      </c>
      <c r="J212" s="19">
        <v>0</v>
      </c>
      <c r="K212" s="19">
        <v>440000</v>
      </c>
    </row>
    <row r="213" spans="2:12" x14ac:dyDescent="0.35">
      <c r="B213" s="20">
        <v>245</v>
      </c>
      <c r="C213" s="2"/>
      <c r="D213" s="2"/>
      <c r="E213" s="2"/>
      <c r="F213" s="2">
        <v>54</v>
      </c>
      <c r="G213" s="2">
        <v>54</v>
      </c>
      <c r="H213" s="19">
        <v>175931.11111111112</v>
      </c>
      <c r="I213" s="3" t="s">
        <v>15</v>
      </c>
      <c r="J213" s="19">
        <v>0</v>
      </c>
      <c r="K213" s="19">
        <v>1080000</v>
      </c>
      <c r="L213" s="23"/>
    </row>
    <row r="214" spans="2:12" x14ac:dyDescent="0.35">
      <c r="B214" s="20">
        <v>246</v>
      </c>
      <c r="C214" s="2"/>
      <c r="D214" s="2"/>
      <c r="E214" s="2"/>
      <c r="F214" s="2">
        <v>62</v>
      </c>
      <c r="G214" s="2">
        <v>62</v>
      </c>
      <c r="H214" s="19">
        <v>92491.645161290318</v>
      </c>
      <c r="I214" s="3" t="s">
        <v>15</v>
      </c>
      <c r="J214" s="19">
        <v>0</v>
      </c>
      <c r="K214" s="19">
        <v>1240000</v>
      </c>
    </row>
    <row r="215" spans="2:12" x14ac:dyDescent="0.35">
      <c r="B215" s="20">
        <v>248</v>
      </c>
      <c r="C215" s="2"/>
      <c r="D215" s="2"/>
      <c r="E215" s="2"/>
      <c r="F215" s="2">
        <v>22</v>
      </c>
      <c r="G215" s="2">
        <v>22</v>
      </c>
      <c r="H215" s="19">
        <v>160156.81818181818</v>
      </c>
      <c r="I215" s="3" t="s">
        <v>15</v>
      </c>
      <c r="J215" s="19">
        <v>0</v>
      </c>
      <c r="K215" s="19">
        <v>440000</v>
      </c>
    </row>
    <row r="216" spans="2:12" x14ac:dyDescent="0.35">
      <c r="B216" s="20">
        <v>249</v>
      </c>
      <c r="C216" s="2"/>
      <c r="D216" s="2"/>
      <c r="E216" s="2"/>
      <c r="F216" s="2">
        <v>194</v>
      </c>
      <c r="G216" s="2">
        <v>194</v>
      </c>
      <c r="H216" s="19">
        <v>85362.432989690715</v>
      </c>
      <c r="I216" s="3" t="s">
        <v>15</v>
      </c>
      <c r="J216" s="19">
        <v>0</v>
      </c>
      <c r="K216" s="19">
        <v>3880000</v>
      </c>
    </row>
    <row r="217" spans="2:12" x14ac:dyDescent="0.35">
      <c r="B217" s="20">
        <v>250</v>
      </c>
      <c r="C217" s="2"/>
      <c r="D217" s="2"/>
      <c r="E217" s="2"/>
      <c r="F217" s="2">
        <v>4</v>
      </c>
      <c r="G217" s="2">
        <v>4</v>
      </c>
      <c r="H217" s="19">
        <v>112108.25</v>
      </c>
      <c r="I217" s="3" t="s">
        <v>15</v>
      </c>
      <c r="J217" s="19">
        <v>0</v>
      </c>
      <c r="K217" s="19">
        <v>80000</v>
      </c>
    </row>
    <row r="218" spans="2:12" x14ac:dyDescent="0.35">
      <c r="B218" s="20">
        <v>251</v>
      </c>
      <c r="C218" s="2"/>
      <c r="D218" s="2"/>
      <c r="E218" s="2"/>
      <c r="F218" s="2">
        <v>127</v>
      </c>
      <c r="G218" s="2">
        <v>127</v>
      </c>
      <c r="H218" s="19">
        <v>134127.27559055117</v>
      </c>
      <c r="I218" s="3" t="s">
        <v>14</v>
      </c>
      <c r="J218" s="19">
        <v>0</v>
      </c>
      <c r="K218" s="19">
        <v>2540000</v>
      </c>
      <c r="L218" s="23">
        <f>-SUM(K218:K290)/SUMPRODUCT(G218:G290,H218:H290)</f>
        <v>-0.13950614511228468</v>
      </c>
    </row>
    <row r="219" spans="2:12" x14ac:dyDescent="0.35">
      <c r="B219" s="20">
        <v>252</v>
      </c>
      <c r="C219" s="2"/>
      <c r="D219" s="2"/>
      <c r="E219" s="2"/>
      <c r="F219" s="2">
        <v>13</v>
      </c>
      <c r="G219" s="2">
        <v>13</v>
      </c>
      <c r="H219" s="19">
        <v>115124.23076923077</v>
      </c>
      <c r="I219" s="3" t="s">
        <v>14</v>
      </c>
      <c r="J219" s="19">
        <v>0</v>
      </c>
      <c r="K219" s="19">
        <v>260000</v>
      </c>
      <c r="L219" s="23"/>
    </row>
    <row r="220" spans="2:12" x14ac:dyDescent="0.35">
      <c r="B220" s="20">
        <v>253</v>
      </c>
      <c r="C220" s="2"/>
      <c r="D220" s="2"/>
      <c r="E220" s="2"/>
      <c r="F220" s="2">
        <v>12</v>
      </c>
      <c r="G220" s="2">
        <v>12</v>
      </c>
      <c r="H220" s="19">
        <v>92412.083333333328</v>
      </c>
      <c r="I220" s="3" t="s">
        <v>14</v>
      </c>
      <c r="J220" s="19">
        <v>0</v>
      </c>
      <c r="K220" s="19">
        <v>240000</v>
      </c>
      <c r="L220" s="23"/>
    </row>
    <row r="221" spans="2:12" x14ac:dyDescent="0.35">
      <c r="B221" s="20">
        <v>254</v>
      </c>
      <c r="C221" s="2"/>
      <c r="D221" s="2"/>
      <c r="E221" s="2"/>
      <c r="F221" s="2">
        <v>9</v>
      </c>
      <c r="G221" s="2">
        <v>9</v>
      </c>
      <c r="H221" s="19">
        <v>12748</v>
      </c>
      <c r="I221" s="3" t="s">
        <v>14</v>
      </c>
      <c r="J221" s="19">
        <v>0</v>
      </c>
      <c r="K221" s="19">
        <v>180000</v>
      </c>
    </row>
    <row r="222" spans="2:12" x14ac:dyDescent="0.35">
      <c r="B222" s="20">
        <v>255</v>
      </c>
      <c r="C222" s="2"/>
      <c r="D222" s="2"/>
      <c r="E222" s="2"/>
      <c r="F222" s="2">
        <v>41</v>
      </c>
      <c r="G222" s="2">
        <v>41</v>
      </c>
      <c r="H222" s="19">
        <v>89104.097560975613</v>
      </c>
      <c r="I222" s="3" t="s">
        <v>14</v>
      </c>
      <c r="J222" s="19">
        <v>0</v>
      </c>
      <c r="K222" s="19">
        <v>820000</v>
      </c>
    </row>
    <row r="223" spans="2:12" x14ac:dyDescent="0.35">
      <c r="B223" s="20">
        <v>256</v>
      </c>
      <c r="C223" s="2"/>
      <c r="D223" s="2"/>
      <c r="E223" s="2"/>
      <c r="F223" s="2">
        <v>2</v>
      </c>
      <c r="G223" s="2">
        <v>2</v>
      </c>
      <c r="H223" s="19">
        <v>83033</v>
      </c>
      <c r="I223" s="3" t="s">
        <v>14</v>
      </c>
      <c r="J223" s="19">
        <v>0</v>
      </c>
      <c r="K223" s="19">
        <v>40000</v>
      </c>
    </row>
    <row r="224" spans="2:12" x14ac:dyDescent="0.35">
      <c r="B224" s="20">
        <v>257</v>
      </c>
      <c r="C224" s="2"/>
      <c r="D224" s="2"/>
      <c r="E224" s="2"/>
      <c r="F224" s="2">
        <v>176</v>
      </c>
      <c r="G224" s="2">
        <v>176</v>
      </c>
      <c r="H224" s="19">
        <v>122537.34090909091</v>
      </c>
      <c r="I224" s="3" t="s">
        <v>14</v>
      </c>
      <c r="J224" s="19">
        <v>0</v>
      </c>
      <c r="K224" s="19">
        <v>3520000</v>
      </c>
    </row>
    <row r="225" spans="2:11" x14ac:dyDescent="0.35">
      <c r="B225" s="20">
        <v>258</v>
      </c>
      <c r="C225" s="2"/>
      <c r="D225" s="2"/>
      <c r="E225" s="2"/>
      <c r="F225" s="2">
        <v>21</v>
      </c>
      <c r="G225" s="2">
        <v>21</v>
      </c>
      <c r="H225" s="19">
        <v>139546.57142857142</v>
      </c>
      <c r="I225" s="3" t="s">
        <v>14</v>
      </c>
      <c r="J225" s="19">
        <v>0</v>
      </c>
      <c r="K225" s="19">
        <v>420000</v>
      </c>
    </row>
    <row r="226" spans="2:11" x14ac:dyDescent="0.35">
      <c r="B226" s="20">
        <v>260</v>
      </c>
      <c r="C226" s="2"/>
      <c r="D226" s="2"/>
      <c r="E226" s="2"/>
      <c r="F226" s="2">
        <v>27</v>
      </c>
      <c r="G226" s="2">
        <v>27</v>
      </c>
      <c r="H226" s="19">
        <v>112720.22222222222</v>
      </c>
      <c r="I226" s="3" t="s">
        <v>14</v>
      </c>
      <c r="J226" s="19">
        <v>0</v>
      </c>
      <c r="K226" s="19">
        <v>540000</v>
      </c>
    </row>
    <row r="227" spans="2:11" x14ac:dyDescent="0.35">
      <c r="B227" s="20">
        <v>261</v>
      </c>
      <c r="C227" s="2"/>
      <c r="D227" s="2"/>
      <c r="E227" s="2"/>
      <c r="F227" s="2">
        <v>8</v>
      </c>
      <c r="G227" s="2">
        <v>8</v>
      </c>
      <c r="H227" s="19">
        <v>90383</v>
      </c>
      <c r="I227" s="3" t="s">
        <v>14</v>
      </c>
      <c r="J227" s="19">
        <v>0</v>
      </c>
      <c r="K227" s="19">
        <v>160000</v>
      </c>
    </row>
    <row r="228" spans="2:11" x14ac:dyDescent="0.35">
      <c r="B228" s="20">
        <v>262</v>
      </c>
      <c r="C228" s="2"/>
      <c r="D228" s="2"/>
      <c r="E228" s="2"/>
      <c r="F228" s="2">
        <v>1</v>
      </c>
      <c r="G228" s="2">
        <v>1</v>
      </c>
      <c r="H228" s="19">
        <v>0</v>
      </c>
      <c r="I228" s="3" t="s">
        <v>14</v>
      </c>
      <c r="J228" s="19">
        <v>0</v>
      </c>
      <c r="K228" s="19">
        <v>20000</v>
      </c>
    </row>
    <row r="229" spans="2:11" x14ac:dyDescent="0.35">
      <c r="B229" s="20">
        <v>263</v>
      </c>
      <c r="C229" s="2"/>
      <c r="D229" s="2"/>
      <c r="E229" s="2"/>
      <c r="F229" s="2">
        <v>72</v>
      </c>
      <c r="G229" s="2">
        <v>72</v>
      </c>
      <c r="H229" s="19">
        <v>181668.48611111112</v>
      </c>
      <c r="I229" s="3" t="s">
        <v>14</v>
      </c>
      <c r="J229" s="19">
        <v>0</v>
      </c>
      <c r="K229" s="19">
        <v>1440000</v>
      </c>
    </row>
    <row r="230" spans="2:11" x14ac:dyDescent="0.35">
      <c r="B230" s="20">
        <v>264</v>
      </c>
      <c r="C230" s="2"/>
      <c r="D230" s="2"/>
      <c r="E230" s="2"/>
      <c r="F230" s="2">
        <v>11</v>
      </c>
      <c r="G230" s="2">
        <v>11</v>
      </c>
      <c r="H230" s="19">
        <v>129254.27272727272</v>
      </c>
      <c r="I230" s="3" t="s">
        <v>14</v>
      </c>
      <c r="J230" s="19">
        <v>0</v>
      </c>
      <c r="K230" s="19">
        <v>220000</v>
      </c>
    </row>
    <row r="231" spans="2:11" x14ac:dyDescent="0.35">
      <c r="B231" s="20">
        <v>265</v>
      </c>
      <c r="C231" s="2"/>
      <c r="D231" s="2"/>
      <c r="E231" s="2"/>
      <c r="F231" s="2">
        <v>5</v>
      </c>
      <c r="G231" s="2">
        <v>5</v>
      </c>
      <c r="H231" s="19">
        <v>198130.4</v>
      </c>
      <c r="I231" s="3" t="s">
        <v>14</v>
      </c>
      <c r="J231" s="19">
        <v>0</v>
      </c>
      <c r="K231" s="19">
        <v>100000</v>
      </c>
    </row>
    <row r="232" spans="2:11" x14ac:dyDescent="0.35">
      <c r="B232" s="20">
        <v>266</v>
      </c>
      <c r="C232" s="2"/>
      <c r="D232" s="2"/>
      <c r="E232" s="2"/>
      <c r="F232" s="2">
        <v>37</v>
      </c>
      <c r="G232" s="2">
        <v>37</v>
      </c>
      <c r="H232" s="19">
        <v>269749.45945945947</v>
      </c>
      <c r="I232" s="3" t="s">
        <v>14</v>
      </c>
      <c r="J232" s="19">
        <v>0</v>
      </c>
      <c r="K232" s="19">
        <v>740000</v>
      </c>
    </row>
    <row r="233" spans="2:11" x14ac:dyDescent="0.35">
      <c r="B233" s="20">
        <v>267</v>
      </c>
      <c r="C233" s="2"/>
      <c r="D233" s="2"/>
      <c r="E233" s="2"/>
      <c r="F233" s="2">
        <v>4</v>
      </c>
      <c r="G233" s="2">
        <v>4</v>
      </c>
      <c r="H233" s="19">
        <v>98983</v>
      </c>
      <c r="I233" s="3" t="s">
        <v>14</v>
      </c>
      <c r="J233" s="19">
        <v>0</v>
      </c>
      <c r="K233" s="19">
        <v>80000</v>
      </c>
    </row>
    <row r="234" spans="2:11" x14ac:dyDescent="0.35">
      <c r="B234" s="20">
        <v>268</v>
      </c>
      <c r="C234" s="2"/>
      <c r="D234" s="2"/>
      <c r="E234" s="2"/>
      <c r="F234" s="2">
        <v>99</v>
      </c>
      <c r="G234" s="2">
        <v>99</v>
      </c>
      <c r="H234" s="19">
        <v>60580.989898989901</v>
      </c>
      <c r="I234" s="3" t="s">
        <v>14</v>
      </c>
      <c r="J234" s="19">
        <v>0</v>
      </c>
      <c r="K234" s="19">
        <v>1980000</v>
      </c>
    </row>
    <row r="235" spans="2:11" x14ac:dyDescent="0.35">
      <c r="B235" s="20">
        <v>269</v>
      </c>
      <c r="C235" s="2"/>
      <c r="D235" s="2"/>
      <c r="E235" s="2"/>
      <c r="F235" s="2">
        <v>99</v>
      </c>
      <c r="G235" s="2">
        <v>99</v>
      </c>
      <c r="H235" s="19">
        <v>137810.18181818182</v>
      </c>
      <c r="I235" s="3" t="s">
        <v>14</v>
      </c>
      <c r="J235" s="19">
        <v>0</v>
      </c>
      <c r="K235" s="19">
        <v>1980000</v>
      </c>
    </row>
    <row r="236" spans="2:11" x14ac:dyDescent="0.35">
      <c r="B236" s="20">
        <v>270</v>
      </c>
      <c r="C236" s="2"/>
      <c r="D236" s="2"/>
      <c r="E236" s="2"/>
      <c r="F236" s="2">
        <v>24</v>
      </c>
      <c r="G236" s="2">
        <v>24</v>
      </c>
      <c r="H236" s="19">
        <v>98399.416666666672</v>
      </c>
      <c r="I236" s="3" t="s">
        <v>14</v>
      </c>
      <c r="J236" s="19">
        <v>0</v>
      </c>
      <c r="K236" s="19">
        <v>480000</v>
      </c>
    </row>
    <row r="237" spans="2:11" x14ac:dyDescent="0.35">
      <c r="B237" s="20">
        <v>272</v>
      </c>
      <c r="C237" s="2"/>
      <c r="D237" s="2"/>
      <c r="E237" s="2"/>
      <c r="F237" s="2">
        <v>13</v>
      </c>
      <c r="G237" s="2">
        <v>13</v>
      </c>
      <c r="H237" s="19">
        <v>41884.615384615383</v>
      </c>
      <c r="I237" s="3" t="s">
        <v>14</v>
      </c>
      <c r="J237" s="19">
        <v>0</v>
      </c>
      <c r="K237" s="19">
        <v>260000</v>
      </c>
    </row>
    <row r="238" spans="2:11" x14ac:dyDescent="0.35">
      <c r="B238" s="20">
        <v>273</v>
      </c>
      <c r="C238" s="2"/>
      <c r="D238" s="2"/>
      <c r="E238" s="2"/>
      <c r="F238" s="2">
        <v>58</v>
      </c>
      <c r="G238" s="2">
        <v>58</v>
      </c>
      <c r="H238" s="19">
        <v>180538.44827586206</v>
      </c>
      <c r="I238" s="3" t="s">
        <v>14</v>
      </c>
      <c r="J238" s="19">
        <v>0</v>
      </c>
      <c r="K238" s="19">
        <v>1160000</v>
      </c>
    </row>
    <row r="239" spans="2:11" x14ac:dyDescent="0.35">
      <c r="B239" s="20">
        <v>274</v>
      </c>
      <c r="C239" s="2"/>
      <c r="D239" s="2"/>
      <c r="E239" s="2"/>
      <c r="F239" s="2">
        <v>33</v>
      </c>
      <c r="G239" s="2">
        <v>33</v>
      </c>
      <c r="H239" s="19">
        <v>108236.36363636363</v>
      </c>
      <c r="I239" s="3" t="s">
        <v>14</v>
      </c>
      <c r="J239" s="19">
        <v>0</v>
      </c>
      <c r="K239" s="19">
        <v>660000</v>
      </c>
    </row>
    <row r="240" spans="2:11" x14ac:dyDescent="0.35">
      <c r="B240" s="20">
        <v>275</v>
      </c>
      <c r="C240" s="2"/>
      <c r="D240" s="2"/>
      <c r="E240" s="2"/>
      <c r="F240" s="2">
        <v>4</v>
      </c>
      <c r="G240" s="2">
        <v>4</v>
      </c>
      <c r="H240" s="19">
        <v>0</v>
      </c>
      <c r="I240" s="3" t="s">
        <v>14</v>
      </c>
      <c r="J240" s="19">
        <v>0</v>
      </c>
      <c r="K240" s="19">
        <v>80000</v>
      </c>
    </row>
    <row r="241" spans="2:11" x14ac:dyDescent="0.35">
      <c r="B241" s="20">
        <v>276</v>
      </c>
      <c r="C241" s="2"/>
      <c r="D241" s="2"/>
      <c r="E241" s="2"/>
      <c r="F241" s="2">
        <v>6</v>
      </c>
      <c r="G241" s="2">
        <v>6</v>
      </c>
      <c r="H241" s="19">
        <v>120426.66666666667</v>
      </c>
      <c r="I241" s="3" t="s">
        <v>14</v>
      </c>
      <c r="J241" s="19">
        <v>0</v>
      </c>
      <c r="K241" s="19">
        <v>120000</v>
      </c>
    </row>
    <row r="242" spans="2:11" x14ac:dyDescent="0.35">
      <c r="B242" s="20">
        <v>277</v>
      </c>
      <c r="C242" s="2"/>
      <c r="D242" s="2"/>
      <c r="E242" s="2"/>
      <c r="F242" s="2">
        <v>4</v>
      </c>
      <c r="G242" s="2">
        <v>4</v>
      </c>
      <c r="H242" s="19">
        <v>52750</v>
      </c>
      <c r="I242" s="3" t="s">
        <v>14</v>
      </c>
      <c r="J242" s="19">
        <v>0</v>
      </c>
      <c r="K242" s="19">
        <v>80000</v>
      </c>
    </row>
    <row r="243" spans="2:11" x14ac:dyDescent="0.35">
      <c r="B243" s="20">
        <v>278</v>
      </c>
      <c r="C243" s="2"/>
      <c r="D243" s="2"/>
      <c r="E243" s="2"/>
      <c r="F243" s="2">
        <v>34</v>
      </c>
      <c r="G243" s="2">
        <v>34</v>
      </c>
      <c r="H243" s="19">
        <v>51652.941176470587</v>
      </c>
      <c r="I243" s="3" t="s">
        <v>14</v>
      </c>
      <c r="J243" s="19">
        <v>0</v>
      </c>
      <c r="K243" s="19">
        <v>680000</v>
      </c>
    </row>
    <row r="244" spans="2:11" x14ac:dyDescent="0.35">
      <c r="B244" s="20">
        <v>279</v>
      </c>
      <c r="C244" s="2"/>
      <c r="D244" s="2"/>
      <c r="E244" s="2"/>
      <c r="F244" s="2">
        <v>14</v>
      </c>
      <c r="G244" s="2">
        <v>14</v>
      </c>
      <c r="H244" s="19">
        <v>99644.571428571435</v>
      </c>
      <c r="I244" s="3" t="s">
        <v>14</v>
      </c>
      <c r="J244" s="19">
        <v>0</v>
      </c>
      <c r="K244" s="19">
        <v>280000</v>
      </c>
    </row>
    <row r="245" spans="2:11" x14ac:dyDescent="0.35">
      <c r="B245" s="20">
        <v>280</v>
      </c>
      <c r="C245" s="2"/>
      <c r="D245" s="2"/>
      <c r="E245" s="2"/>
      <c r="F245" s="2">
        <v>5</v>
      </c>
      <c r="G245" s="2">
        <v>5</v>
      </c>
      <c r="H245" s="19">
        <v>125194.6</v>
      </c>
      <c r="I245" s="3" t="s">
        <v>14</v>
      </c>
      <c r="J245" s="19">
        <v>0</v>
      </c>
      <c r="K245" s="19">
        <v>100000</v>
      </c>
    </row>
    <row r="246" spans="2:11" x14ac:dyDescent="0.35">
      <c r="B246" s="20">
        <v>283</v>
      </c>
      <c r="C246" s="2"/>
      <c r="D246" s="2"/>
      <c r="E246" s="2"/>
      <c r="F246" s="2">
        <v>23</v>
      </c>
      <c r="G246" s="2">
        <v>23</v>
      </c>
      <c r="H246" s="19">
        <v>176770.86956521738</v>
      </c>
      <c r="I246" s="3" t="s">
        <v>14</v>
      </c>
      <c r="J246" s="19">
        <v>0</v>
      </c>
      <c r="K246" s="19">
        <v>460000</v>
      </c>
    </row>
    <row r="247" spans="2:11" x14ac:dyDescent="0.35">
      <c r="B247" s="20">
        <v>284</v>
      </c>
      <c r="C247" s="2"/>
      <c r="D247" s="2"/>
      <c r="E247" s="2"/>
      <c r="F247" s="2">
        <v>80</v>
      </c>
      <c r="G247" s="2">
        <v>80</v>
      </c>
      <c r="H247" s="19">
        <v>120647.625</v>
      </c>
      <c r="I247" s="3" t="s">
        <v>14</v>
      </c>
      <c r="J247" s="19">
        <v>0</v>
      </c>
      <c r="K247" s="19">
        <v>1600000</v>
      </c>
    </row>
    <row r="248" spans="2:11" x14ac:dyDescent="0.35">
      <c r="B248" s="20">
        <v>285</v>
      </c>
      <c r="C248" s="2"/>
      <c r="D248" s="2"/>
      <c r="E248" s="2"/>
      <c r="F248" s="2">
        <v>9</v>
      </c>
      <c r="G248" s="2">
        <v>9</v>
      </c>
      <c r="H248" s="19">
        <v>253844.44444444444</v>
      </c>
      <c r="I248" s="3" t="s">
        <v>14</v>
      </c>
      <c r="J248" s="19">
        <v>0</v>
      </c>
      <c r="K248" s="19">
        <v>180000</v>
      </c>
    </row>
    <row r="249" spans="2:11" x14ac:dyDescent="0.35">
      <c r="B249" s="20">
        <v>287</v>
      </c>
      <c r="C249" s="2"/>
      <c r="D249" s="2"/>
      <c r="E249" s="2"/>
      <c r="F249" s="2">
        <v>169</v>
      </c>
      <c r="G249" s="2">
        <v>169</v>
      </c>
      <c r="H249" s="19">
        <v>52526.627218934911</v>
      </c>
      <c r="I249" s="3" t="s">
        <v>14</v>
      </c>
      <c r="J249" s="19">
        <v>0</v>
      </c>
      <c r="K249" s="19">
        <v>3380000</v>
      </c>
    </row>
    <row r="250" spans="2:11" x14ac:dyDescent="0.35">
      <c r="B250" s="20">
        <v>288</v>
      </c>
      <c r="C250" s="2"/>
      <c r="D250" s="2"/>
      <c r="E250" s="2"/>
      <c r="F250" s="2">
        <v>1</v>
      </c>
      <c r="G250" s="2">
        <v>1</v>
      </c>
      <c r="H250" s="19">
        <v>129000</v>
      </c>
      <c r="I250" s="3" t="s">
        <v>14</v>
      </c>
      <c r="J250" s="19">
        <v>0</v>
      </c>
      <c r="K250" s="19">
        <v>20000</v>
      </c>
    </row>
    <row r="251" spans="2:11" x14ac:dyDescent="0.35">
      <c r="B251" s="20">
        <v>289</v>
      </c>
      <c r="C251" s="2"/>
      <c r="D251" s="2"/>
      <c r="E251" s="2"/>
      <c r="F251" s="2">
        <v>4</v>
      </c>
      <c r="G251" s="2">
        <v>4</v>
      </c>
      <c r="H251" s="19">
        <v>224620</v>
      </c>
      <c r="I251" s="3" t="s">
        <v>14</v>
      </c>
      <c r="J251" s="19">
        <v>0</v>
      </c>
      <c r="K251" s="19">
        <v>80000</v>
      </c>
    </row>
    <row r="252" spans="2:11" x14ac:dyDescent="0.35">
      <c r="B252" s="20">
        <v>290</v>
      </c>
      <c r="C252" s="2"/>
      <c r="D252" s="2"/>
      <c r="E252" s="2"/>
      <c r="F252" s="2">
        <v>71</v>
      </c>
      <c r="G252" s="2">
        <v>71</v>
      </c>
      <c r="H252" s="19">
        <v>138763.8309859155</v>
      </c>
      <c r="I252" s="3" t="s">
        <v>14</v>
      </c>
      <c r="J252" s="19">
        <v>0</v>
      </c>
      <c r="K252" s="19">
        <v>1420000</v>
      </c>
    </row>
    <row r="253" spans="2:11" x14ac:dyDescent="0.35">
      <c r="B253" s="20">
        <v>291</v>
      </c>
      <c r="C253" s="2"/>
      <c r="D253" s="2"/>
      <c r="E253" s="2"/>
      <c r="F253" s="2">
        <v>15</v>
      </c>
      <c r="G253" s="2">
        <v>15</v>
      </c>
      <c r="H253" s="19">
        <v>158575.33333333334</v>
      </c>
      <c r="I253" s="3" t="s">
        <v>14</v>
      </c>
      <c r="J253" s="19">
        <v>0</v>
      </c>
      <c r="K253" s="19">
        <v>300000</v>
      </c>
    </row>
    <row r="254" spans="2:11" x14ac:dyDescent="0.35">
      <c r="B254" s="20">
        <v>292</v>
      </c>
      <c r="C254" s="2"/>
      <c r="D254" s="2"/>
      <c r="E254" s="2"/>
      <c r="F254" s="2">
        <v>37</v>
      </c>
      <c r="G254" s="2">
        <v>37</v>
      </c>
      <c r="H254" s="19">
        <v>189035.40540540541</v>
      </c>
      <c r="I254" s="3" t="s">
        <v>14</v>
      </c>
      <c r="J254" s="19">
        <v>0</v>
      </c>
      <c r="K254" s="19">
        <v>740000</v>
      </c>
    </row>
    <row r="255" spans="2:11" x14ac:dyDescent="0.35">
      <c r="B255" s="20">
        <v>293</v>
      </c>
      <c r="C255" s="2"/>
      <c r="D255" s="2"/>
      <c r="E255" s="2"/>
      <c r="F255" s="2">
        <v>10</v>
      </c>
      <c r="G255" s="2">
        <v>10</v>
      </c>
      <c r="H255" s="19">
        <v>206089.5</v>
      </c>
      <c r="I255" s="3" t="s">
        <v>14</v>
      </c>
      <c r="J255" s="19">
        <v>0</v>
      </c>
      <c r="K255" s="19">
        <v>200000</v>
      </c>
    </row>
    <row r="256" spans="2:11" x14ac:dyDescent="0.35">
      <c r="B256" s="20">
        <v>294</v>
      </c>
      <c r="C256" s="2"/>
      <c r="D256" s="2"/>
      <c r="E256" s="2"/>
      <c r="F256" s="2">
        <v>1</v>
      </c>
      <c r="G256" s="2">
        <v>1</v>
      </c>
      <c r="H256" s="19">
        <v>198850</v>
      </c>
      <c r="I256" s="3" t="s">
        <v>14</v>
      </c>
      <c r="J256" s="19">
        <v>0</v>
      </c>
      <c r="K256" s="19">
        <v>20000</v>
      </c>
    </row>
    <row r="257" spans="2:11" x14ac:dyDescent="0.35">
      <c r="B257" s="20">
        <v>295</v>
      </c>
      <c r="C257" s="2"/>
      <c r="D257" s="2"/>
      <c r="E257" s="2"/>
      <c r="F257" s="2">
        <v>12</v>
      </c>
      <c r="G257" s="2">
        <v>12</v>
      </c>
      <c r="H257" s="19">
        <v>256323.91666666666</v>
      </c>
      <c r="I257" s="3" t="s">
        <v>14</v>
      </c>
      <c r="J257" s="19">
        <v>0</v>
      </c>
      <c r="K257" s="19">
        <v>240000</v>
      </c>
    </row>
    <row r="258" spans="2:11" x14ac:dyDescent="0.35">
      <c r="B258" s="20">
        <v>297</v>
      </c>
      <c r="C258" s="2"/>
      <c r="D258" s="2"/>
      <c r="E258" s="2"/>
      <c r="F258" s="2">
        <v>22</v>
      </c>
      <c r="G258" s="2">
        <v>22</v>
      </c>
      <c r="H258" s="19">
        <v>167057.27272727274</v>
      </c>
      <c r="I258" s="3" t="s">
        <v>14</v>
      </c>
      <c r="J258" s="19">
        <v>0</v>
      </c>
      <c r="K258" s="19">
        <v>440000</v>
      </c>
    </row>
    <row r="259" spans="2:11" x14ac:dyDescent="0.35">
      <c r="B259" s="20">
        <v>298</v>
      </c>
      <c r="C259" s="2"/>
      <c r="D259" s="2"/>
      <c r="E259" s="2"/>
      <c r="F259" s="2">
        <v>8</v>
      </c>
      <c r="G259" s="2">
        <v>8</v>
      </c>
      <c r="H259" s="19">
        <v>118168.75</v>
      </c>
      <c r="I259" s="3" t="s">
        <v>14</v>
      </c>
      <c r="J259" s="19">
        <v>0</v>
      </c>
      <c r="K259" s="19">
        <v>160000</v>
      </c>
    </row>
    <row r="260" spans="2:11" x14ac:dyDescent="0.35">
      <c r="B260" s="20">
        <v>299</v>
      </c>
      <c r="C260" s="2"/>
      <c r="D260" s="2"/>
      <c r="E260" s="2"/>
      <c r="F260" s="2">
        <v>33</v>
      </c>
      <c r="G260" s="2">
        <v>33</v>
      </c>
      <c r="H260" s="19">
        <v>175200</v>
      </c>
      <c r="I260" s="3" t="s">
        <v>14</v>
      </c>
      <c r="J260" s="19">
        <v>0</v>
      </c>
      <c r="K260" s="19">
        <v>660000</v>
      </c>
    </row>
    <row r="261" spans="2:11" x14ac:dyDescent="0.35">
      <c r="B261" s="20">
        <v>300</v>
      </c>
      <c r="C261" s="2"/>
      <c r="D261" s="2"/>
      <c r="E261" s="2"/>
      <c r="F261" s="2">
        <v>6</v>
      </c>
      <c r="G261" s="2">
        <v>6</v>
      </c>
      <c r="H261" s="19">
        <v>107957</v>
      </c>
      <c r="I261" s="3" t="s">
        <v>14</v>
      </c>
      <c r="J261" s="19">
        <v>0</v>
      </c>
      <c r="K261" s="19">
        <v>120000</v>
      </c>
    </row>
    <row r="262" spans="2:11" x14ac:dyDescent="0.35">
      <c r="B262" s="20">
        <v>303</v>
      </c>
      <c r="C262" s="2"/>
      <c r="D262" s="2"/>
      <c r="E262" s="2"/>
      <c r="F262" s="2">
        <v>6</v>
      </c>
      <c r="G262" s="2">
        <v>6</v>
      </c>
      <c r="H262" s="19">
        <v>198335</v>
      </c>
      <c r="I262" s="3" t="s">
        <v>14</v>
      </c>
      <c r="J262" s="19">
        <v>0</v>
      </c>
      <c r="K262" s="19">
        <v>120000</v>
      </c>
    </row>
    <row r="263" spans="2:11" x14ac:dyDescent="0.35">
      <c r="B263" s="20">
        <v>305</v>
      </c>
      <c r="C263" s="2"/>
      <c r="D263" s="2"/>
      <c r="E263" s="2"/>
      <c r="F263" s="2">
        <v>1</v>
      </c>
      <c r="G263" s="2">
        <v>1</v>
      </c>
      <c r="H263" s="19">
        <v>197455</v>
      </c>
      <c r="I263" s="3" t="s">
        <v>14</v>
      </c>
      <c r="J263" s="19">
        <v>0</v>
      </c>
      <c r="K263" s="19">
        <v>20000</v>
      </c>
    </row>
    <row r="264" spans="2:11" x14ac:dyDescent="0.35">
      <c r="B264" s="20">
        <v>308</v>
      </c>
      <c r="C264" s="2"/>
      <c r="D264" s="2"/>
      <c r="E264" s="2"/>
      <c r="F264" s="2">
        <v>1</v>
      </c>
      <c r="G264" s="2">
        <v>1</v>
      </c>
      <c r="H264" s="19">
        <v>199000</v>
      </c>
      <c r="I264" s="3" t="s">
        <v>14</v>
      </c>
      <c r="J264" s="19">
        <v>0</v>
      </c>
      <c r="K264" s="19">
        <v>20000</v>
      </c>
    </row>
    <row r="265" spans="2:11" x14ac:dyDescent="0.35">
      <c r="B265" s="20">
        <v>310</v>
      </c>
      <c r="C265" s="2"/>
      <c r="D265" s="2"/>
      <c r="E265" s="2"/>
      <c r="F265" s="2">
        <v>7</v>
      </c>
      <c r="G265" s="2">
        <v>7</v>
      </c>
      <c r="H265" s="19">
        <v>161142.85714285713</v>
      </c>
      <c r="I265" s="3" t="s">
        <v>14</v>
      </c>
      <c r="J265" s="19">
        <v>0</v>
      </c>
      <c r="K265" s="19">
        <v>140000</v>
      </c>
    </row>
    <row r="266" spans="2:11" x14ac:dyDescent="0.35">
      <c r="B266" s="20">
        <v>311</v>
      </c>
      <c r="C266" s="2"/>
      <c r="D266" s="2"/>
      <c r="E266" s="2"/>
      <c r="F266" s="2">
        <v>4</v>
      </c>
      <c r="G266" s="2">
        <v>4</v>
      </c>
      <c r="H266" s="19">
        <v>148084.5</v>
      </c>
      <c r="I266" s="3" t="s">
        <v>14</v>
      </c>
      <c r="J266" s="19">
        <v>0</v>
      </c>
      <c r="K266" s="19">
        <v>80000</v>
      </c>
    </row>
    <row r="267" spans="2:11" x14ac:dyDescent="0.35">
      <c r="B267" s="20">
        <v>313</v>
      </c>
      <c r="C267" s="2"/>
      <c r="D267" s="2"/>
      <c r="E267" s="2"/>
      <c r="F267" s="2">
        <v>1</v>
      </c>
      <c r="G267" s="2">
        <v>1</v>
      </c>
      <c r="H267" s="19">
        <v>141315</v>
      </c>
      <c r="I267" s="3" t="s">
        <v>14</v>
      </c>
      <c r="J267" s="19">
        <v>0</v>
      </c>
      <c r="K267" s="19">
        <v>20000</v>
      </c>
    </row>
    <row r="268" spans="2:11" x14ac:dyDescent="0.35">
      <c r="B268" s="20">
        <v>316</v>
      </c>
      <c r="C268" s="2"/>
      <c r="D268" s="2"/>
      <c r="E268" s="2"/>
      <c r="F268" s="2">
        <v>1</v>
      </c>
      <c r="G268" s="2">
        <v>1</v>
      </c>
      <c r="H268" s="19">
        <v>110556</v>
      </c>
      <c r="I268" s="3" t="s">
        <v>14</v>
      </c>
      <c r="J268" s="19">
        <v>0</v>
      </c>
      <c r="K268" s="19">
        <v>20000</v>
      </c>
    </row>
    <row r="269" spans="2:11" x14ac:dyDescent="0.35">
      <c r="B269" s="20">
        <v>317</v>
      </c>
      <c r="C269" s="2"/>
      <c r="D269" s="2"/>
      <c r="E269" s="2"/>
      <c r="F269" s="2">
        <v>13</v>
      </c>
      <c r="G269" s="2">
        <v>13</v>
      </c>
      <c r="H269" s="19">
        <v>158031.69230769231</v>
      </c>
      <c r="I269" s="3" t="s">
        <v>14</v>
      </c>
      <c r="J269" s="19">
        <v>0</v>
      </c>
      <c r="K269" s="19">
        <v>260000</v>
      </c>
    </row>
    <row r="270" spans="2:11" x14ac:dyDescent="0.35">
      <c r="B270" s="20">
        <v>324</v>
      </c>
      <c r="C270" s="2"/>
      <c r="D270" s="2"/>
      <c r="E270" s="2"/>
      <c r="F270" s="2">
        <v>2</v>
      </c>
      <c r="G270" s="2">
        <v>2</v>
      </c>
      <c r="H270" s="19">
        <v>207385</v>
      </c>
      <c r="I270" s="3" t="s">
        <v>14</v>
      </c>
      <c r="J270" s="19">
        <v>0</v>
      </c>
      <c r="K270" s="19">
        <v>40000</v>
      </c>
    </row>
    <row r="271" spans="2:11" x14ac:dyDescent="0.35">
      <c r="B271" s="20">
        <v>325</v>
      </c>
      <c r="C271" s="2"/>
      <c r="D271" s="2"/>
      <c r="E271" s="2"/>
      <c r="F271" s="2">
        <v>2</v>
      </c>
      <c r="G271" s="2">
        <v>2</v>
      </c>
      <c r="H271" s="19">
        <v>243766.5</v>
      </c>
      <c r="I271" s="3" t="s">
        <v>14</v>
      </c>
      <c r="J271" s="19">
        <v>0</v>
      </c>
      <c r="K271" s="19">
        <v>40000</v>
      </c>
    </row>
    <row r="272" spans="2:11" x14ac:dyDescent="0.35">
      <c r="B272" s="20">
        <v>327</v>
      </c>
      <c r="C272" s="2"/>
      <c r="D272" s="2"/>
      <c r="E272" s="2"/>
      <c r="F272" s="2">
        <v>1</v>
      </c>
      <c r="G272" s="2">
        <v>1</v>
      </c>
      <c r="H272" s="19">
        <v>303600</v>
      </c>
      <c r="I272" s="3" t="s">
        <v>14</v>
      </c>
      <c r="J272" s="19">
        <v>0</v>
      </c>
      <c r="K272" s="19">
        <v>20000</v>
      </c>
    </row>
    <row r="273" spans="2:11" x14ac:dyDescent="0.35">
      <c r="B273" s="20">
        <v>328</v>
      </c>
      <c r="C273" s="2"/>
      <c r="D273" s="2"/>
      <c r="E273" s="2"/>
      <c r="F273" s="2">
        <v>2</v>
      </c>
      <c r="G273" s="2">
        <v>2</v>
      </c>
      <c r="H273" s="19">
        <v>307357.5</v>
      </c>
      <c r="I273" s="3" t="s">
        <v>14</v>
      </c>
      <c r="J273" s="19">
        <v>0</v>
      </c>
      <c r="K273" s="19">
        <v>40000</v>
      </c>
    </row>
    <row r="274" spans="2:11" x14ac:dyDescent="0.35">
      <c r="B274" s="20">
        <v>330</v>
      </c>
      <c r="C274" s="2"/>
      <c r="D274" s="2"/>
      <c r="E274" s="2"/>
      <c r="F274" s="2">
        <v>3</v>
      </c>
      <c r="G274" s="2">
        <v>3</v>
      </c>
      <c r="H274" s="19">
        <v>175200</v>
      </c>
      <c r="I274" s="3" t="s">
        <v>14</v>
      </c>
      <c r="J274" s="19">
        <v>0</v>
      </c>
      <c r="K274" s="19">
        <v>60000</v>
      </c>
    </row>
    <row r="275" spans="2:11" x14ac:dyDescent="0.35">
      <c r="B275" s="20">
        <v>331</v>
      </c>
      <c r="C275" s="2"/>
      <c r="D275" s="2"/>
      <c r="E275" s="2"/>
      <c r="F275" s="2">
        <v>15</v>
      </c>
      <c r="G275" s="2">
        <v>15</v>
      </c>
      <c r="H275" s="19">
        <v>234048</v>
      </c>
      <c r="I275" s="3" t="s">
        <v>14</v>
      </c>
      <c r="J275" s="19">
        <v>0</v>
      </c>
      <c r="K275" s="19">
        <v>300000</v>
      </c>
    </row>
    <row r="276" spans="2:11" x14ac:dyDescent="0.35">
      <c r="B276" s="20">
        <v>335</v>
      </c>
      <c r="C276" s="2"/>
      <c r="D276" s="2"/>
      <c r="E276" s="2"/>
      <c r="F276" s="2">
        <v>11</v>
      </c>
      <c r="G276" s="2">
        <v>11</v>
      </c>
      <c r="H276" s="19">
        <v>263502</v>
      </c>
      <c r="I276" s="3" t="s">
        <v>14</v>
      </c>
      <c r="J276" s="19">
        <v>0</v>
      </c>
      <c r="K276" s="19">
        <v>220000</v>
      </c>
    </row>
    <row r="277" spans="2:11" x14ac:dyDescent="0.35">
      <c r="B277" s="20">
        <v>338</v>
      </c>
      <c r="C277" s="2"/>
      <c r="D277" s="2"/>
      <c r="E277" s="2"/>
      <c r="F277" s="2">
        <v>1</v>
      </c>
      <c r="G277" s="2">
        <v>1</v>
      </c>
      <c r="H277" s="19">
        <v>90700</v>
      </c>
      <c r="I277" s="3" t="s">
        <v>14</v>
      </c>
      <c r="J277" s="19">
        <v>0</v>
      </c>
      <c r="K277" s="19">
        <v>20000</v>
      </c>
    </row>
    <row r="278" spans="2:11" x14ac:dyDescent="0.35">
      <c r="B278" s="20">
        <v>340</v>
      </c>
      <c r="C278" s="2"/>
      <c r="D278" s="2"/>
      <c r="E278" s="2"/>
      <c r="F278" s="2">
        <v>54</v>
      </c>
      <c r="G278" s="2">
        <v>54</v>
      </c>
      <c r="H278" s="19">
        <v>415446.33333333331</v>
      </c>
      <c r="I278" s="3" t="s">
        <v>14</v>
      </c>
      <c r="J278" s="19">
        <v>0</v>
      </c>
      <c r="K278" s="19">
        <v>1080000</v>
      </c>
    </row>
    <row r="279" spans="2:11" x14ac:dyDescent="0.35">
      <c r="B279" s="20">
        <v>341</v>
      </c>
      <c r="C279" s="2"/>
      <c r="D279" s="2"/>
      <c r="E279" s="2"/>
      <c r="F279" s="2">
        <v>3</v>
      </c>
      <c r="G279" s="2">
        <v>3</v>
      </c>
      <c r="H279" s="19">
        <v>332750</v>
      </c>
      <c r="I279" s="3" t="s">
        <v>14</v>
      </c>
      <c r="J279" s="19">
        <v>0</v>
      </c>
      <c r="K279" s="19">
        <v>60000</v>
      </c>
    </row>
    <row r="280" spans="2:11" x14ac:dyDescent="0.35">
      <c r="B280" s="20">
        <v>342</v>
      </c>
      <c r="C280" s="2"/>
      <c r="D280" s="2"/>
      <c r="E280" s="2"/>
      <c r="F280" s="2">
        <v>1</v>
      </c>
      <c r="G280" s="2">
        <v>1</v>
      </c>
      <c r="H280" s="19">
        <v>372960</v>
      </c>
      <c r="I280" s="3" t="s">
        <v>14</v>
      </c>
      <c r="J280" s="19">
        <v>0</v>
      </c>
      <c r="K280" s="19">
        <v>20000</v>
      </c>
    </row>
    <row r="281" spans="2:11" x14ac:dyDescent="0.35">
      <c r="B281" s="20">
        <v>343</v>
      </c>
      <c r="C281" s="2"/>
      <c r="D281" s="2"/>
      <c r="E281" s="2"/>
      <c r="F281" s="2">
        <v>2</v>
      </c>
      <c r="G281" s="2">
        <v>2</v>
      </c>
      <c r="H281" s="19">
        <v>254500</v>
      </c>
      <c r="I281" s="3" t="s">
        <v>14</v>
      </c>
      <c r="J281" s="19">
        <v>0</v>
      </c>
      <c r="K281" s="19">
        <v>40000</v>
      </c>
    </row>
    <row r="282" spans="2:11" x14ac:dyDescent="0.35">
      <c r="B282" s="20">
        <v>345</v>
      </c>
      <c r="C282" s="2"/>
      <c r="D282" s="2"/>
      <c r="E282" s="2"/>
      <c r="F282" s="2">
        <v>23</v>
      </c>
      <c r="G282" s="2">
        <v>23</v>
      </c>
      <c r="H282" s="19">
        <v>218744.17391304349</v>
      </c>
      <c r="I282" s="3" t="s">
        <v>14</v>
      </c>
      <c r="J282" s="19">
        <v>0</v>
      </c>
      <c r="K282" s="19">
        <v>460000</v>
      </c>
    </row>
    <row r="283" spans="2:11" x14ac:dyDescent="0.35">
      <c r="B283" s="20">
        <v>350</v>
      </c>
      <c r="C283" s="2"/>
      <c r="D283" s="2"/>
      <c r="E283" s="2"/>
      <c r="F283" s="2">
        <v>9</v>
      </c>
      <c r="G283" s="2">
        <v>9</v>
      </c>
      <c r="H283" s="19">
        <v>274792</v>
      </c>
      <c r="I283" s="3" t="s">
        <v>14</v>
      </c>
      <c r="J283" s="19">
        <v>0</v>
      </c>
      <c r="K283" s="19">
        <v>180000</v>
      </c>
    </row>
    <row r="284" spans="2:11" x14ac:dyDescent="0.35">
      <c r="B284" s="20">
        <v>356</v>
      </c>
      <c r="C284" s="2"/>
      <c r="D284" s="2"/>
      <c r="E284" s="2"/>
      <c r="F284" s="2">
        <v>1</v>
      </c>
      <c r="G284" s="2">
        <v>1</v>
      </c>
      <c r="H284" s="19">
        <v>0</v>
      </c>
      <c r="I284" s="3" t="s">
        <v>14</v>
      </c>
      <c r="J284" s="19">
        <v>0</v>
      </c>
      <c r="K284" s="19">
        <v>20000</v>
      </c>
    </row>
    <row r="285" spans="2:11" x14ac:dyDescent="0.35">
      <c r="B285" s="20">
        <v>363</v>
      </c>
      <c r="C285" s="2"/>
      <c r="D285" s="2"/>
      <c r="E285" s="2"/>
      <c r="F285" s="2">
        <v>2</v>
      </c>
      <c r="G285" s="2">
        <v>2</v>
      </c>
      <c r="H285" s="19">
        <v>397712</v>
      </c>
      <c r="I285" s="3" t="s">
        <v>14</v>
      </c>
      <c r="J285" s="19">
        <v>0</v>
      </c>
      <c r="K285" s="19">
        <v>40000</v>
      </c>
    </row>
    <row r="286" spans="2:11" x14ac:dyDescent="0.35">
      <c r="B286" s="20">
        <v>367</v>
      </c>
      <c r="C286" s="2"/>
      <c r="D286" s="2"/>
      <c r="E286" s="2"/>
      <c r="F286" s="2">
        <v>2</v>
      </c>
      <c r="G286" s="2">
        <v>2</v>
      </c>
      <c r="H286" s="19">
        <v>311400</v>
      </c>
      <c r="I286" s="3" t="s">
        <v>14</v>
      </c>
      <c r="J286" s="19">
        <v>0</v>
      </c>
      <c r="K286" s="19">
        <v>40000</v>
      </c>
    </row>
    <row r="287" spans="2:11" x14ac:dyDescent="0.35">
      <c r="B287" s="20">
        <v>394</v>
      </c>
      <c r="C287" s="2"/>
      <c r="D287" s="2"/>
      <c r="E287" s="2"/>
      <c r="F287" s="2">
        <v>1</v>
      </c>
      <c r="G287" s="2">
        <v>1</v>
      </c>
      <c r="H287" s="19">
        <v>337865</v>
      </c>
      <c r="I287" s="3" t="s">
        <v>14</v>
      </c>
      <c r="J287" s="19">
        <v>0</v>
      </c>
      <c r="K287" s="19">
        <v>20000</v>
      </c>
    </row>
    <row r="288" spans="2:11" x14ac:dyDescent="0.35">
      <c r="B288" s="20">
        <v>395</v>
      </c>
      <c r="C288" s="2"/>
      <c r="D288" s="2"/>
      <c r="E288" s="2"/>
      <c r="F288" s="2">
        <v>2</v>
      </c>
      <c r="G288" s="2">
        <v>2</v>
      </c>
      <c r="H288" s="19">
        <v>120000</v>
      </c>
      <c r="I288" s="3" t="s">
        <v>14</v>
      </c>
      <c r="J288" s="19">
        <v>0</v>
      </c>
      <c r="K288" s="19">
        <v>40000</v>
      </c>
    </row>
    <row r="289" spans="2:11" x14ac:dyDescent="0.35">
      <c r="B289" s="20">
        <v>452</v>
      </c>
      <c r="C289" s="2"/>
      <c r="D289" s="2"/>
      <c r="E289" s="2"/>
      <c r="F289" s="2">
        <v>15</v>
      </c>
      <c r="G289" s="2">
        <v>15</v>
      </c>
      <c r="H289" s="19">
        <v>321344.86666666664</v>
      </c>
      <c r="I289" s="3" t="s">
        <v>14</v>
      </c>
      <c r="J289" s="19">
        <v>0</v>
      </c>
      <c r="K289" s="19">
        <v>300000</v>
      </c>
    </row>
    <row r="290" spans="2:11" x14ac:dyDescent="0.35">
      <c r="B290" s="20">
        <v>517</v>
      </c>
      <c r="C290" s="2"/>
      <c r="D290" s="2"/>
      <c r="E290" s="2"/>
      <c r="F290" s="2">
        <v>1</v>
      </c>
      <c r="G290" s="2">
        <v>1</v>
      </c>
      <c r="H290" s="19">
        <v>2500000</v>
      </c>
      <c r="I290" s="3" t="s">
        <v>14</v>
      </c>
      <c r="J290" s="19">
        <v>0</v>
      </c>
      <c r="K290" s="19">
        <v>20000</v>
      </c>
    </row>
    <row r="291" spans="2:11" x14ac:dyDescent="0.35">
      <c r="B291" s="20" t="s">
        <v>10</v>
      </c>
      <c r="C291" s="2">
        <v>110916</v>
      </c>
      <c r="D291" s="2">
        <v>211</v>
      </c>
      <c r="E291" s="2">
        <v>74592</v>
      </c>
      <c r="F291" s="2">
        <v>1464398</v>
      </c>
      <c r="G291" s="2">
        <v>1650117</v>
      </c>
      <c r="H291" s="19"/>
      <c r="I291" s="3"/>
      <c r="J291" s="19">
        <v>581544000</v>
      </c>
      <c r="K291" s="19">
        <v>430836139</v>
      </c>
    </row>
  </sheetData>
  <mergeCells count="2">
    <mergeCell ref="C2:G2"/>
    <mergeCell ref="J3:K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EF957-C721-4474-A3F0-688D273515A3}">
  <dimension ref="B2:L350"/>
  <sheetViews>
    <sheetView zoomScale="90" zoomScaleNormal="90" workbookViewId="0">
      <selection activeCell="L5" sqref="L5"/>
    </sheetView>
  </sheetViews>
  <sheetFormatPr baseColWidth="10" defaultRowHeight="14.5" x14ac:dyDescent="0.35"/>
  <cols>
    <col min="3" max="5" width="11.54296875" bestFit="1" customWidth="1"/>
    <col min="6" max="7" width="12.81640625" bestFit="1" customWidth="1"/>
    <col min="8" max="8" width="13.81640625" bestFit="1" customWidth="1"/>
    <col min="9" max="9" width="11.453125" style="7"/>
    <col min="10" max="11" width="17.54296875" bestFit="1" customWidth="1"/>
  </cols>
  <sheetData>
    <row r="2" spans="2:12" x14ac:dyDescent="0.35">
      <c r="B2" s="1"/>
      <c r="C2" s="24" t="s">
        <v>33</v>
      </c>
      <c r="D2" s="24"/>
      <c r="E2" s="24"/>
      <c r="F2" s="24"/>
      <c r="G2" s="24"/>
      <c r="H2" s="15">
        <v>0.99850000000000005</v>
      </c>
      <c r="I2" s="1" t="s">
        <v>34</v>
      </c>
      <c r="J2" s="1" t="s">
        <v>2</v>
      </c>
      <c r="K2" s="1" t="s">
        <v>3</v>
      </c>
      <c r="L2" t="s">
        <v>52</v>
      </c>
    </row>
    <row r="3" spans="2:12" x14ac:dyDescent="0.35">
      <c r="B3" s="1" t="s">
        <v>35</v>
      </c>
      <c r="C3" s="1" t="s">
        <v>5</v>
      </c>
      <c r="D3" s="1" t="s">
        <v>6</v>
      </c>
      <c r="E3" s="1" t="s">
        <v>8</v>
      </c>
      <c r="F3" s="1" t="s">
        <v>9</v>
      </c>
      <c r="G3" s="1" t="s">
        <v>10</v>
      </c>
      <c r="H3" s="1" t="s">
        <v>29</v>
      </c>
      <c r="I3" s="1" t="s">
        <v>11</v>
      </c>
      <c r="J3" s="24" t="s">
        <v>12</v>
      </c>
      <c r="K3" s="24"/>
    </row>
    <row r="4" spans="2:12" x14ac:dyDescent="0.35">
      <c r="B4" s="1">
        <v>0</v>
      </c>
      <c r="C4" s="2">
        <v>162105</v>
      </c>
      <c r="D4" s="2">
        <v>61</v>
      </c>
      <c r="E4" s="2">
        <v>5</v>
      </c>
      <c r="F4" s="2">
        <v>113</v>
      </c>
      <c r="G4" s="2">
        <v>162284</v>
      </c>
      <c r="H4" s="19">
        <v>37771.327752581892</v>
      </c>
      <c r="I4" s="3" t="s">
        <v>13</v>
      </c>
      <c r="J4" s="19">
        <v>688194000</v>
      </c>
      <c r="K4" s="19">
        <v>0</v>
      </c>
      <c r="L4" s="23">
        <f>SUM(J5:J92)/SUMPRODUCT(G5:G92,H5:H92)</f>
        <v>1.0279040202541305E-2</v>
      </c>
    </row>
    <row r="5" spans="2:12" x14ac:dyDescent="0.35">
      <c r="B5" s="1">
        <v>4</v>
      </c>
      <c r="C5" s="2"/>
      <c r="D5" s="2"/>
      <c r="E5" s="2">
        <v>1</v>
      </c>
      <c r="F5" s="2"/>
      <c r="G5" s="2">
        <v>1</v>
      </c>
      <c r="H5" s="19">
        <v>47613</v>
      </c>
      <c r="I5" s="3" t="s">
        <v>13</v>
      </c>
      <c r="J5" s="19">
        <v>2000</v>
      </c>
      <c r="K5" s="19">
        <v>0</v>
      </c>
    </row>
    <row r="6" spans="2:12" x14ac:dyDescent="0.35">
      <c r="B6" s="1">
        <v>14</v>
      </c>
      <c r="C6" s="2"/>
      <c r="D6" s="2"/>
      <c r="E6" s="2">
        <v>4</v>
      </c>
      <c r="F6" s="2"/>
      <c r="G6" s="2">
        <v>4</v>
      </c>
      <c r="H6" s="19">
        <v>28675</v>
      </c>
      <c r="I6" s="3" t="s">
        <v>13</v>
      </c>
      <c r="J6" s="19">
        <v>0</v>
      </c>
      <c r="K6" s="19">
        <v>0</v>
      </c>
    </row>
    <row r="7" spans="2:12" x14ac:dyDescent="0.35">
      <c r="B7" s="1">
        <v>15</v>
      </c>
      <c r="C7" s="2"/>
      <c r="D7" s="2"/>
      <c r="E7" s="2">
        <v>51</v>
      </c>
      <c r="F7" s="2"/>
      <c r="G7" s="2">
        <v>51</v>
      </c>
      <c r="H7" s="19">
        <v>8524.5098039215682</v>
      </c>
      <c r="I7" s="3" t="s">
        <v>13</v>
      </c>
      <c r="J7" s="19">
        <v>0</v>
      </c>
      <c r="K7" s="19">
        <v>0</v>
      </c>
    </row>
    <row r="8" spans="2:12" x14ac:dyDescent="0.35">
      <c r="B8" s="1">
        <v>16</v>
      </c>
      <c r="C8" s="2"/>
      <c r="D8" s="2"/>
      <c r="E8" s="2">
        <v>7</v>
      </c>
      <c r="F8" s="2"/>
      <c r="G8" s="2">
        <v>7</v>
      </c>
      <c r="H8" s="19">
        <v>51753.571428571428</v>
      </c>
      <c r="I8" s="3" t="s">
        <v>13</v>
      </c>
      <c r="J8" s="19">
        <v>0</v>
      </c>
      <c r="K8" s="19">
        <v>0</v>
      </c>
    </row>
    <row r="9" spans="2:12" x14ac:dyDescent="0.35">
      <c r="B9" s="1">
        <v>17</v>
      </c>
      <c r="C9" s="2"/>
      <c r="D9" s="2"/>
      <c r="E9" s="2">
        <v>7</v>
      </c>
      <c r="F9" s="2"/>
      <c r="G9" s="2">
        <v>7</v>
      </c>
      <c r="H9" s="19">
        <v>32771.428571428572</v>
      </c>
      <c r="I9" s="3" t="s">
        <v>13</v>
      </c>
      <c r="J9" s="19">
        <v>0</v>
      </c>
      <c r="K9" s="19">
        <v>0</v>
      </c>
    </row>
    <row r="10" spans="2:12" x14ac:dyDescent="0.35">
      <c r="B10" s="1">
        <v>18</v>
      </c>
      <c r="C10" s="2"/>
      <c r="D10" s="2"/>
      <c r="E10" s="2">
        <v>73</v>
      </c>
      <c r="F10" s="2"/>
      <c r="G10" s="2">
        <v>73</v>
      </c>
      <c r="H10" s="19">
        <v>78589.410958904104</v>
      </c>
      <c r="I10" s="3" t="s">
        <v>13</v>
      </c>
      <c r="J10" s="19">
        <v>0</v>
      </c>
      <c r="K10" s="19">
        <v>0</v>
      </c>
    </row>
    <row r="11" spans="2:12" x14ac:dyDescent="0.35">
      <c r="B11" s="1">
        <v>19</v>
      </c>
      <c r="C11" s="2"/>
      <c r="D11" s="2"/>
      <c r="E11" s="2">
        <v>333</v>
      </c>
      <c r="F11" s="2"/>
      <c r="G11" s="2">
        <v>333</v>
      </c>
      <c r="H11" s="19">
        <v>85758.933933933935</v>
      </c>
      <c r="I11" s="3" t="s">
        <v>13</v>
      </c>
      <c r="J11" s="19">
        <v>0</v>
      </c>
      <c r="K11" s="19">
        <v>0</v>
      </c>
    </row>
    <row r="12" spans="2:12" x14ac:dyDescent="0.35">
      <c r="B12" s="1">
        <v>20</v>
      </c>
      <c r="C12" s="2"/>
      <c r="D12" s="2"/>
      <c r="E12" s="2">
        <v>384</v>
      </c>
      <c r="F12" s="2"/>
      <c r="G12" s="2">
        <v>384</v>
      </c>
      <c r="H12" s="19">
        <v>87526.028645833328</v>
      </c>
      <c r="I12" s="3" t="s">
        <v>13</v>
      </c>
      <c r="J12" s="19">
        <v>0</v>
      </c>
      <c r="K12" s="19">
        <v>0</v>
      </c>
    </row>
    <row r="13" spans="2:12" x14ac:dyDescent="0.35">
      <c r="B13" s="1">
        <v>21</v>
      </c>
      <c r="C13" s="2"/>
      <c r="D13" s="2"/>
      <c r="E13" s="2">
        <v>491</v>
      </c>
      <c r="F13" s="2"/>
      <c r="G13" s="2">
        <v>491</v>
      </c>
      <c r="H13" s="19">
        <v>53148.309572301427</v>
      </c>
      <c r="I13" s="3" t="s">
        <v>13</v>
      </c>
      <c r="J13" s="19">
        <v>394000</v>
      </c>
      <c r="K13" s="19">
        <v>0</v>
      </c>
    </row>
    <row r="14" spans="2:12" x14ac:dyDescent="0.35">
      <c r="B14" s="1">
        <v>22</v>
      </c>
      <c r="C14" s="2"/>
      <c r="D14" s="2"/>
      <c r="E14" s="2">
        <v>2105</v>
      </c>
      <c r="F14" s="2"/>
      <c r="G14" s="2">
        <v>2105</v>
      </c>
      <c r="H14" s="19">
        <v>52374.779097387174</v>
      </c>
      <c r="I14" s="3" t="s">
        <v>13</v>
      </c>
      <c r="J14" s="19">
        <v>667000</v>
      </c>
      <c r="K14" s="19">
        <v>0</v>
      </c>
    </row>
    <row r="15" spans="2:12" x14ac:dyDescent="0.35">
      <c r="B15" s="1">
        <v>23</v>
      </c>
      <c r="C15" s="2"/>
      <c r="D15" s="2"/>
      <c r="E15" s="2">
        <v>2075</v>
      </c>
      <c r="F15" s="2"/>
      <c r="G15" s="2">
        <v>2075</v>
      </c>
      <c r="H15" s="19">
        <v>55864.62987951807</v>
      </c>
      <c r="I15" s="3" t="s">
        <v>13</v>
      </c>
      <c r="J15" s="19">
        <v>1503000</v>
      </c>
      <c r="K15" s="19">
        <v>0</v>
      </c>
    </row>
    <row r="16" spans="2:12" x14ac:dyDescent="0.35">
      <c r="B16" s="1">
        <v>24</v>
      </c>
      <c r="C16" s="2"/>
      <c r="D16" s="2"/>
      <c r="E16" s="2">
        <v>1757</v>
      </c>
      <c r="F16" s="2"/>
      <c r="G16" s="2">
        <v>1757</v>
      </c>
      <c r="H16" s="19">
        <v>49181.861126920885</v>
      </c>
      <c r="I16" s="3" t="s">
        <v>13</v>
      </c>
      <c r="J16" s="19">
        <v>1539000</v>
      </c>
      <c r="K16" s="19">
        <v>0</v>
      </c>
    </row>
    <row r="17" spans="2:11" x14ac:dyDescent="0.35">
      <c r="B17" s="1">
        <v>25</v>
      </c>
      <c r="C17" s="2"/>
      <c r="D17" s="2"/>
      <c r="E17" s="2">
        <v>1545</v>
      </c>
      <c r="F17" s="2"/>
      <c r="G17" s="2">
        <v>1545</v>
      </c>
      <c r="H17" s="19">
        <v>43624.599352750811</v>
      </c>
      <c r="I17" s="3" t="s">
        <v>13</v>
      </c>
      <c r="J17" s="19">
        <v>1510000</v>
      </c>
      <c r="K17" s="19">
        <v>0</v>
      </c>
    </row>
    <row r="18" spans="2:11" x14ac:dyDescent="0.35">
      <c r="B18" s="1">
        <v>26</v>
      </c>
      <c r="C18" s="2"/>
      <c r="D18" s="2"/>
      <c r="E18" s="2">
        <v>2226</v>
      </c>
      <c r="F18" s="2"/>
      <c r="G18" s="2">
        <v>2226</v>
      </c>
      <c r="H18" s="19">
        <v>41324.242587601075</v>
      </c>
      <c r="I18" s="3" t="s">
        <v>13</v>
      </c>
      <c r="J18" s="19">
        <v>2116000</v>
      </c>
      <c r="K18" s="19">
        <v>0</v>
      </c>
    </row>
    <row r="19" spans="2:11" x14ac:dyDescent="0.35">
      <c r="B19" s="1">
        <v>27</v>
      </c>
      <c r="C19" s="2"/>
      <c r="D19" s="2"/>
      <c r="E19" s="2">
        <v>2537</v>
      </c>
      <c r="F19" s="2"/>
      <c r="G19" s="2">
        <v>2537</v>
      </c>
      <c r="H19" s="19">
        <v>45511.342530547889</v>
      </c>
      <c r="I19" s="3" t="s">
        <v>13</v>
      </c>
      <c r="J19" s="19">
        <v>1966000</v>
      </c>
      <c r="K19" s="19">
        <v>0</v>
      </c>
    </row>
    <row r="20" spans="2:11" x14ac:dyDescent="0.35">
      <c r="B20" s="1">
        <v>28</v>
      </c>
      <c r="C20" s="2"/>
      <c r="D20" s="2"/>
      <c r="E20" s="2">
        <v>3052</v>
      </c>
      <c r="F20" s="2"/>
      <c r="G20" s="2">
        <v>3052</v>
      </c>
      <c r="H20" s="19">
        <v>51411.502621231979</v>
      </c>
      <c r="I20" s="3" t="s">
        <v>13</v>
      </c>
      <c r="J20" s="19">
        <v>2251000</v>
      </c>
      <c r="K20" s="19">
        <v>0</v>
      </c>
    </row>
    <row r="21" spans="2:11" x14ac:dyDescent="0.35">
      <c r="B21" s="1">
        <v>29</v>
      </c>
      <c r="C21" s="2"/>
      <c r="D21" s="2"/>
      <c r="E21" s="2">
        <v>6107</v>
      </c>
      <c r="F21" s="2"/>
      <c r="G21" s="2">
        <v>6107</v>
      </c>
      <c r="H21" s="19">
        <v>47181.087113148846</v>
      </c>
      <c r="I21" s="3" t="s">
        <v>13</v>
      </c>
      <c r="J21" s="19">
        <v>4734000</v>
      </c>
      <c r="K21" s="19">
        <v>0</v>
      </c>
    </row>
    <row r="22" spans="2:11" x14ac:dyDescent="0.35">
      <c r="B22" s="1">
        <v>30</v>
      </c>
      <c r="C22" s="2"/>
      <c r="D22" s="2"/>
      <c r="E22" s="2">
        <v>7229</v>
      </c>
      <c r="F22" s="2"/>
      <c r="G22" s="2">
        <v>7229</v>
      </c>
      <c r="H22" s="19">
        <v>49714.965278738411</v>
      </c>
      <c r="I22" s="3" t="s">
        <v>13</v>
      </c>
      <c r="J22" s="19">
        <v>4134000</v>
      </c>
      <c r="K22" s="19">
        <v>0</v>
      </c>
    </row>
    <row r="23" spans="2:11" x14ac:dyDescent="0.35">
      <c r="B23" s="1">
        <v>31</v>
      </c>
      <c r="C23" s="2"/>
      <c r="D23" s="2"/>
      <c r="E23" s="2">
        <v>22896</v>
      </c>
      <c r="F23" s="2"/>
      <c r="G23" s="2">
        <v>22896</v>
      </c>
      <c r="H23" s="19">
        <v>46655.687281621242</v>
      </c>
      <c r="I23" s="3" t="s">
        <v>13</v>
      </c>
      <c r="J23" s="19">
        <v>19881000</v>
      </c>
      <c r="K23" s="19">
        <v>0</v>
      </c>
    </row>
    <row r="24" spans="2:11" x14ac:dyDescent="0.35">
      <c r="B24" s="1">
        <v>32</v>
      </c>
      <c r="C24" s="2"/>
      <c r="D24" s="2"/>
      <c r="E24" s="2">
        <v>13748</v>
      </c>
      <c r="F24" s="2"/>
      <c r="G24" s="2">
        <v>13748</v>
      </c>
      <c r="H24" s="19">
        <v>42739.181699156237</v>
      </c>
      <c r="I24" s="3" t="s">
        <v>13</v>
      </c>
      <c r="J24" s="19">
        <v>12267000</v>
      </c>
      <c r="K24" s="19">
        <v>0</v>
      </c>
    </row>
    <row r="25" spans="2:11" x14ac:dyDescent="0.35">
      <c r="B25" s="1">
        <v>33</v>
      </c>
      <c r="C25" s="2"/>
      <c r="D25" s="2"/>
      <c r="E25" s="2">
        <v>4565</v>
      </c>
      <c r="F25" s="2"/>
      <c r="G25" s="2">
        <v>4565</v>
      </c>
      <c r="H25" s="19">
        <v>47070.725301204817</v>
      </c>
      <c r="I25" s="3" t="s">
        <v>13</v>
      </c>
      <c r="J25" s="19">
        <v>3454000</v>
      </c>
      <c r="K25" s="19">
        <v>0</v>
      </c>
    </row>
    <row r="26" spans="2:11" x14ac:dyDescent="0.35">
      <c r="B26" s="1">
        <v>34</v>
      </c>
      <c r="C26" s="2"/>
      <c r="D26" s="2"/>
      <c r="E26" s="2">
        <v>5607</v>
      </c>
      <c r="F26" s="2"/>
      <c r="G26" s="2">
        <v>5607</v>
      </c>
      <c r="H26" s="19">
        <v>38515.825040128409</v>
      </c>
      <c r="I26" s="3" t="s">
        <v>13</v>
      </c>
      <c r="J26" s="19">
        <v>4742000</v>
      </c>
      <c r="K26" s="19">
        <v>0</v>
      </c>
    </row>
    <row r="27" spans="2:11" x14ac:dyDescent="0.35">
      <c r="B27" s="1">
        <v>35</v>
      </c>
      <c r="C27" s="2"/>
      <c r="D27" s="2"/>
      <c r="E27" s="2">
        <v>4176</v>
      </c>
      <c r="F27" s="2"/>
      <c r="G27" s="2">
        <v>4176</v>
      </c>
      <c r="H27" s="19">
        <v>48736.122365900381</v>
      </c>
      <c r="I27" s="3" t="s">
        <v>13</v>
      </c>
      <c r="J27" s="19">
        <v>2057000</v>
      </c>
      <c r="K27" s="19">
        <v>0</v>
      </c>
    </row>
    <row r="28" spans="2:11" x14ac:dyDescent="0.35">
      <c r="B28" s="1">
        <v>36</v>
      </c>
      <c r="C28" s="2"/>
      <c r="D28" s="2"/>
      <c r="E28" s="2">
        <v>1969</v>
      </c>
      <c r="F28" s="2"/>
      <c r="G28" s="2">
        <v>1969</v>
      </c>
      <c r="H28" s="19">
        <v>53439.770949720667</v>
      </c>
      <c r="I28" s="3" t="s">
        <v>13</v>
      </c>
      <c r="J28" s="19">
        <v>542000</v>
      </c>
      <c r="K28" s="19">
        <v>0</v>
      </c>
    </row>
    <row r="29" spans="2:11" x14ac:dyDescent="0.35">
      <c r="B29" s="1">
        <v>37</v>
      </c>
      <c r="C29" s="2"/>
      <c r="D29" s="2"/>
      <c r="E29" s="2">
        <v>1690</v>
      </c>
      <c r="F29" s="2"/>
      <c r="G29" s="2">
        <v>1690</v>
      </c>
      <c r="H29" s="19">
        <v>49479.752071005918</v>
      </c>
      <c r="I29" s="3" t="s">
        <v>13</v>
      </c>
      <c r="J29" s="19">
        <v>872000</v>
      </c>
      <c r="K29" s="19">
        <v>0</v>
      </c>
    </row>
    <row r="30" spans="2:11" x14ac:dyDescent="0.35">
      <c r="B30" s="1">
        <v>38</v>
      </c>
      <c r="C30" s="2"/>
      <c r="D30" s="2"/>
      <c r="E30" s="2">
        <v>2548</v>
      </c>
      <c r="F30" s="2"/>
      <c r="G30" s="2">
        <v>2548</v>
      </c>
      <c r="H30" s="19">
        <v>47564.599686028254</v>
      </c>
      <c r="I30" s="3" t="s">
        <v>13</v>
      </c>
      <c r="J30" s="19">
        <v>1918000</v>
      </c>
      <c r="K30" s="19">
        <v>0</v>
      </c>
    </row>
    <row r="31" spans="2:11" x14ac:dyDescent="0.35">
      <c r="B31" s="1">
        <v>39</v>
      </c>
      <c r="C31" s="2"/>
      <c r="D31" s="2"/>
      <c r="E31" s="2">
        <v>1570</v>
      </c>
      <c r="F31" s="2"/>
      <c r="G31" s="2">
        <v>1570</v>
      </c>
      <c r="H31" s="19">
        <v>48445.72356687898</v>
      </c>
      <c r="I31" s="3" t="s">
        <v>13</v>
      </c>
      <c r="J31" s="19">
        <v>1210000</v>
      </c>
      <c r="K31" s="19">
        <v>0</v>
      </c>
    </row>
    <row r="32" spans="2:11" x14ac:dyDescent="0.35">
      <c r="B32" s="1">
        <v>40</v>
      </c>
      <c r="C32" s="2"/>
      <c r="D32" s="2"/>
      <c r="E32" s="2">
        <v>2344</v>
      </c>
      <c r="F32" s="2"/>
      <c r="G32" s="2">
        <v>2344</v>
      </c>
      <c r="H32" s="19">
        <v>50051.264931740618</v>
      </c>
      <c r="I32" s="3" t="s">
        <v>13</v>
      </c>
      <c r="J32" s="19">
        <v>1619000</v>
      </c>
      <c r="K32" s="19">
        <v>0</v>
      </c>
    </row>
    <row r="33" spans="2:12" x14ac:dyDescent="0.35">
      <c r="B33" s="1">
        <v>41</v>
      </c>
      <c r="C33" s="2"/>
      <c r="D33" s="2"/>
      <c r="E33" s="2">
        <v>4492</v>
      </c>
      <c r="F33" s="2"/>
      <c r="G33" s="2">
        <v>4492</v>
      </c>
      <c r="H33" s="19">
        <v>53086.861754229743</v>
      </c>
      <c r="I33" s="3" t="s">
        <v>13</v>
      </c>
      <c r="J33" s="19">
        <v>2382000</v>
      </c>
      <c r="K33" s="19">
        <v>0</v>
      </c>
    </row>
    <row r="34" spans="2:12" x14ac:dyDescent="0.35">
      <c r="B34" s="1">
        <v>42</v>
      </c>
      <c r="C34" s="2"/>
      <c r="D34" s="2"/>
      <c r="E34" s="2">
        <v>3090</v>
      </c>
      <c r="F34" s="2"/>
      <c r="G34" s="2">
        <v>3090</v>
      </c>
      <c r="H34" s="19">
        <v>48878.261812297736</v>
      </c>
      <c r="I34" s="3" t="s">
        <v>13</v>
      </c>
      <c r="J34" s="19">
        <v>2267000</v>
      </c>
      <c r="K34" s="19">
        <v>0</v>
      </c>
    </row>
    <row r="35" spans="2:12" x14ac:dyDescent="0.35">
      <c r="B35" s="1">
        <v>43</v>
      </c>
      <c r="C35" s="2"/>
      <c r="D35" s="2"/>
      <c r="E35" s="2">
        <v>3577</v>
      </c>
      <c r="F35" s="2"/>
      <c r="G35" s="2">
        <v>3577</v>
      </c>
      <c r="H35" s="19">
        <v>33391.005032149849</v>
      </c>
      <c r="I35" s="3" t="s">
        <v>13</v>
      </c>
      <c r="J35" s="19">
        <v>3131000</v>
      </c>
      <c r="K35" s="19">
        <v>0</v>
      </c>
    </row>
    <row r="36" spans="2:12" x14ac:dyDescent="0.35">
      <c r="B36" s="1">
        <v>44</v>
      </c>
      <c r="C36" s="2"/>
      <c r="D36" s="2"/>
      <c r="E36" s="2">
        <v>3892</v>
      </c>
      <c r="F36" s="2"/>
      <c r="G36" s="2">
        <v>3892</v>
      </c>
      <c r="H36" s="19">
        <v>50009.415724563209</v>
      </c>
      <c r="I36" s="3" t="s">
        <v>13</v>
      </c>
      <c r="J36" s="19">
        <v>1520000</v>
      </c>
      <c r="K36" s="19">
        <v>0</v>
      </c>
    </row>
    <row r="37" spans="2:12" x14ac:dyDescent="0.35">
      <c r="B37" s="1">
        <v>45</v>
      </c>
      <c r="C37" s="2"/>
      <c r="D37" s="2"/>
      <c r="E37" s="2">
        <v>2688</v>
      </c>
      <c r="F37" s="2"/>
      <c r="G37" s="2">
        <v>2688</v>
      </c>
      <c r="H37" s="19">
        <v>44108.711309523809</v>
      </c>
      <c r="I37" s="3" t="s">
        <v>13</v>
      </c>
      <c r="J37" s="19">
        <v>2418000</v>
      </c>
      <c r="K37" s="19">
        <v>0</v>
      </c>
    </row>
    <row r="38" spans="2:12" x14ac:dyDescent="0.35">
      <c r="B38" s="1">
        <v>46</v>
      </c>
      <c r="C38" s="2"/>
      <c r="D38" s="2"/>
      <c r="E38" s="2">
        <v>2615</v>
      </c>
      <c r="F38" s="2"/>
      <c r="G38" s="2">
        <v>2615</v>
      </c>
      <c r="H38" s="19">
        <v>56576.452772466539</v>
      </c>
      <c r="I38" s="3" t="s">
        <v>13</v>
      </c>
      <c r="J38" s="19">
        <v>1052000</v>
      </c>
      <c r="K38" s="19">
        <v>0</v>
      </c>
    </row>
    <row r="39" spans="2:12" x14ac:dyDescent="0.35">
      <c r="B39" s="1">
        <v>47</v>
      </c>
      <c r="C39" s="2"/>
      <c r="D39" s="2"/>
      <c r="E39" s="2">
        <v>2622</v>
      </c>
      <c r="F39" s="2"/>
      <c r="G39" s="2">
        <v>2622</v>
      </c>
      <c r="H39" s="19">
        <v>51175.52860411899</v>
      </c>
      <c r="I39" s="3" t="s">
        <v>13</v>
      </c>
      <c r="J39" s="19">
        <v>1351000</v>
      </c>
      <c r="K39" s="19">
        <v>0</v>
      </c>
    </row>
    <row r="40" spans="2:12" x14ac:dyDescent="0.35">
      <c r="B40" s="1">
        <v>48</v>
      </c>
      <c r="C40" s="2"/>
      <c r="D40" s="2"/>
      <c r="E40" s="2">
        <v>3084</v>
      </c>
      <c r="F40" s="2"/>
      <c r="G40" s="2">
        <v>3084</v>
      </c>
      <c r="H40" s="19">
        <v>49999.880350194551</v>
      </c>
      <c r="I40" s="3" t="s">
        <v>13</v>
      </c>
      <c r="J40" s="19">
        <v>1663000</v>
      </c>
      <c r="K40" s="19">
        <v>0</v>
      </c>
    </row>
    <row r="41" spans="2:12" x14ac:dyDescent="0.35">
      <c r="B41" s="1">
        <v>49</v>
      </c>
      <c r="C41" s="2"/>
      <c r="D41" s="2"/>
      <c r="E41" s="2">
        <v>2868</v>
      </c>
      <c r="F41" s="2"/>
      <c r="G41" s="2">
        <v>2868</v>
      </c>
      <c r="H41" s="19">
        <v>51012.408647140866</v>
      </c>
      <c r="I41" s="3" t="s">
        <v>13</v>
      </c>
      <c r="J41" s="19">
        <v>1538000</v>
      </c>
      <c r="K41" s="19">
        <v>0</v>
      </c>
    </row>
    <row r="42" spans="2:12" x14ac:dyDescent="0.35">
      <c r="B42" s="1">
        <v>50</v>
      </c>
      <c r="C42" s="2"/>
      <c r="D42" s="2"/>
      <c r="E42" s="2">
        <v>2078</v>
      </c>
      <c r="F42" s="2"/>
      <c r="G42" s="2">
        <v>2078</v>
      </c>
      <c r="H42" s="19">
        <v>55532.574590952841</v>
      </c>
      <c r="I42" s="3" t="s">
        <v>13</v>
      </c>
      <c r="J42" s="19">
        <v>637000</v>
      </c>
      <c r="K42" s="19">
        <v>0</v>
      </c>
    </row>
    <row r="43" spans="2:12" x14ac:dyDescent="0.35">
      <c r="B43" s="1">
        <v>51</v>
      </c>
      <c r="C43" s="2"/>
      <c r="D43" s="2"/>
      <c r="E43" s="2">
        <v>1739</v>
      </c>
      <c r="F43" s="2"/>
      <c r="G43" s="2">
        <v>1739</v>
      </c>
      <c r="H43" s="19">
        <v>62661.496837262792</v>
      </c>
      <c r="I43" s="3" t="s">
        <v>13</v>
      </c>
      <c r="J43" s="19">
        <v>0</v>
      </c>
      <c r="K43" s="19">
        <v>0</v>
      </c>
    </row>
    <row r="44" spans="2:12" x14ac:dyDescent="0.35">
      <c r="B44" s="1">
        <v>52</v>
      </c>
      <c r="C44" s="2"/>
      <c r="D44" s="2"/>
      <c r="E44" s="2">
        <v>658</v>
      </c>
      <c r="F44" s="2"/>
      <c r="G44" s="2">
        <v>658</v>
      </c>
      <c r="H44" s="19">
        <v>66523.664133738595</v>
      </c>
      <c r="I44" s="3" t="s">
        <v>13</v>
      </c>
      <c r="J44" s="19">
        <v>0</v>
      </c>
      <c r="K44" s="19">
        <v>0</v>
      </c>
    </row>
    <row r="45" spans="2:12" x14ac:dyDescent="0.35">
      <c r="B45" s="1">
        <v>53</v>
      </c>
      <c r="C45" s="2"/>
      <c r="D45" s="2"/>
      <c r="E45" s="2">
        <v>348</v>
      </c>
      <c r="F45" s="2"/>
      <c r="G45" s="2">
        <v>348</v>
      </c>
      <c r="H45" s="19">
        <v>63564.982758620688</v>
      </c>
      <c r="I45" s="3" t="s">
        <v>13</v>
      </c>
      <c r="J45" s="19">
        <v>0</v>
      </c>
      <c r="K45" s="19">
        <v>0</v>
      </c>
    </row>
    <row r="46" spans="2:12" x14ac:dyDescent="0.35">
      <c r="B46" s="1">
        <v>54</v>
      </c>
      <c r="C46" s="2"/>
      <c r="D46" s="2"/>
      <c r="E46" s="2">
        <v>742</v>
      </c>
      <c r="F46" s="2"/>
      <c r="G46" s="2">
        <v>742</v>
      </c>
      <c r="H46" s="19">
        <v>64778.84501347709</v>
      </c>
      <c r="I46" s="3" t="s">
        <v>13</v>
      </c>
      <c r="J46" s="19">
        <v>0</v>
      </c>
      <c r="K46" s="19">
        <v>0</v>
      </c>
    </row>
    <row r="47" spans="2:12" x14ac:dyDescent="0.35">
      <c r="B47" s="1">
        <v>55</v>
      </c>
      <c r="C47" s="2"/>
      <c r="D47" s="2"/>
      <c r="E47" s="2">
        <v>3008</v>
      </c>
      <c r="F47" s="2"/>
      <c r="G47" s="2">
        <v>3008</v>
      </c>
      <c r="H47" s="19">
        <v>68442.731715425529</v>
      </c>
      <c r="I47" s="3" t="s">
        <v>13</v>
      </c>
      <c r="J47" s="19">
        <v>0</v>
      </c>
      <c r="K47" s="19">
        <v>0</v>
      </c>
      <c r="L47" s="23"/>
    </row>
    <row r="48" spans="2:12" x14ac:dyDescent="0.35">
      <c r="B48" s="1">
        <v>56</v>
      </c>
      <c r="C48" s="2"/>
      <c r="D48" s="2"/>
      <c r="E48" s="2">
        <v>1364</v>
      </c>
      <c r="F48" s="2"/>
      <c r="G48" s="2">
        <v>1364</v>
      </c>
      <c r="H48" s="19">
        <v>71462.217008797656</v>
      </c>
      <c r="I48" s="3" t="s">
        <v>13</v>
      </c>
      <c r="J48" s="19">
        <v>0</v>
      </c>
      <c r="K48" s="19">
        <v>0</v>
      </c>
    </row>
    <row r="49" spans="2:12" x14ac:dyDescent="0.35">
      <c r="B49" s="1">
        <v>57</v>
      </c>
      <c r="C49" s="2"/>
      <c r="D49" s="2"/>
      <c r="E49" s="2">
        <v>393</v>
      </c>
      <c r="F49" s="2"/>
      <c r="G49" s="2">
        <v>393</v>
      </c>
      <c r="H49" s="19">
        <v>71345.938931297715</v>
      </c>
      <c r="I49" s="3" t="s">
        <v>13</v>
      </c>
      <c r="J49" s="19">
        <v>0</v>
      </c>
      <c r="K49" s="19">
        <v>0</v>
      </c>
    </row>
    <row r="50" spans="2:12" x14ac:dyDescent="0.35">
      <c r="B50" s="1">
        <v>58</v>
      </c>
      <c r="C50" s="2"/>
      <c r="D50" s="2"/>
      <c r="E50" s="2">
        <v>302</v>
      </c>
      <c r="F50" s="2"/>
      <c r="G50" s="2">
        <v>302</v>
      </c>
      <c r="H50" s="19">
        <v>79213.470198675495</v>
      </c>
      <c r="I50" s="3" t="s">
        <v>13</v>
      </c>
      <c r="J50" s="19">
        <v>0</v>
      </c>
      <c r="K50" s="19">
        <v>0</v>
      </c>
    </row>
    <row r="51" spans="2:12" x14ac:dyDescent="0.35">
      <c r="B51" s="1">
        <v>59</v>
      </c>
      <c r="C51" s="2"/>
      <c r="D51" s="2"/>
      <c r="E51" s="2">
        <v>211</v>
      </c>
      <c r="F51" s="2"/>
      <c r="G51" s="2">
        <v>211</v>
      </c>
      <c r="H51" s="19">
        <v>84214.507109004742</v>
      </c>
      <c r="I51" s="3" t="s">
        <v>13</v>
      </c>
      <c r="J51" s="19">
        <v>0</v>
      </c>
      <c r="K51" s="19">
        <v>0</v>
      </c>
    </row>
    <row r="52" spans="2:12" x14ac:dyDescent="0.35">
      <c r="B52" s="1">
        <v>60</v>
      </c>
      <c r="C52" s="2"/>
      <c r="D52" s="2"/>
      <c r="E52" s="2">
        <v>261</v>
      </c>
      <c r="F52" s="2"/>
      <c r="G52" s="2">
        <v>261</v>
      </c>
      <c r="H52" s="19">
        <v>78862.095785440615</v>
      </c>
      <c r="I52" s="3" t="s">
        <v>13</v>
      </c>
      <c r="J52" s="19">
        <v>0</v>
      </c>
      <c r="K52" s="19">
        <v>0</v>
      </c>
    </row>
    <row r="53" spans="2:12" x14ac:dyDescent="0.35">
      <c r="B53" s="1">
        <v>61</v>
      </c>
      <c r="C53" s="2"/>
      <c r="D53" s="2"/>
      <c r="E53" s="2">
        <v>300</v>
      </c>
      <c r="F53" s="2"/>
      <c r="G53" s="2">
        <v>300</v>
      </c>
      <c r="H53" s="19">
        <v>86477.7</v>
      </c>
      <c r="I53" s="3" t="s">
        <v>13</v>
      </c>
      <c r="J53" s="19">
        <v>0</v>
      </c>
      <c r="K53" s="19">
        <v>0</v>
      </c>
    </row>
    <row r="54" spans="2:12" x14ac:dyDescent="0.35">
      <c r="B54" s="1">
        <v>62</v>
      </c>
      <c r="C54" s="2"/>
      <c r="D54" s="2"/>
      <c r="E54" s="2">
        <v>258</v>
      </c>
      <c r="F54" s="2"/>
      <c r="G54" s="2">
        <v>258</v>
      </c>
      <c r="H54" s="19">
        <v>100272.93798449612</v>
      </c>
      <c r="I54" s="3" t="s">
        <v>13</v>
      </c>
      <c r="J54" s="19">
        <v>0</v>
      </c>
      <c r="K54" s="19">
        <v>0</v>
      </c>
    </row>
    <row r="55" spans="2:12" x14ac:dyDescent="0.35">
      <c r="B55" s="1">
        <v>63</v>
      </c>
      <c r="C55" s="2"/>
      <c r="D55" s="2"/>
      <c r="E55" s="2">
        <v>201</v>
      </c>
      <c r="F55" s="2"/>
      <c r="G55" s="2">
        <v>201</v>
      </c>
      <c r="H55" s="19">
        <v>96282.104477611938</v>
      </c>
      <c r="I55" s="3" t="s">
        <v>13</v>
      </c>
      <c r="J55" s="19">
        <v>0</v>
      </c>
      <c r="K55" s="19">
        <v>0</v>
      </c>
    </row>
    <row r="56" spans="2:12" x14ac:dyDescent="0.35">
      <c r="B56" s="1">
        <v>64</v>
      </c>
      <c r="C56" s="2"/>
      <c r="D56" s="2"/>
      <c r="E56" s="2">
        <v>961</v>
      </c>
      <c r="F56" s="2">
        <v>2</v>
      </c>
      <c r="G56" s="2">
        <v>963</v>
      </c>
      <c r="H56" s="19">
        <v>88729.592938733127</v>
      </c>
      <c r="I56" s="3" t="s">
        <v>13</v>
      </c>
      <c r="J56" s="19">
        <v>0</v>
      </c>
      <c r="K56" s="19">
        <v>0</v>
      </c>
    </row>
    <row r="57" spans="2:12" x14ac:dyDescent="0.35">
      <c r="B57" s="1">
        <v>65</v>
      </c>
      <c r="C57" s="2"/>
      <c r="D57" s="2"/>
      <c r="E57" s="2">
        <v>358</v>
      </c>
      <c r="F57" s="2"/>
      <c r="G57" s="2">
        <v>358</v>
      </c>
      <c r="H57" s="19">
        <v>90881.220670391063</v>
      </c>
      <c r="I57" s="3" t="s">
        <v>13</v>
      </c>
      <c r="J57" s="19">
        <v>0</v>
      </c>
      <c r="K57" s="19">
        <v>0</v>
      </c>
    </row>
    <row r="58" spans="2:12" x14ac:dyDescent="0.35">
      <c r="B58" s="1">
        <v>66</v>
      </c>
      <c r="C58" s="2"/>
      <c r="D58" s="2"/>
      <c r="E58" s="2">
        <v>230</v>
      </c>
      <c r="F58" s="2"/>
      <c r="G58" s="2">
        <v>230</v>
      </c>
      <c r="H58" s="19">
        <v>94623.2</v>
      </c>
      <c r="I58" s="3" t="s">
        <v>13</v>
      </c>
      <c r="J58" s="19">
        <v>0</v>
      </c>
      <c r="K58" s="19">
        <v>0</v>
      </c>
    </row>
    <row r="59" spans="2:12" x14ac:dyDescent="0.35">
      <c r="B59" s="1">
        <v>67</v>
      </c>
      <c r="C59" s="2"/>
      <c r="D59" s="2"/>
      <c r="E59" s="2">
        <v>243</v>
      </c>
      <c r="F59" s="2"/>
      <c r="G59" s="2">
        <v>243</v>
      </c>
      <c r="H59" s="19">
        <v>90853.962962962964</v>
      </c>
      <c r="I59" s="3" t="s">
        <v>13</v>
      </c>
      <c r="J59" s="19">
        <v>0</v>
      </c>
      <c r="K59" s="19">
        <v>0</v>
      </c>
      <c r="L59" s="23"/>
    </row>
    <row r="60" spans="2:12" x14ac:dyDescent="0.35">
      <c r="B60" s="1">
        <v>68</v>
      </c>
      <c r="C60" s="2"/>
      <c r="D60" s="2"/>
      <c r="E60" s="2">
        <v>282</v>
      </c>
      <c r="F60" s="2"/>
      <c r="G60" s="2">
        <v>282</v>
      </c>
      <c r="H60" s="19">
        <v>89573.124113475176</v>
      </c>
      <c r="I60" s="3" t="s">
        <v>13</v>
      </c>
      <c r="J60" s="19">
        <v>0</v>
      </c>
      <c r="K60" s="19">
        <v>0</v>
      </c>
    </row>
    <row r="61" spans="2:12" x14ac:dyDescent="0.35">
      <c r="B61" s="1">
        <v>69</v>
      </c>
      <c r="C61" s="2"/>
      <c r="D61" s="2"/>
      <c r="E61" s="2">
        <v>362</v>
      </c>
      <c r="F61" s="2"/>
      <c r="G61" s="2">
        <v>362</v>
      </c>
      <c r="H61" s="19">
        <v>89248.334254143643</v>
      </c>
      <c r="I61" s="3" t="s">
        <v>13</v>
      </c>
      <c r="J61" s="19">
        <v>0</v>
      </c>
      <c r="K61" s="19">
        <v>0</v>
      </c>
    </row>
    <row r="62" spans="2:12" x14ac:dyDescent="0.35">
      <c r="B62" s="1">
        <v>70</v>
      </c>
      <c r="C62" s="2"/>
      <c r="D62" s="2"/>
      <c r="E62" s="2">
        <v>262</v>
      </c>
      <c r="F62" s="2"/>
      <c r="G62" s="2">
        <v>262</v>
      </c>
      <c r="H62" s="19">
        <v>93562.774809160299</v>
      </c>
      <c r="I62" s="3" t="s">
        <v>13</v>
      </c>
      <c r="J62" s="19">
        <v>0</v>
      </c>
      <c r="K62" s="19">
        <v>0</v>
      </c>
    </row>
    <row r="63" spans="2:12" x14ac:dyDescent="0.35">
      <c r="B63" s="1">
        <v>71</v>
      </c>
      <c r="C63" s="2"/>
      <c r="D63" s="2"/>
      <c r="E63" s="2">
        <v>1516</v>
      </c>
      <c r="F63" s="2"/>
      <c r="G63" s="2">
        <v>1516</v>
      </c>
      <c r="H63" s="19">
        <v>83184.924802110821</v>
      </c>
      <c r="I63" s="3" t="s">
        <v>13</v>
      </c>
      <c r="J63" s="19">
        <v>0</v>
      </c>
      <c r="K63" s="19">
        <v>0</v>
      </c>
    </row>
    <row r="64" spans="2:12" x14ac:dyDescent="0.35">
      <c r="B64" s="1">
        <v>72</v>
      </c>
      <c r="C64" s="2"/>
      <c r="D64" s="2"/>
      <c r="E64" s="2">
        <v>152</v>
      </c>
      <c r="F64" s="2"/>
      <c r="G64" s="2">
        <v>152</v>
      </c>
      <c r="H64" s="19">
        <v>92738.736842105267</v>
      </c>
      <c r="I64" s="3" t="s">
        <v>13</v>
      </c>
      <c r="J64" s="19">
        <v>0</v>
      </c>
      <c r="K64" s="19">
        <v>0</v>
      </c>
    </row>
    <row r="65" spans="2:12" x14ac:dyDescent="0.35">
      <c r="B65" s="1">
        <v>73</v>
      </c>
      <c r="C65" s="2"/>
      <c r="D65" s="2"/>
      <c r="E65" s="2">
        <v>285</v>
      </c>
      <c r="F65" s="2"/>
      <c r="G65" s="2">
        <v>285</v>
      </c>
      <c r="H65" s="19">
        <v>84240.364912280696</v>
      </c>
      <c r="I65" s="3" t="s">
        <v>13</v>
      </c>
      <c r="J65" s="19">
        <v>0</v>
      </c>
      <c r="K65" s="19">
        <v>0</v>
      </c>
    </row>
    <row r="66" spans="2:12" x14ac:dyDescent="0.35">
      <c r="B66" s="1">
        <v>74</v>
      </c>
      <c r="C66" s="2"/>
      <c r="D66" s="2"/>
      <c r="E66" s="2">
        <v>232</v>
      </c>
      <c r="F66" s="2"/>
      <c r="G66" s="2">
        <v>232</v>
      </c>
      <c r="H66" s="19">
        <v>98408.443965517246</v>
      </c>
      <c r="I66" s="3" t="s">
        <v>13</v>
      </c>
      <c r="J66" s="19">
        <v>0</v>
      </c>
      <c r="K66" s="19">
        <v>0</v>
      </c>
      <c r="L66" s="23"/>
    </row>
    <row r="67" spans="2:12" x14ac:dyDescent="0.35">
      <c r="B67" s="1">
        <v>75</v>
      </c>
      <c r="C67" s="2"/>
      <c r="D67" s="2"/>
      <c r="E67" s="2">
        <v>720</v>
      </c>
      <c r="F67" s="2">
        <v>1</v>
      </c>
      <c r="G67" s="2">
        <v>721</v>
      </c>
      <c r="H67" s="19">
        <v>100093.13869625521</v>
      </c>
      <c r="I67" s="3" t="s">
        <v>13</v>
      </c>
      <c r="J67" s="19">
        <v>0</v>
      </c>
      <c r="K67" s="19">
        <v>0</v>
      </c>
      <c r="L67" s="23"/>
    </row>
    <row r="68" spans="2:12" x14ac:dyDescent="0.35">
      <c r="B68" s="1">
        <v>76</v>
      </c>
      <c r="C68" s="2"/>
      <c r="D68" s="2"/>
      <c r="E68" s="2">
        <v>592</v>
      </c>
      <c r="F68" s="2">
        <v>6</v>
      </c>
      <c r="G68" s="2">
        <v>598</v>
      </c>
      <c r="H68" s="19">
        <v>97006.518394648825</v>
      </c>
      <c r="I68" s="3" t="s">
        <v>13</v>
      </c>
      <c r="J68" s="19">
        <v>0</v>
      </c>
      <c r="K68" s="19">
        <v>0</v>
      </c>
      <c r="L68" s="23"/>
    </row>
    <row r="69" spans="2:12" x14ac:dyDescent="0.35">
      <c r="B69" s="1">
        <v>77</v>
      </c>
      <c r="C69" s="2"/>
      <c r="D69" s="2"/>
      <c r="E69" s="2">
        <v>351</v>
      </c>
      <c r="F69" s="2"/>
      <c r="G69" s="2">
        <v>351</v>
      </c>
      <c r="H69" s="19">
        <v>94805.065527065526</v>
      </c>
      <c r="I69" s="3" t="s">
        <v>13</v>
      </c>
      <c r="J69" s="19">
        <v>0</v>
      </c>
      <c r="K69" s="19">
        <v>0</v>
      </c>
    </row>
    <row r="70" spans="2:12" x14ac:dyDescent="0.35">
      <c r="B70" s="1">
        <v>78</v>
      </c>
      <c r="C70" s="2"/>
      <c r="D70" s="2"/>
      <c r="E70" s="2">
        <v>197</v>
      </c>
      <c r="F70" s="2">
        <v>14</v>
      </c>
      <c r="G70" s="2">
        <v>211</v>
      </c>
      <c r="H70" s="19">
        <v>86639.962085308056</v>
      </c>
      <c r="I70" s="3" t="s">
        <v>13</v>
      </c>
      <c r="J70" s="19">
        <v>0</v>
      </c>
      <c r="K70" s="19">
        <v>0</v>
      </c>
    </row>
    <row r="71" spans="2:12" x14ac:dyDescent="0.35">
      <c r="B71" s="1">
        <v>79</v>
      </c>
      <c r="C71" s="2"/>
      <c r="D71" s="2"/>
      <c r="E71" s="2">
        <v>830</v>
      </c>
      <c r="F71" s="2">
        <v>61</v>
      </c>
      <c r="G71" s="2">
        <v>891</v>
      </c>
      <c r="H71" s="19">
        <v>62536.453423120089</v>
      </c>
      <c r="I71" s="3" t="s">
        <v>13</v>
      </c>
      <c r="J71" s="19">
        <v>0</v>
      </c>
      <c r="K71" s="19">
        <v>0</v>
      </c>
      <c r="L71" s="23"/>
    </row>
    <row r="72" spans="2:12" x14ac:dyDescent="0.35">
      <c r="B72" s="1">
        <v>80</v>
      </c>
      <c r="C72" s="2"/>
      <c r="D72" s="2"/>
      <c r="E72" s="2">
        <v>17</v>
      </c>
      <c r="F72" s="2"/>
      <c r="G72" s="2">
        <v>17</v>
      </c>
      <c r="H72" s="19">
        <v>87112.705882352937</v>
      </c>
      <c r="I72" s="3" t="s">
        <v>13</v>
      </c>
      <c r="J72" s="19">
        <v>0</v>
      </c>
      <c r="K72" s="19">
        <v>0</v>
      </c>
      <c r="L72" s="23"/>
    </row>
    <row r="73" spans="2:12" x14ac:dyDescent="0.35">
      <c r="B73" s="1">
        <v>81</v>
      </c>
      <c r="C73" s="2"/>
      <c r="D73" s="2"/>
      <c r="E73" s="2">
        <v>96</v>
      </c>
      <c r="F73" s="2">
        <v>4</v>
      </c>
      <c r="G73" s="2">
        <v>100</v>
      </c>
      <c r="H73" s="19">
        <v>58667.43</v>
      </c>
      <c r="I73" s="3" t="s">
        <v>13</v>
      </c>
      <c r="J73" s="19">
        <v>0</v>
      </c>
      <c r="K73" s="19">
        <v>0</v>
      </c>
    </row>
    <row r="74" spans="2:12" x14ac:dyDescent="0.35">
      <c r="B74" s="1">
        <v>82</v>
      </c>
      <c r="C74" s="2"/>
      <c r="D74" s="2"/>
      <c r="E74" s="2">
        <v>30</v>
      </c>
      <c r="F74" s="2">
        <v>21</v>
      </c>
      <c r="G74" s="2">
        <v>51</v>
      </c>
      <c r="H74" s="19">
        <v>61289.941176470587</v>
      </c>
      <c r="I74" s="3" t="s">
        <v>13</v>
      </c>
      <c r="J74" s="19">
        <v>0</v>
      </c>
      <c r="K74" s="19">
        <v>0</v>
      </c>
    </row>
    <row r="75" spans="2:12" x14ac:dyDescent="0.35">
      <c r="B75" s="1">
        <v>83</v>
      </c>
      <c r="C75" s="2"/>
      <c r="D75" s="2"/>
      <c r="E75" s="2">
        <v>414</v>
      </c>
      <c r="F75" s="2"/>
      <c r="G75" s="2">
        <v>414</v>
      </c>
      <c r="H75" s="19">
        <v>108549.57004830918</v>
      </c>
      <c r="I75" s="3" t="s">
        <v>13</v>
      </c>
      <c r="J75" s="19">
        <v>0</v>
      </c>
      <c r="K75" s="19">
        <v>0</v>
      </c>
    </row>
    <row r="76" spans="2:12" x14ac:dyDescent="0.35">
      <c r="B76" s="1">
        <v>84</v>
      </c>
      <c r="C76" s="2"/>
      <c r="D76" s="2"/>
      <c r="E76" s="2">
        <v>177</v>
      </c>
      <c r="F76" s="2">
        <v>13</v>
      </c>
      <c r="G76" s="2">
        <v>190</v>
      </c>
      <c r="H76" s="19">
        <v>115723.3894736842</v>
      </c>
      <c r="I76" s="3" t="s">
        <v>13</v>
      </c>
      <c r="J76" s="19">
        <v>0</v>
      </c>
      <c r="K76" s="19">
        <v>0</v>
      </c>
    </row>
    <row r="77" spans="2:12" x14ac:dyDescent="0.35">
      <c r="B77" s="1">
        <v>85</v>
      </c>
      <c r="C77" s="2"/>
      <c r="D77" s="2"/>
      <c r="E77" s="2">
        <v>106</v>
      </c>
      <c r="F77" s="2">
        <v>32</v>
      </c>
      <c r="G77" s="2">
        <v>138</v>
      </c>
      <c r="H77" s="19">
        <v>91290.195652173919</v>
      </c>
      <c r="I77" s="3" t="s">
        <v>13</v>
      </c>
      <c r="J77" s="19">
        <v>0</v>
      </c>
      <c r="K77" s="19">
        <v>0</v>
      </c>
    </row>
    <row r="78" spans="2:12" x14ac:dyDescent="0.35">
      <c r="B78" s="1">
        <v>86</v>
      </c>
      <c r="C78" s="2"/>
      <c r="D78" s="2"/>
      <c r="E78" s="2">
        <v>100</v>
      </c>
      <c r="F78" s="2">
        <v>4</v>
      </c>
      <c r="G78" s="2">
        <v>104</v>
      </c>
      <c r="H78" s="19">
        <v>115005.57692307692</v>
      </c>
      <c r="I78" s="3" t="s">
        <v>13</v>
      </c>
      <c r="J78" s="19">
        <v>0</v>
      </c>
      <c r="K78" s="19">
        <v>0</v>
      </c>
    </row>
    <row r="79" spans="2:12" x14ac:dyDescent="0.35">
      <c r="B79" s="1">
        <v>87</v>
      </c>
      <c r="C79" s="2"/>
      <c r="D79" s="2"/>
      <c r="E79" s="2">
        <v>50</v>
      </c>
      <c r="F79" s="2">
        <v>5711</v>
      </c>
      <c r="G79" s="2">
        <v>5761</v>
      </c>
      <c r="H79" s="19">
        <v>25018.992883180003</v>
      </c>
      <c r="I79" s="3" t="s">
        <v>13</v>
      </c>
      <c r="J79" s="19">
        <v>0</v>
      </c>
      <c r="K79" s="19">
        <v>0</v>
      </c>
    </row>
    <row r="80" spans="2:12" x14ac:dyDescent="0.35">
      <c r="B80" s="1">
        <v>88</v>
      </c>
      <c r="C80" s="2"/>
      <c r="D80" s="2"/>
      <c r="E80" s="2">
        <v>66</v>
      </c>
      <c r="F80" s="2">
        <v>1852</v>
      </c>
      <c r="G80" s="2">
        <v>1918</v>
      </c>
      <c r="H80" s="19">
        <v>28327.155891553703</v>
      </c>
      <c r="I80" s="3" t="s">
        <v>13</v>
      </c>
      <c r="J80" s="19">
        <v>0</v>
      </c>
      <c r="K80" s="19">
        <v>0</v>
      </c>
    </row>
    <row r="81" spans="2:12" x14ac:dyDescent="0.35">
      <c r="B81" s="1">
        <v>89</v>
      </c>
      <c r="C81" s="2"/>
      <c r="D81" s="2"/>
      <c r="E81" s="2">
        <v>29</v>
      </c>
      <c r="F81" s="2">
        <v>50</v>
      </c>
      <c r="G81" s="2">
        <v>79</v>
      </c>
      <c r="H81" s="19">
        <v>73771.886075949369</v>
      </c>
      <c r="I81" s="3" t="s">
        <v>13</v>
      </c>
      <c r="J81" s="19">
        <v>0</v>
      </c>
      <c r="K81" s="19">
        <v>0</v>
      </c>
    </row>
    <row r="82" spans="2:12" x14ac:dyDescent="0.35">
      <c r="B82" s="1">
        <v>90</v>
      </c>
      <c r="C82" s="2"/>
      <c r="D82" s="2"/>
      <c r="E82" s="2">
        <v>5</v>
      </c>
      <c r="F82" s="2">
        <v>82</v>
      </c>
      <c r="G82" s="2">
        <v>87</v>
      </c>
      <c r="H82" s="19">
        <v>35065.425287356324</v>
      </c>
      <c r="I82" s="3" t="s">
        <v>13</v>
      </c>
      <c r="J82" s="19">
        <v>0</v>
      </c>
      <c r="K82" s="19">
        <v>0</v>
      </c>
    </row>
    <row r="83" spans="2:12" x14ac:dyDescent="0.35">
      <c r="B83" s="1">
        <v>91</v>
      </c>
      <c r="C83" s="2"/>
      <c r="D83" s="2"/>
      <c r="E83" s="2">
        <v>3</v>
      </c>
      <c r="F83" s="2">
        <v>4</v>
      </c>
      <c r="G83" s="2">
        <v>7</v>
      </c>
      <c r="H83" s="19">
        <v>59984.857142857145</v>
      </c>
      <c r="I83" s="3" t="s">
        <v>13</v>
      </c>
      <c r="J83" s="19">
        <v>0</v>
      </c>
      <c r="K83" s="19">
        <v>0</v>
      </c>
      <c r="L83" s="23"/>
    </row>
    <row r="84" spans="2:12" x14ac:dyDescent="0.35">
      <c r="B84" s="1">
        <v>92</v>
      </c>
      <c r="C84" s="2"/>
      <c r="D84" s="2"/>
      <c r="E84" s="2">
        <v>1</v>
      </c>
      <c r="F84" s="2">
        <v>10851</v>
      </c>
      <c r="G84" s="2">
        <v>10852</v>
      </c>
      <c r="H84" s="19">
        <v>23969.278658311832</v>
      </c>
      <c r="I84" s="3" t="s">
        <v>13</v>
      </c>
      <c r="J84" s="19">
        <v>0</v>
      </c>
      <c r="K84" s="19">
        <v>0</v>
      </c>
    </row>
    <row r="85" spans="2:12" x14ac:dyDescent="0.35">
      <c r="B85" s="1">
        <v>93</v>
      </c>
      <c r="C85" s="2"/>
      <c r="D85" s="2"/>
      <c r="E85" s="2">
        <v>6</v>
      </c>
      <c r="F85" s="2">
        <v>52</v>
      </c>
      <c r="G85" s="2">
        <v>58</v>
      </c>
      <c r="H85" s="19">
        <v>28853.189655172413</v>
      </c>
      <c r="I85" s="3" t="s">
        <v>13</v>
      </c>
      <c r="J85" s="19">
        <v>0</v>
      </c>
      <c r="K85" s="19">
        <v>0</v>
      </c>
    </row>
    <row r="86" spans="2:12" x14ac:dyDescent="0.35">
      <c r="B86" s="1">
        <v>94</v>
      </c>
      <c r="C86" s="2"/>
      <c r="D86" s="2"/>
      <c r="E86" s="2">
        <v>381</v>
      </c>
      <c r="F86" s="2">
        <v>414</v>
      </c>
      <c r="G86" s="2">
        <v>795</v>
      </c>
      <c r="H86" s="19">
        <v>45311.122012578613</v>
      </c>
      <c r="I86" s="3" t="s">
        <v>13</v>
      </c>
      <c r="J86" s="19">
        <v>0</v>
      </c>
      <c r="K86" s="19">
        <v>0</v>
      </c>
    </row>
    <row r="87" spans="2:12" x14ac:dyDescent="0.35">
      <c r="B87" s="1">
        <v>95</v>
      </c>
      <c r="C87" s="2"/>
      <c r="D87" s="2"/>
      <c r="E87" s="2">
        <v>2</v>
      </c>
      <c r="F87" s="2">
        <v>86</v>
      </c>
      <c r="G87" s="2">
        <v>88</v>
      </c>
      <c r="H87" s="19">
        <v>24321.227272727272</v>
      </c>
      <c r="I87" s="3" t="s">
        <v>13</v>
      </c>
      <c r="J87" s="19">
        <v>0</v>
      </c>
      <c r="K87" s="19">
        <v>0</v>
      </c>
    </row>
    <row r="88" spans="2:12" x14ac:dyDescent="0.35">
      <c r="B88" s="1">
        <v>96</v>
      </c>
      <c r="C88" s="2"/>
      <c r="D88" s="2"/>
      <c r="E88" s="2"/>
      <c r="F88" s="2">
        <v>387</v>
      </c>
      <c r="G88" s="2">
        <v>387</v>
      </c>
      <c r="H88" s="19">
        <v>33936.58139534884</v>
      </c>
      <c r="I88" s="3" t="s">
        <v>13</v>
      </c>
      <c r="J88" s="19">
        <v>0</v>
      </c>
      <c r="K88" s="19">
        <v>0</v>
      </c>
    </row>
    <row r="89" spans="2:12" x14ac:dyDescent="0.35">
      <c r="B89" s="1">
        <v>97</v>
      </c>
      <c r="C89" s="2"/>
      <c r="D89" s="2"/>
      <c r="E89" s="2"/>
      <c r="F89" s="2">
        <v>3621</v>
      </c>
      <c r="G89" s="2">
        <v>3621</v>
      </c>
      <c r="H89" s="19">
        <v>24220.821043910521</v>
      </c>
      <c r="I89" s="3" t="s">
        <v>13</v>
      </c>
      <c r="J89" s="19">
        <v>0</v>
      </c>
      <c r="K89" s="19">
        <v>0</v>
      </c>
    </row>
    <row r="90" spans="2:12" x14ac:dyDescent="0.35">
      <c r="B90" s="1">
        <v>98</v>
      </c>
      <c r="C90" s="2"/>
      <c r="D90" s="2"/>
      <c r="E90" s="2"/>
      <c r="F90" s="2">
        <v>12649</v>
      </c>
      <c r="G90" s="2">
        <v>12649</v>
      </c>
      <c r="H90" s="19">
        <v>23708.124199541468</v>
      </c>
      <c r="I90" s="3" t="s">
        <v>13</v>
      </c>
      <c r="J90" s="19">
        <v>0</v>
      </c>
      <c r="K90" s="19">
        <v>0</v>
      </c>
      <c r="L90" s="23"/>
    </row>
    <row r="91" spans="2:12" x14ac:dyDescent="0.35">
      <c r="B91" s="1">
        <v>99</v>
      </c>
      <c r="C91" s="2"/>
      <c r="D91" s="2"/>
      <c r="E91" s="2"/>
      <c r="F91" s="2">
        <v>13182</v>
      </c>
      <c r="G91" s="2">
        <v>13182</v>
      </c>
      <c r="H91" s="19">
        <v>23225.679032013351</v>
      </c>
      <c r="I91" s="3" t="s">
        <v>13</v>
      </c>
      <c r="J91" s="19">
        <v>0</v>
      </c>
      <c r="K91" s="19">
        <v>0</v>
      </c>
      <c r="L91" s="23"/>
    </row>
    <row r="92" spans="2:12" x14ac:dyDescent="0.35">
      <c r="B92" s="1">
        <v>100</v>
      </c>
      <c r="C92" s="2"/>
      <c r="D92" s="2"/>
      <c r="E92" s="2"/>
      <c r="F92" s="2">
        <v>904</v>
      </c>
      <c r="G92" s="2">
        <v>904</v>
      </c>
      <c r="H92" s="19">
        <v>25540.356194690266</v>
      </c>
      <c r="I92" s="3" t="s">
        <v>13</v>
      </c>
      <c r="J92" s="19">
        <v>0</v>
      </c>
      <c r="K92" s="19">
        <v>0</v>
      </c>
      <c r="L92" s="23"/>
    </row>
    <row r="93" spans="2:12" x14ac:dyDescent="0.35">
      <c r="B93" s="1">
        <v>101</v>
      </c>
      <c r="C93" s="2"/>
      <c r="D93" s="2"/>
      <c r="E93" s="2"/>
      <c r="F93" s="2">
        <v>577</v>
      </c>
      <c r="G93" s="2">
        <v>577</v>
      </c>
      <c r="H93" s="19">
        <v>28246.093587521664</v>
      </c>
      <c r="I93" s="3" t="s">
        <v>19</v>
      </c>
      <c r="J93" s="19">
        <v>0</v>
      </c>
      <c r="K93" s="19">
        <v>0</v>
      </c>
      <c r="L93" s="23">
        <f>-SUM(K93:K112)/SUMPRODUCT(G93:G112,H93:H112)</f>
        <v>0</v>
      </c>
    </row>
    <row r="94" spans="2:12" x14ac:dyDescent="0.35">
      <c r="B94" s="1">
        <v>102</v>
      </c>
      <c r="C94" s="2"/>
      <c r="D94" s="2"/>
      <c r="E94" s="2"/>
      <c r="F94" s="2">
        <v>4844</v>
      </c>
      <c r="G94" s="2">
        <v>4844</v>
      </c>
      <c r="H94" s="19">
        <v>28307.023947151116</v>
      </c>
      <c r="I94" s="3" t="s">
        <v>19</v>
      </c>
      <c r="J94" s="19">
        <v>0</v>
      </c>
      <c r="K94" s="19">
        <v>0</v>
      </c>
    </row>
    <row r="95" spans="2:12" x14ac:dyDescent="0.35">
      <c r="B95" s="1">
        <v>103</v>
      </c>
      <c r="C95" s="2"/>
      <c r="D95" s="2"/>
      <c r="E95" s="2"/>
      <c r="F95" s="2">
        <v>4954</v>
      </c>
      <c r="G95" s="2">
        <v>4954</v>
      </c>
      <c r="H95" s="19">
        <v>28629.807832054907</v>
      </c>
      <c r="I95" s="3" t="s">
        <v>19</v>
      </c>
      <c r="J95" s="19">
        <v>0</v>
      </c>
      <c r="K95" s="19">
        <v>0</v>
      </c>
    </row>
    <row r="96" spans="2:12" x14ac:dyDescent="0.35">
      <c r="B96" s="1">
        <v>104</v>
      </c>
      <c r="C96" s="2"/>
      <c r="D96" s="2"/>
      <c r="E96" s="2"/>
      <c r="F96" s="2">
        <v>1330</v>
      </c>
      <c r="G96" s="2">
        <v>1330</v>
      </c>
      <c r="H96" s="19">
        <v>25881.203759398497</v>
      </c>
      <c r="I96" s="3" t="s">
        <v>19</v>
      </c>
      <c r="J96" s="19">
        <v>0</v>
      </c>
      <c r="K96" s="19">
        <v>0</v>
      </c>
    </row>
    <row r="97" spans="2:12" x14ac:dyDescent="0.35">
      <c r="B97" s="1">
        <v>105</v>
      </c>
      <c r="C97" s="2"/>
      <c r="D97" s="2"/>
      <c r="E97" s="2"/>
      <c r="F97" s="2">
        <v>1751</v>
      </c>
      <c r="G97" s="2">
        <v>1751</v>
      </c>
      <c r="H97" s="19">
        <v>25207.563106796115</v>
      </c>
      <c r="I97" s="3" t="s">
        <v>19</v>
      </c>
      <c r="J97" s="19">
        <v>0</v>
      </c>
      <c r="K97" s="19">
        <v>0</v>
      </c>
    </row>
    <row r="98" spans="2:12" x14ac:dyDescent="0.35">
      <c r="B98" s="1">
        <v>106</v>
      </c>
      <c r="C98" s="2"/>
      <c r="D98" s="2"/>
      <c r="E98" s="2"/>
      <c r="F98" s="2">
        <v>12740</v>
      </c>
      <c r="G98" s="2">
        <v>12740</v>
      </c>
      <c r="H98" s="19">
        <v>19506.855572998429</v>
      </c>
      <c r="I98" s="3" t="s">
        <v>19</v>
      </c>
      <c r="J98" s="19">
        <v>0</v>
      </c>
      <c r="K98" s="19">
        <v>0</v>
      </c>
    </row>
    <row r="99" spans="2:12" x14ac:dyDescent="0.35">
      <c r="B99" s="1">
        <v>107</v>
      </c>
      <c r="C99" s="2"/>
      <c r="D99" s="2"/>
      <c r="E99" s="2"/>
      <c r="F99" s="2">
        <v>9343</v>
      </c>
      <c r="G99" s="2">
        <v>9343</v>
      </c>
      <c r="H99" s="19">
        <v>22608.91458846195</v>
      </c>
      <c r="I99" s="3" t="s">
        <v>19</v>
      </c>
      <c r="J99" s="19">
        <v>0</v>
      </c>
      <c r="K99" s="19">
        <v>0</v>
      </c>
    </row>
    <row r="100" spans="2:12" x14ac:dyDescent="0.35">
      <c r="B100" s="1">
        <v>108</v>
      </c>
      <c r="C100" s="2"/>
      <c r="D100" s="2"/>
      <c r="E100" s="2"/>
      <c r="F100" s="2">
        <v>12510</v>
      </c>
      <c r="G100" s="2">
        <v>12510</v>
      </c>
      <c r="H100" s="19">
        <v>21372.996402877699</v>
      </c>
      <c r="I100" s="3" t="s">
        <v>19</v>
      </c>
      <c r="J100" s="19">
        <v>0</v>
      </c>
      <c r="K100" s="19">
        <v>0</v>
      </c>
    </row>
    <row r="101" spans="2:12" x14ac:dyDescent="0.35">
      <c r="B101" s="1">
        <v>109</v>
      </c>
      <c r="C101" s="2"/>
      <c r="D101" s="2"/>
      <c r="E101" s="2"/>
      <c r="F101" s="2">
        <v>18317</v>
      </c>
      <c r="G101" s="2">
        <v>18317</v>
      </c>
      <c r="H101" s="19">
        <v>18475.803679641864</v>
      </c>
      <c r="I101" s="3" t="s">
        <v>19</v>
      </c>
      <c r="J101" s="19">
        <v>0</v>
      </c>
      <c r="K101" s="19">
        <v>0</v>
      </c>
    </row>
    <row r="102" spans="2:12" x14ac:dyDescent="0.35">
      <c r="B102" s="1">
        <v>110</v>
      </c>
      <c r="C102" s="2"/>
      <c r="D102" s="2"/>
      <c r="E102" s="2"/>
      <c r="F102" s="2">
        <v>22859</v>
      </c>
      <c r="G102" s="2">
        <v>22859</v>
      </c>
      <c r="H102" s="19">
        <v>20431.120827682749</v>
      </c>
      <c r="I102" s="3" t="s">
        <v>19</v>
      </c>
      <c r="J102" s="19">
        <v>0</v>
      </c>
      <c r="K102" s="19">
        <v>0</v>
      </c>
    </row>
    <row r="103" spans="2:12" x14ac:dyDescent="0.35">
      <c r="B103" s="1">
        <v>111</v>
      </c>
      <c r="C103" s="2"/>
      <c r="D103" s="2"/>
      <c r="E103" s="2"/>
      <c r="F103" s="2">
        <v>27074</v>
      </c>
      <c r="G103" s="2">
        <v>27074</v>
      </c>
      <c r="H103" s="19">
        <v>23029.325330575459</v>
      </c>
      <c r="I103" s="3" t="s">
        <v>19</v>
      </c>
      <c r="J103" s="19">
        <v>0</v>
      </c>
      <c r="K103" s="19">
        <v>0</v>
      </c>
    </row>
    <row r="104" spans="2:12" x14ac:dyDescent="0.35">
      <c r="B104" s="1">
        <v>112</v>
      </c>
      <c r="C104" s="2"/>
      <c r="D104" s="2"/>
      <c r="E104" s="2">
        <v>1</v>
      </c>
      <c r="F104" s="2">
        <v>20320</v>
      </c>
      <c r="G104" s="2">
        <v>20321</v>
      </c>
      <c r="H104" s="19">
        <v>26676.24787165986</v>
      </c>
      <c r="I104" s="3" t="s">
        <v>19</v>
      </c>
      <c r="J104" s="19">
        <v>0</v>
      </c>
      <c r="K104" s="19">
        <v>0</v>
      </c>
      <c r="L104" s="23"/>
    </row>
    <row r="105" spans="2:12" x14ac:dyDescent="0.35">
      <c r="B105" s="1">
        <v>113</v>
      </c>
      <c r="C105" s="2"/>
      <c r="D105" s="2"/>
      <c r="E105" s="2"/>
      <c r="F105" s="2">
        <v>18126</v>
      </c>
      <c r="G105" s="2">
        <v>18126</v>
      </c>
      <c r="H105" s="19">
        <v>21138.972029129429</v>
      </c>
      <c r="I105" s="3" t="s">
        <v>19</v>
      </c>
      <c r="J105" s="19">
        <v>0</v>
      </c>
      <c r="K105" s="19">
        <v>0</v>
      </c>
    </row>
    <row r="106" spans="2:12" x14ac:dyDescent="0.35">
      <c r="B106" s="1">
        <v>114</v>
      </c>
      <c r="C106" s="2"/>
      <c r="D106" s="2"/>
      <c r="E106" s="2">
        <v>1</v>
      </c>
      <c r="F106" s="2">
        <v>18281</v>
      </c>
      <c r="G106" s="2">
        <v>18282</v>
      </c>
      <c r="H106" s="19">
        <v>21660.191445137294</v>
      </c>
      <c r="I106" s="3" t="s">
        <v>19</v>
      </c>
      <c r="J106" s="19">
        <v>0</v>
      </c>
      <c r="K106" s="19">
        <v>0</v>
      </c>
    </row>
    <row r="107" spans="2:12" x14ac:dyDescent="0.35">
      <c r="B107" s="1">
        <v>115</v>
      </c>
      <c r="C107" s="2"/>
      <c r="D107" s="2"/>
      <c r="E107" s="2">
        <v>1</v>
      </c>
      <c r="F107" s="2">
        <v>28164</v>
      </c>
      <c r="G107" s="2">
        <v>28165</v>
      </c>
      <c r="H107" s="19">
        <v>16509.713829220666</v>
      </c>
      <c r="I107" s="3" t="s">
        <v>19</v>
      </c>
      <c r="J107" s="19">
        <v>0</v>
      </c>
      <c r="K107" s="19">
        <v>0</v>
      </c>
    </row>
    <row r="108" spans="2:12" x14ac:dyDescent="0.35">
      <c r="B108" s="1">
        <v>116</v>
      </c>
      <c r="C108" s="2"/>
      <c r="D108" s="2"/>
      <c r="E108" s="2"/>
      <c r="F108" s="2">
        <v>13755</v>
      </c>
      <c r="G108" s="2">
        <v>13755</v>
      </c>
      <c r="H108" s="19">
        <v>20560.308178844058</v>
      </c>
      <c r="I108" s="3" t="s">
        <v>19</v>
      </c>
      <c r="J108" s="19">
        <v>0</v>
      </c>
      <c r="K108" s="19">
        <v>0</v>
      </c>
    </row>
    <row r="109" spans="2:12" x14ac:dyDescent="0.35">
      <c r="B109" s="1">
        <v>117</v>
      </c>
      <c r="C109" s="2"/>
      <c r="D109" s="2"/>
      <c r="E109" s="2"/>
      <c r="F109" s="2">
        <v>31355</v>
      </c>
      <c r="G109" s="2">
        <v>31355</v>
      </c>
      <c r="H109" s="19">
        <v>19467.023760165845</v>
      </c>
      <c r="I109" s="3" t="s">
        <v>19</v>
      </c>
      <c r="J109" s="19">
        <v>0</v>
      </c>
      <c r="K109" s="19">
        <v>0</v>
      </c>
    </row>
    <row r="110" spans="2:12" x14ac:dyDescent="0.35">
      <c r="B110" s="1">
        <v>118</v>
      </c>
      <c r="C110" s="2"/>
      <c r="D110" s="2"/>
      <c r="E110" s="2"/>
      <c r="F110" s="2">
        <v>72429</v>
      </c>
      <c r="G110" s="2">
        <v>72429</v>
      </c>
      <c r="H110" s="19">
        <v>20911.378508608432</v>
      </c>
      <c r="I110" s="3" t="s">
        <v>19</v>
      </c>
      <c r="J110" s="19">
        <v>0</v>
      </c>
      <c r="K110" s="19">
        <v>0</v>
      </c>
    </row>
    <row r="111" spans="2:12" x14ac:dyDescent="0.35">
      <c r="B111" s="1">
        <v>119</v>
      </c>
      <c r="C111" s="2"/>
      <c r="D111" s="2"/>
      <c r="E111" s="2"/>
      <c r="F111" s="2">
        <v>41957</v>
      </c>
      <c r="G111" s="2">
        <v>41957</v>
      </c>
      <c r="H111" s="19">
        <v>22791.232952784994</v>
      </c>
      <c r="I111" s="3" t="s">
        <v>19</v>
      </c>
      <c r="J111" s="19">
        <v>0</v>
      </c>
      <c r="K111" s="19">
        <v>0</v>
      </c>
      <c r="L111" s="23"/>
    </row>
    <row r="112" spans="2:12" x14ac:dyDescent="0.35">
      <c r="B112" s="1">
        <v>120</v>
      </c>
      <c r="C112" s="2"/>
      <c r="D112" s="2"/>
      <c r="E112" s="2"/>
      <c r="F112" s="2">
        <v>39955</v>
      </c>
      <c r="G112" s="2">
        <v>39955</v>
      </c>
      <c r="H112" s="19">
        <v>21845.012213740458</v>
      </c>
      <c r="I112" s="3" t="s">
        <v>19</v>
      </c>
      <c r="J112" s="19">
        <v>0</v>
      </c>
      <c r="K112" s="19">
        <v>0</v>
      </c>
      <c r="L112" s="23"/>
    </row>
    <row r="113" spans="2:12" x14ac:dyDescent="0.35">
      <c r="B113" s="1">
        <v>121</v>
      </c>
      <c r="C113" s="2"/>
      <c r="D113" s="2"/>
      <c r="E113" s="2"/>
      <c r="F113" s="2">
        <v>53499</v>
      </c>
      <c r="G113" s="2">
        <v>53499</v>
      </c>
      <c r="H113" s="19">
        <v>23321.314155404772</v>
      </c>
      <c r="I113" s="3" t="s">
        <v>18</v>
      </c>
      <c r="J113" s="19">
        <v>0</v>
      </c>
      <c r="K113" s="19">
        <v>0</v>
      </c>
      <c r="L113" s="23">
        <f>-SUM(K113:K132)/SUMPRODUCT(G113:G132,H113:H132)</f>
        <v>-1.5775388325376563E-3</v>
      </c>
    </row>
    <row r="114" spans="2:12" x14ac:dyDescent="0.35">
      <c r="B114" s="1">
        <v>122</v>
      </c>
      <c r="C114" s="2"/>
      <c r="D114" s="2"/>
      <c r="E114" s="2"/>
      <c r="F114" s="2">
        <v>44175</v>
      </c>
      <c r="G114" s="2">
        <v>44175</v>
      </c>
      <c r="H114" s="19">
        <v>23909.572450481042</v>
      </c>
      <c r="I114" s="3" t="s">
        <v>18</v>
      </c>
      <c r="J114" s="19">
        <v>0</v>
      </c>
      <c r="K114" s="19">
        <v>0</v>
      </c>
    </row>
    <row r="115" spans="2:12" x14ac:dyDescent="0.35">
      <c r="B115" s="1">
        <v>123</v>
      </c>
      <c r="C115" s="2"/>
      <c r="D115" s="2"/>
      <c r="E115" s="2"/>
      <c r="F115" s="2">
        <v>45061</v>
      </c>
      <c r="G115" s="2">
        <v>45061</v>
      </c>
      <c r="H115" s="19">
        <v>23314.295665875146</v>
      </c>
      <c r="I115" s="3" t="s">
        <v>18</v>
      </c>
      <c r="J115" s="19">
        <v>0</v>
      </c>
      <c r="K115" s="19">
        <v>0</v>
      </c>
    </row>
    <row r="116" spans="2:12" x14ac:dyDescent="0.35">
      <c r="B116" s="1">
        <v>124</v>
      </c>
      <c r="C116" s="2"/>
      <c r="D116" s="2"/>
      <c r="E116" s="2"/>
      <c r="F116" s="2">
        <v>29703</v>
      </c>
      <c r="G116" s="2">
        <v>29703</v>
      </c>
      <c r="H116" s="19">
        <v>25931.644850688484</v>
      </c>
      <c r="I116" s="3" t="s">
        <v>18</v>
      </c>
      <c r="J116" s="19">
        <v>0</v>
      </c>
      <c r="K116" s="19">
        <v>0</v>
      </c>
    </row>
    <row r="117" spans="2:12" x14ac:dyDescent="0.35">
      <c r="B117" s="1">
        <v>125</v>
      </c>
      <c r="C117" s="2"/>
      <c r="D117" s="2"/>
      <c r="E117" s="2"/>
      <c r="F117" s="2">
        <v>32922</v>
      </c>
      <c r="G117" s="2">
        <v>32922</v>
      </c>
      <c r="H117" s="19">
        <v>25781.123990037057</v>
      </c>
      <c r="I117" s="3" t="s">
        <v>18</v>
      </c>
      <c r="J117" s="19">
        <v>0</v>
      </c>
      <c r="K117" s="19">
        <v>0</v>
      </c>
    </row>
    <row r="118" spans="2:12" x14ac:dyDescent="0.35">
      <c r="B118" s="1">
        <v>126</v>
      </c>
      <c r="C118" s="2"/>
      <c r="D118" s="2"/>
      <c r="E118" s="2"/>
      <c r="F118" s="2">
        <v>26545</v>
      </c>
      <c r="G118" s="2">
        <v>26545</v>
      </c>
      <c r="H118" s="19">
        <v>27377.484648709738</v>
      </c>
      <c r="I118" s="3" t="s">
        <v>18</v>
      </c>
      <c r="J118" s="19">
        <v>0</v>
      </c>
      <c r="K118" s="19">
        <v>0</v>
      </c>
    </row>
    <row r="119" spans="2:12" x14ac:dyDescent="0.35">
      <c r="B119" s="1">
        <v>127</v>
      </c>
      <c r="C119" s="2"/>
      <c r="D119" s="2"/>
      <c r="E119" s="2"/>
      <c r="F119" s="2">
        <v>43098</v>
      </c>
      <c r="G119" s="2">
        <v>43098</v>
      </c>
      <c r="H119" s="19">
        <v>25143.883474871225</v>
      </c>
      <c r="I119" s="3" t="s">
        <v>18</v>
      </c>
      <c r="J119" s="19">
        <v>0</v>
      </c>
      <c r="K119" s="19">
        <v>0</v>
      </c>
    </row>
    <row r="120" spans="2:12" x14ac:dyDescent="0.35">
      <c r="B120" s="1">
        <v>128</v>
      </c>
      <c r="C120" s="2"/>
      <c r="D120" s="2"/>
      <c r="E120" s="2"/>
      <c r="F120" s="2">
        <v>29932</v>
      </c>
      <c r="G120" s="2">
        <v>29932</v>
      </c>
      <c r="H120" s="19">
        <v>21712.07527061339</v>
      </c>
      <c r="I120" s="3" t="s">
        <v>18</v>
      </c>
      <c r="J120" s="19">
        <v>0</v>
      </c>
      <c r="K120" s="19">
        <v>0</v>
      </c>
    </row>
    <row r="121" spans="2:12" x14ac:dyDescent="0.35">
      <c r="B121" s="1">
        <v>129</v>
      </c>
      <c r="C121" s="2"/>
      <c r="D121" s="2"/>
      <c r="E121" s="2"/>
      <c r="F121" s="2">
        <v>26895</v>
      </c>
      <c r="G121" s="2">
        <v>26895</v>
      </c>
      <c r="H121" s="19">
        <v>27147.949916341327</v>
      </c>
      <c r="I121" s="3" t="s">
        <v>18</v>
      </c>
      <c r="J121" s="19">
        <v>0</v>
      </c>
      <c r="K121" s="19">
        <v>0</v>
      </c>
    </row>
    <row r="122" spans="2:12" x14ac:dyDescent="0.35">
      <c r="B122" s="1">
        <v>130</v>
      </c>
      <c r="C122" s="2"/>
      <c r="D122" s="2"/>
      <c r="E122" s="2"/>
      <c r="F122" s="2">
        <v>27666</v>
      </c>
      <c r="G122" s="2">
        <v>27666</v>
      </c>
      <c r="H122" s="19">
        <v>27924.712571387263</v>
      </c>
      <c r="I122" s="3" t="s">
        <v>18</v>
      </c>
      <c r="J122" s="19">
        <v>0</v>
      </c>
      <c r="K122" s="19">
        <v>0</v>
      </c>
    </row>
    <row r="123" spans="2:12" x14ac:dyDescent="0.35">
      <c r="B123" s="1">
        <v>131</v>
      </c>
      <c r="C123" s="2"/>
      <c r="D123" s="2"/>
      <c r="E123" s="2"/>
      <c r="F123" s="2">
        <v>25247</v>
      </c>
      <c r="G123" s="2">
        <v>25247</v>
      </c>
      <c r="H123" s="19">
        <v>31744.20877728047</v>
      </c>
      <c r="I123" s="3" t="s">
        <v>18</v>
      </c>
      <c r="J123" s="19">
        <v>0</v>
      </c>
      <c r="K123" s="19">
        <v>0</v>
      </c>
    </row>
    <row r="124" spans="2:12" x14ac:dyDescent="0.35">
      <c r="B124" s="1">
        <v>132</v>
      </c>
      <c r="C124" s="2"/>
      <c r="D124" s="2"/>
      <c r="E124" s="2"/>
      <c r="F124" s="2">
        <v>30445</v>
      </c>
      <c r="G124" s="2">
        <v>30445</v>
      </c>
      <c r="H124" s="19">
        <v>28329.994120545245</v>
      </c>
      <c r="I124" s="3" t="s">
        <v>18</v>
      </c>
      <c r="J124" s="19">
        <v>0</v>
      </c>
      <c r="K124" s="19">
        <v>0</v>
      </c>
      <c r="L124" s="23"/>
    </row>
    <row r="125" spans="2:12" x14ac:dyDescent="0.35">
      <c r="B125" s="1">
        <v>133</v>
      </c>
      <c r="C125" s="2"/>
      <c r="D125" s="2"/>
      <c r="E125" s="2"/>
      <c r="F125" s="2">
        <v>35021</v>
      </c>
      <c r="G125" s="2">
        <v>35021</v>
      </c>
      <c r="H125" s="19">
        <v>28507.152765483566</v>
      </c>
      <c r="I125" s="3" t="s">
        <v>18</v>
      </c>
      <c r="J125" s="19">
        <v>0</v>
      </c>
      <c r="K125" s="19">
        <v>1751050</v>
      </c>
    </row>
    <row r="126" spans="2:12" x14ac:dyDescent="0.35">
      <c r="B126" s="1">
        <v>134</v>
      </c>
      <c r="C126" s="2"/>
      <c r="D126" s="2"/>
      <c r="E126" s="2"/>
      <c r="F126" s="2">
        <v>37372</v>
      </c>
      <c r="G126" s="2">
        <v>37372</v>
      </c>
      <c r="H126" s="19">
        <v>29525.00160548004</v>
      </c>
      <c r="I126" s="3" t="s">
        <v>18</v>
      </c>
      <c r="J126" s="19">
        <v>0</v>
      </c>
      <c r="K126" s="19">
        <v>2802900</v>
      </c>
    </row>
    <row r="127" spans="2:12" x14ac:dyDescent="0.35">
      <c r="B127" s="1">
        <v>135</v>
      </c>
      <c r="C127" s="2"/>
      <c r="D127" s="2"/>
      <c r="E127" s="2"/>
      <c r="F127" s="2">
        <v>38784</v>
      </c>
      <c r="G127" s="2">
        <v>38784</v>
      </c>
      <c r="H127" s="19">
        <v>30705.154754537954</v>
      </c>
      <c r="I127" s="3" t="s">
        <v>18</v>
      </c>
      <c r="J127" s="19">
        <v>0</v>
      </c>
      <c r="K127" s="19">
        <v>3878400</v>
      </c>
    </row>
    <row r="128" spans="2:12" x14ac:dyDescent="0.35">
      <c r="B128" s="1">
        <v>136</v>
      </c>
      <c r="C128" s="2"/>
      <c r="D128" s="2"/>
      <c r="E128" s="2"/>
      <c r="F128" s="2">
        <v>36209</v>
      </c>
      <c r="G128" s="2">
        <v>36209</v>
      </c>
      <c r="H128" s="19">
        <v>32361.39089729073</v>
      </c>
      <c r="I128" s="3" t="s">
        <v>18</v>
      </c>
      <c r="J128" s="19">
        <v>0</v>
      </c>
      <c r="K128" s="19">
        <v>4526125</v>
      </c>
    </row>
    <row r="129" spans="2:12" x14ac:dyDescent="0.35">
      <c r="B129" s="1">
        <v>137</v>
      </c>
      <c r="C129" s="2"/>
      <c r="D129" s="2"/>
      <c r="E129" s="2"/>
      <c r="F129" s="2">
        <v>20259</v>
      </c>
      <c r="G129" s="2">
        <v>20259</v>
      </c>
      <c r="H129" s="19">
        <v>32079.501801668393</v>
      </c>
      <c r="I129" s="3" t="s">
        <v>18</v>
      </c>
      <c r="J129" s="19">
        <v>0</v>
      </c>
      <c r="K129" s="19">
        <v>3038850</v>
      </c>
    </row>
    <row r="130" spans="2:12" x14ac:dyDescent="0.35">
      <c r="B130" s="1">
        <v>138</v>
      </c>
      <c r="C130" s="2"/>
      <c r="D130" s="2"/>
      <c r="E130" s="2"/>
      <c r="F130" s="2">
        <v>21017</v>
      </c>
      <c r="G130" s="2">
        <v>21017</v>
      </c>
      <c r="H130" s="19">
        <v>32285.08259980016</v>
      </c>
      <c r="I130" s="3" t="s">
        <v>18</v>
      </c>
      <c r="J130" s="19">
        <v>0</v>
      </c>
      <c r="K130" s="19">
        <v>3572890</v>
      </c>
    </row>
    <row r="131" spans="2:12" x14ac:dyDescent="0.35">
      <c r="B131" s="1">
        <v>139</v>
      </c>
      <c r="C131" s="2"/>
      <c r="D131" s="2"/>
      <c r="E131" s="2"/>
      <c r="F131" s="2">
        <v>17677</v>
      </c>
      <c r="G131" s="2">
        <v>17677</v>
      </c>
      <c r="H131" s="19">
        <v>34045.696271991852</v>
      </c>
      <c r="I131" s="3" t="s">
        <v>18</v>
      </c>
      <c r="J131" s="19">
        <v>0</v>
      </c>
      <c r="K131" s="19">
        <v>3358630</v>
      </c>
      <c r="L131" s="23"/>
    </row>
    <row r="132" spans="2:12" x14ac:dyDescent="0.35">
      <c r="B132" s="1">
        <v>140</v>
      </c>
      <c r="C132" s="2"/>
      <c r="D132" s="2"/>
      <c r="E132" s="2"/>
      <c r="F132" s="2">
        <v>23925</v>
      </c>
      <c r="G132" s="2">
        <v>23925</v>
      </c>
      <c r="H132" s="19">
        <v>30277.466206896552</v>
      </c>
      <c r="I132" s="3" t="s">
        <v>18</v>
      </c>
      <c r="J132" s="19">
        <v>0</v>
      </c>
      <c r="K132" s="19">
        <v>5024250</v>
      </c>
      <c r="L132" s="23"/>
    </row>
    <row r="133" spans="2:12" x14ac:dyDescent="0.35">
      <c r="B133" s="1">
        <v>141</v>
      </c>
      <c r="C133" s="2"/>
      <c r="D133" s="2"/>
      <c r="E133" s="2"/>
      <c r="F133" s="2">
        <v>18996</v>
      </c>
      <c r="G133" s="2">
        <v>18996</v>
      </c>
      <c r="H133" s="19">
        <v>32579.120446409772</v>
      </c>
      <c r="I133" s="3" t="s">
        <v>17</v>
      </c>
      <c r="J133" s="19">
        <v>0</v>
      </c>
      <c r="K133" s="19">
        <v>4369080</v>
      </c>
      <c r="L133" s="23">
        <f>-SUM(K133:K152)/SUMPRODUCT(G133:G152,H133:H152)</f>
        <v>-1.4115843732144188E-2</v>
      </c>
    </row>
    <row r="134" spans="2:12" x14ac:dyDescent="0.35">
      <c r="B134" s="1">
        <v>142</v>
      </c>
      <c r="C134" s="2"/>
      <c r="D134" s="2"/>
      <c r="E134" s="2"/>
      <c r="F134" s="2">
        <v>22710</v>
      </c>
      <c r="G134" s="2">
        <v>22710</v>
      </c>
      <c r="H134" s="19">
        <v>31911.476354029062</v>
      </c>
      <c r="I134" s="3" t="s">
        <v>17</v>
      </c>
      <c r="J134" s="19">
        <v>0</v>
      </c>
      <c r="K134" s="19">
        <v>5450400</v>
      </c>
      <c r="L134" s="23"/>
    </row>
    <row r="135" spans="2:12" x14ac:dyDescent="0.35">
      <c r="B135" s="1">
        <v>143</v>
      </c>
      <c r="C135" s="2"/>
      <c r="D135" s="2"/>
      <c r="E135" s="2"/>
      <c r="F135" s="2">
        <v>14646</v>
      </c>
      <c r="G135" s="2">
        <v>14646</v>
      </c>
      <c r="H135" s="19">
        <v>34751.727092721565</v>
      </c>
      <c r="I135" s="3" t="s">
        <v>17</v>
      </c>
      <c r="J135" s="19">
        <v>0</v>
      </c>
      <c r="K135" s="19">
        <v>3807960</v>
      </c>
    </row>
    <row r="136" spans="2:12" x14ac:dyDescent="0.35">
      <c r="B136" s="1">
        <v>144</v>
      </c>
      <c r="C136" s="2"/>
      <c r="D136" s="2"/>
      <c r="E136" s="2"/>
      <c r="F136" s="2">
        <v>13706</v>
      </c>
      <c r="G136" s="2">
        <v>13706</v>
      </c>
      <c r="H136" s="19">
        <v>34328.374361593465</v>
      </c>
      <c r="I136" s="3" t="s">
        <v>17</v>
      </c>
      <c r="J136" s="19">
        <v>0</v>
      </c>
      <c r="K136" s="19">
        <v>3837680</v>
      </c>
    </row>
    <row r="137" spans="2:12" x14ac:dyDescent="0.35">
      <c r="B137" s="1">
        <v>145</v>
      </c>
      <c r="C137" s="2"/>
      <c r="D137" s="2"/>
      <c r="E137" s="2"/>
      <c r="F137" s="2">
        <v>17490</v>
      </c>
      <c r="G137" s="2">
        <v>17490</v>
      </c>
      <c r="H137" s="19">
        <v>32491.100857632933</v>
      </c>
      <c r="I137" s="3" t="s">
        <v>17</v>
      </c>
      <c r="J137" s="19">
        <v>0</v>
      </c>
      <c r="K137" s="19">
        <v>5421900</v>
      </c>
    </row>
    <row r="138" spans="2:12" x14ac:dyDescent="0.35">
      <c r="B138" s="1">
        <v>146</v>
      </c>
      <c r="C138" s="2"/>
      <c r="D138" s="2"/>
      <c r="E138" s="2"/>
      <c r="F138" s="2">
        <v>19631</v>
      </c>
      <c r="G138" s="2">
        <v>19631</v>
      </c>
      <c r="H138" s="19">
        <v>34262.223116499415</v>
      </c>
      <c r="I138" s="3" t="s">
        <v>17</v>
      </c>
      <c r="J138" s="19">
        <v>0</v>
      </c>
      <c r="K138" s="19">
        <v>6478230</v>
      </c>
    </row>
    <row r="139" spans="2:12" x14ac:dyDescent="0.35">
      <c r="B139" s="1">
        <v>147</v>
      </c>
      <c r="C139" s="2"/>
      <c r="D139" s="2"/>
      <c r="E139" s="2">
        <v>1</v>
      </c>
      <c r="F139" s="2">
        <v>14436</v>
      </c>
      <c r="G139" s="2">
        <v>14437</v>
      </c>
      <c r="H139" s="19">
        <v>34555.125787906072</v>
      </c>
      <c r="I139" s="3" t="s">
        <v>17</v>
      </c>
      <c r="J139" s="19">
        <v>0</v>
      </c>
      <c r="K139" s="19">
        <v>5197320</v>
      </c>
    </row>
    <row r="140" spans="2:12" x14ac:dyDescent="0.35">
      <c r="B140" s="1">
        <v>148</v>
      </c>
      <c r="C140" s="2"/>
      <c r="D140" s="2"/>
      <c r="E140" s="2"/>
      <c r="F140" s="2">
        <v>13468</v>
      </c>
      <c r="G140" s="2">
        <v>13468</v>
      </c>
      <c r="H140" s="19">
        <v>36443.156890406892</v>
      </c>
      <c r="I140" s="3" t="s">
        <v>17</v>
      </c>
      <c r="J140" s="19">
        <v>0</v>
      </c>
      <c r="K140" s="19">
        <v>5387200</v>
      </c>
    </row>
    <row r="141" spans="2:12" x14ac:dyDescent="0.35">
      <c r="B141" s="1">
        <v>149</v>
      </c>
      <c r="C141" s="2"/>
      <c r="D141" s="2"/>
      <c r="E141" s="2">
        <v>2</v>
      </c>
      <c r="F141" s="2">
        <v>10153</v>
      </c>
      <c r="G141" s="2">
        <v>10155</v>
      </c>
      <c r="H141" s="19">
        <v>38274.616937469225</v>
      </c>
      <c r="I141" s="3" t="s">
        <v>17</v>
      </c>
      <c r="J141" s="19">
        <v>0</v>
      </c>
      <c r="K141" s="19">
        <v>4569750</v>
      </c>
    </row>
    <row r="142" spans="2:12" x14ac:dyDescent="0.35">
      <c r="B142" s="1">
        <v>150</v>
      </c>
      <c r="C142" s="2"/>
      <c r="D142" s="2"/>
      <c r="E142" s="2"/>
      <c r="F142" s="2">
        <v>9836</v>
      </c>
      <c r="G142" s="2">
        <v>9836</v>
      </c>
      <c r="H142" s="19">
        <v>40643.459638064254</v>
      </c>
      <c r="I142" s="3" t="s">
        <v>17</v>
      </c>
      <c r="J142" s="19">
        <v>0</v>
      </c>
      <c r="K142" s="19">
        <v>5311440</v>
      </c>
    </row>
    <row r="143" spans="2:12" x14ac:dyDescent="0.35">
      <c r="B143" s="1">
        <v>151</v>
      </c>
      <c r="C143" s="2"/>
      <c r="D143" s="2"/>
      <c r="E143" s="2"/>
      <c r="F143" s="2">
        <v>6711</v>
      </c>
      <c r="G143" s="2">
        <v>6711</v>
      </c>
      <c r="H143" s="19">
        <v>41244.396364178217</v>
      </c>
      <c r="I143" s="3" t="s">
        <v>17</v>
      </c>
      <c r="J143" s="19">
        <v>0</v>
      </c>
      <c r="K143" s="19">
        <v>4362150</v>
      </c>
    </row>
    <row r="144" spans="2:12" x14ac:dyDescent="0.35">
      <c r="B144" s="1">
        <v>152</v>
      </c>
      <c r="C144" s="2"/>
      <c r="D144" s="2"/>
      <c r="E144" s="2"/>
      <c r="F144" s="2">
        <v>6945</v>
      </c>
      <c r="G144" s="2">
        <v>6945</v>
      </c>
      <c r="H144" s="19">
        <v>41202.788048956085</v>
      </c>
      <c r="I144" s="3" t="s">
        <v>17</v>
      </c>
      <c r="J144" s="19">
        <v>0</v>
      </c>
      <c r="K144" s="19">
        <v>5139300</v>
      </c>
    </row>
    <row r="145" spans="2:12" x14ac:dyDescent="0.35">
      <c r="B145" s="1">
        <v>153</v>
      </c>
      <c r="C145" s="2"/>
      <c r="D145" s="2"/>
      <c r="E145" s="2"/>
      <c r="F145" s="2">
        <v>9132</v>
      </c>
      <c r="G145" s="2">
        <v>9132</v>
      </c>
      <c r="H145" s="19">
        <v>42658.303985983352</v>
      </c>
      <c r="I145" s="3" t="s">
        <v>17</v>
      </c>
      <c r="J145" s="19">
        <v>0</v>
      </c>
      <c r="K145" s="19">
        <v>7469976</v>
      </c>
    </row>
    <row r="146" spans="2:12" x14ac:dyDescent="0.35">
      <c r="B146" s="1">
        <v>154</v>
      </c>
      <c r="C146" s="2"/>
      <c r="D146" s="2"/>
      <c r="E146" s="2">
        <v>18</v>
      </c>
      <c r="F146" s="2">
        <v>6277</v>
      </c>
      <c r="G146" s="2">
        <v>6295</v>
      </c>
      <c r="H146" s="19">
        <v>41598.41795075457</v>
      </c>
      <c r="I146" s="3" t="s">
        <v>17</v>
      </c>
      <c r="J146" s="19">
        <v>0</v>
      </c>
      <c r="K146" s="19">
        <v>5652910</v>
      </c>
      <c r="L146" s="23"/>
    </row>
    <row r="147" spans="2:12" x14ac:dyDescent="0.35">
      <c r="B147" s="1">
        <v>155</v>
      </c>
      <c r="C147" s="2"/>
      <c r="D147" s="2"/>
      <c r="E147" s="2"/>
      <c r="F147" s="2">
        <v>7875</v>
      </c>
      <c r="G147" s="2">
        <v>7875</v>
      </c>
      <c r="H147" s="19">
        <v>38784.979174603177</v>
      </c>
      <c r="I147" s="3" t="s">
        <v>17</v>
      </c>
      <c r="J147" s="19">
        <v>0</v>
      </c>
      <c r="K147" s="19">
        <v>7741125</v>
      </c>
    </row>
    <row r="148" spans="2:12" x14ac:dyDescent="0.35">
      <c r="B148" s="1">
        <v>156</v>
      </c>
      <c r="C148" s="2"/>
      <c r="D148" s="2"/>
      <c r="E148" s="2">
        <v>1</v>
      </c>
      <c r="F148" s="2">
        <v>7814</v>
      </c>
      <c r="G148" s="2">
        <v>7815</v>
      </c>
      <c r="H148" s="19">
        <v>38207.889315419066</v>
      </c>
      <c r="I148" s="3" t="s">
        <v>17</v>
      </c>
      <c r="J148" s="19">
        <v>0</v>
      </c>
      <c r="K148" s="19">
        <v>8393310</v>
      </c>
    </row>
    <row r="149" spans="2:12" x14ac:dyDescent="0.35">
      <c r="B149" s="1">
        <v>157</v>
      </c>
      <c r="C149" s="2"/>
      <c r="D149" s="2"/>
      <c r="E149" s="2"/>
      <c r="F149" s="2">
        <v>5687</v>
      </c>
      <c r="G149" s="2">
        <v>5687</v>
      </c>
      <c r="H149" s="19">
        <v>43618.070511693339</v>
      </c>
      <c r="I149" s="3" t="s">
        <v>17</v>
      </c>
      <c r="J149" s="19">
        <v>0</v>
      </c>
      <c r="K149" s="19">
        <v>6665164</v>
      </c>
    </row>
    <row r="150" spans="2:12" x14ac:dyDescent="0.35">
      <c r="B150" s="1">
        <v>158</v>
      </c>
      <c r="C150" s="2"/>
      <c r="D150" s="2"/>
      <c r="E150" s="2"/>
      <c r="F150" s="2">
        <v>4819</v>
      </c>
      <c r="G150" s="2">
        <v>4819</v>
      </c>
      <c r="H150" s="19">
        <v>41309.183440547829</v>
      </c>
      <c r="I150" s="3" t="s">
        <v>17</v>
      </c>
      <c r="J150" s="19">
        <v>0</v>
      </c>
      <c r="K150" s="19">
        <v>6149044</v>
      </c>
    </row>
    <row r="151" spans="2:12" x14ac:dyDescent="0.35">
      <c r="B151" s="1">
        <v>159</v>
      </c>
      <c r="C151" s="2"/>
      <c r="D151" s="2"/>
      <c r="E151" s="2">
        <v>1</v>
      </c>
      <c r="F151" s="2">
        <v>3797</v>
      </c>
      <c r="G151" s="2">
        <v>3798</v>
      </c>
      <c r="H151" s="19">
        <v>43082.204581358608</v>
      </c>
      <c r="I151" s="3" t="s">
        <v>17</v>
      </c>
      <c r="J151" s="19">
        <v>0</v>
      </c>
      <c r="K151" s="19">
        <v>5264028</v>
      </c>
    </row>
    <row r="152" spans="2:12" x14ac:dyDescent="0.35">
      <c r="B152" s="1">
        <v>160</v>
      </c>
      <c r="C152" s="2"/>
      <c r="D152" s="2"/>
      <c r="E152" s="2">
        <v>24</v>
      </c>
      <c r="F152" s="2">
        <v>3571</v>
      </c>
      <c r="G152" s="2">
        <v>3595</v>
      </c>
      <c r="H152" s="19">
        <v>46854.172183588315</v>
      </c>
      <c r="I152" s="3" t="s">
        <v>17</v>
      </c>
      <c r="J152" s="19">
        <v>0</v>
      </c>
      <c r="K152" s="19">
        <v>5406880</v>
      </c>
    </row>
    <row r="153" spans="2:12" x14ac:dyDescent="0.35">
      <c r="B153" s="1">
        <v>161</v>
      </c>
      <c r="C153" s="2"/>
      <c r="D153" s="2"/>
      <c r="E153" s="2"/>
      <c r="F153" s="2">
        <v>2010</v>
      </c>
      <c r="G153" s="2">
        <v>2010</v>
      </c>
      <c r="H153" s="19">
        <v>44255.762189054723</v>
      </c>
      <c r="I153" s="3" t="s">
        <v>16</v>
      </c>
      <c r="J153" s="19">
        <v>0</v>
      </c>
      <c r="K153" s="19">
        <v>3274290</v>
      </c>
      <c r="L153" s="23">
        <f>-SUM(K153:K192)/SUMPRODUCT(G153:G192,H153:H192)</f>
        <v>-9.2028047961644752E-2</v>
      </c>
    </row>
    <row r="154" spans="2:12" x14ac:dyDescent="0.35">
      <c r="B154" s="1">
        <v>162</v>
      </c>
      <c r="C154" s="2"/>
      <c r="D154" s="2"/>
      <c r="E154" s="2">
        <v>2</v>
      </c>
      <c r="F154" s="2">
        <v>1607</v>
      </c>
      <c r="G154" s="2">
        <v>1609</v>
      </c>
      <c r="H154" s="19">
        <v>47027.395276569296</v>
      </c>
      <c r="I154" s="3" t="s">
        <v>16</v>
      </c>
      <c r="J154" s="19">
        <v>0</v>
      </c>
      <c r="K154" s="19">
        <v>2833449</v>
      </c>
    </row>
    <row r="155" spans="2:12" x14ac:dyDescent="0.35">
      <c r="B155" s="1">
        <v>163</v>
      </c>
      <c r="C155" s="2"/>
      <c r="D155" s="2"/>
      <c r="E155" s="2"/>
      <c r="F155" s="2">
        <v>1965</v>
      </c>
      <c r="G155" s="2">
        <v>1965</v>
      </c>
      <c r="H155" s="19">
        <v>48099.394402035621</v>
      </c>
      <c r="I155" s="3" t="s">
        <v>16</v>
      </c>
      <c r="J155" s="19">
        <v>0</v>
      </c>
      <c r="K155" s="19">
        <v>3735465</v>
      </c>
    </row>
    <row r="156" spans="2:12" x14ac:dyDescent="0.35">
      <c r="B156" s="1">
        <v>164</v>
      </c>
      <c r="C156" s="2"/>
      <c r="D156" s="2"/>
      <c r="E156" s="2"/>
      <c r="F156" s="2">
        <v>1577</v>
      </c>
      <c r="G156" s="2">
        <v>1577</v>
      </c>
      <c r="H156" s="19">
        <v>48149.389346861128</v>
      </c>
      <c r="I156" s="3" t="s">
        <v>16</v>
      </c>
      <c r="J156" s="19">
        <v>0</v>
      </c>
      <c r="K156" s="19">
        <v>3231273</v>
      </c>
    </row>
    <row r="157" spans="2:12" x14ac:dyDescent="0.35">
      <c r="B157" s="1">
        <v>165</v>
      </c>
      <c r="C157" s="2">
        <v>1</v>
      </c>
      <c r="D157" s="2"/>
      <c r="E157" s="2"/>
      <c r="F157" s="2">
        <v>1681</v>
      </c>
      <c r="G157" s="2">
        <v>1682</v>
      </c>
      <c r="H157" s="19">
        <v>46881.922116527945</v>
      </c>
      <c r="I157" s="3" t="s">
        <v>16</v>
      </c>
      <c r="J157" s="19">
        <v>0</v>
      </c>
      <c r="K157" s="19">
        <v>3708810</v>
      </c>
    </row>
    <row r="158" spans="2:12" x14ac:dyDescent="0.35">
      <c r="B158" s="1">
        <v>166</v>
      </c>
      <c r="C158" s="2"/>
      <c r="D158" s="2"/>
      <c r="E158" s="2"/>
      <c r="F158" s="2">
        <v>2406</v>
      </c>
      <c r="G158" s="2">
        <v>2406</v>
      </c>
      <c r="H158" s="19">
        <v>45593.40149625935</v>
      </c>
      <c r="I158" s="3" t="s">
        <v>16</v>
      </c>
      <c r="J158" s="19">
        <v>0</v>
      </c>
      <c r="K158" s="19">
        <v>5702220</v>
      </c>
    </row>
    <row r="159" spans="2:12" x14ac:dyDescent="0.35">
      <c r="B159" s="1">
        <v>167</v>
      </c>
      <c r="C159" s="2"/>
      <c r="D159" s="2"/>
      <c r="E159" s="2"/>
      <c r="F159" s="2">
        <v>3222</v>
      </c>
      <c r="G159" s="2">
        <v>3222</v>
      </c>
      <c r="H159" s="19">
        <v>42533.08317815022</v>
      </c>
      <c r="I159" s="3" t="s">
        <v>16</v>
      </c>
      <c r="J159" s="19">
        <v>0</v>
      </c>
      <c r="K159" s="19">
        <v>8196768</v>
      </c>
    </row>
    <row r="160" spans="2:12" x14ac:dyDescent="0.35">
      <c r="B160" s="1">
        <v>168</v>
      </c>
      <c r="C160" s="2"/>
      <c r="D160" s="2"/>
      <c r="E160" s="2"/>
      <c r="F160" s="2">
        <v>2829</v>
      </c>
      <c r="G160" s="2">
        <v>2829</v>
      </c>
      <c r="H160" s="19">
        <v>44859.977023683277</v>
      </c>
      <c r="I160" s="3" t="s">
        <v>16</v>
      </c>
      <c r="J160" s="19">
        <v>0</v>
      </c>
      <c r="K160" s="19">
        <v>7711854</v>
      </c>
    </row>
    <row r="161" spans="2:11" x14ac:dyDescent="0.35">
      <c r="B161" s="1">
        <v>169</v>
      </c>
      <c r="C161" s="2"/>
      <c r="D161" s="2"/>
      <c r="E161" s="2"/>
      <c r="F161" s="2">
        <v>2099</v>
      </c>
      <c r="G161" s="2">
        <v>2099</v>
      </c>
      <c r="H161" s="19">
        <v>46320.777036684136</v>
      </c>
      <c r="I161" s="3" t="s">
        <v>16</v>
      </c>
      <c r="J161" s="19">
        <v>0</v>
      </c>
      <c r="K161" s="19">
        <v>6124882</v>
      </c>
    </row>
    <row r="162" spans="2:11" x14ac:dyDescent="0.35">
      <c r="B162" s="1">
        <v>170</v>
      </c>
      <c r="C162" s="2"/>
      <c r="D162" s="2"/>
      <c r="E162" s="2"/>
      <c r="F162" s="2">
        <v>1105</v>
      </c>
      <c r="G162" s="2">
        <v>1105</v>
      </c>
      <c r="H162" s="19">
        <v>45388.233484162898</v>
      </c>
      <c r="I162" s="3" t="s">
        <v>16</v>
      </c>
      <c r="J162" s="19">
        <v>0</v>
      </c>
      <c r="K162" s="19">
        <v>3446495</v>
      </c>
    </row>
    <row r="163" spans="2:11" x14ac:dyDescent="0.35">
      <c r="B163" s="1">
        <v>171</v>
      </c>
      <c r="C163" s="2"/>
      <c r="D163" s="2"/>
      <c r="E163" s="2"/>
      <c r="F163" s="2">
        <v>766</v>
      </c>
      <c r="G163" s="2">
        <v>766</v>
      </c>
      <c r="H163" s="19">
        <v>48729.595300261099</v>
      </c>
      <c r="I163" s="3" t="s">
        <v>16</v>
      </c>
      <c r="J163" s="19">
        <v>0</v>
      </c>
      <c r="K163" s="19">
        <v>2551546</v>
      </c>
    </row>
    <row r="164" spans="2:11" x14ac:dyDescent="0.35">
      <c r="B164" s="1">
        <v>172</v>
      </c>
      <c r="C164" s="2"/>
      <c r="D164" s="2"/>
      <c r="E164" s="2"/>
      <c r="F164" s="2">
        <v>1225</v>
      </c>
      <c r="G164" s="2">
        <v>1225</v>
      </c>
      <c r="H164" s="19">
        <v>52630.532244897957</v>
      </c>
      <c r="I164" s="3" t="s">
        <v>16</v>
      </c>
      <c r="J164" s="19">
        <v>0</v>
      </c>
      <c r="K164" s="19">
        <v>4351200</v>
      </c>
    </row>
    <row r="165" spans="2:11" x14ac:dyDescent="0.35">
      <c r="B165" s="1">
        <v>173</v>
      </c>
      <c r="C165" s="2"/>
      <c r="D165" s="2"/>
      <c r="E165" s="2"/>
      <c r="F165" s="2">
        <v>1126</v>
      </c>
      <c r="G165" s="2">
        <v>1126</v>
      </c>
      <c r="H165" s="19">
        <v>49500.631438721139</v>
      </c>
      <c r="I165" s="3" t="s">
        <v>16</v>
      </c>
      <c r="J165" s="19">
        <v>0</v>
      </c>
      <c r="K165" s="19">
        <v>4260784</v>
      </c>
    </row>
    <row r="166" spans="2:11" x14ac:dyDescent="0.35">
      <c r="B166" s="1">
        <v>174</v>
      </c>
      <c r="C166" s="2"/>
      <c r="D166" s="2"/>
      <c r="E166" s="2"/>
      <c r="F166" s="2">
        <v>852</v>
      </c>
      <c r="G166" s="2">
        <v>852</v>
      </c>
      <c r="H166" s="19">
        <v>50627.645539906101</v>
      </c>
      <c r="I166" s="3" t="s">
        <v>16</v>
      </c>
      <c r="J166" s="19">
        <v>0</v>
      </c>
      <c r="K166" s="19">
        <v>3430152</v>
      </c>
    </row>
    <row r="167" spans="2:11" x14ac:dyDescent="0.35">
      <c r="B167" s="1">
        <v>175</v>
      </c>
      <c r="C167" s="2"/>
      <c r="D167" s="2"/>
      <c r="E167" s="2"/>
      <c r="F167" s="2">
        <v>790</v>
      </c>
      <c r="G167" s="2">
        <v>790</v>
      </c>
      <c r="H167" s="19">
        <v>54402.648101265826</v>
      </c>
      <c r="I167" s="3" t="s">
        <v>16</v>
      </c>
      <c r="J167" s="19">
        <v>0</v>
      </c>
      <c r="K167" s="19">
        <v>3380410</v>
      </c>
    </row>
    <row r="168" spans="2:11" x14ac:dyDescent="0.35">
      <c r="B168" s="1">
        <v>176</v>
      </c>
      <c r="C168" s="2"/>
      <c r="D168" s="2"/>
      <c r="E168" s="2"/>
      <c r="F168" s="2">
        <v>813</v>
      </c>
      <c r="G168" s="2">
        <v>813</v>
      </c>
      <c r="H168" s="19">
        <v>56856.489544895448</v>
      </c>
      <c r="I168" s="3" t="s">
        <v>16</v>
      </c>
      <c r="J168" s="19">
        <v>0</v>
      </c>
      <c r="K168" s="19">
        <v>3693459</v>
      </c>
    </row>
    <row r="169" spans="2:11" x14ac:dyDescent="0.35">
      <c r="B169" s="1">
        <v>177</v>
      </c>
      <c r="C169" s="2"/>
      <c r="D169" s="2"/>
      <c r="E169" s="2"/>
      <c r="F169" s="2">
        <v>596</v>
      </c>
      <c r="G169" s="2">
        <v>596</v>
      </c>
      <c r="H169" s="19">
        <v>57736.187919463089</v>
      </c>
      <c r="I169" s="3" t="s">
        <v>16</v>
      </c>
      <c r="J169" s="19">
        <v>0</v>
      </c>
      <c r="K169" s="19">
        <v>2871528</v>
      </c>
    </row>
    <row r="170" spans="2:11" x14ac:dyDescent="0.35">
      <c r="B170" s="1">
        <v>178</v>
      </c>
      <c r="C170" s="2"/>
      <c r="D170" s="2"/>
      <c r="E170" s="2"/>
      <c r="F170" s="2">
        <v>633</v>
      </c>
      <c r="G170" s="2">
        <v>633</v>
      </c>
      <c r="H170" s="19">
        <v>56858.372827804109</v>
      </c>
      <c r="I170" s="3" t="s">
        <v>16</v>
      </c>
      <c r="J170" s="19">
        <v>0</v>
      </c>
      <c r="K170" s="19">
        <v>3231465</v>
      </c>
    </row>
    <row r="171" spans="2:11" x14ac:dyDescent="0.35">
      <c r="B171" s="1">
        <v>179</v>
      </c>
      <c r="C171" s="2"/>
      <c r="D171" s="2"/>
      <c r="E171" s="2"/>
      <c r="F171" s="2">
        <v>754</v>
      </c>
      <c r="G171" s="2">
        <v>754</v>
      </c>
      <c r="H171" s="19">
        <v>69426.456233421748</v>
      </c>
      <c r="I171" s="3" t="s">
        <v>16</v>
      </c>
      <c r="J171" s="19">
        <v>0</v>
      </c>
      <c r="K171" s="19">
        <v>4074616</v>
      </c>
    </row>
    <row r="172" spans="2:11" x14ac:dyDescent="0.35">
      <c r="B172" s="1">
        <v>180</v>
      </c>
      <c r="C172" s="2"/>
      <c r="D172" s="2"/>
      <c r="E172" s="2"/>
      <c r="F172" s="2">
        <v>471</v>
      </c>
      <c r="G172" s="2">
        <v>471</v>
      </c>
      <c r="H172" s="19">
        <v>60416.503184713372</v>
      </c>
      <c r="I172" s="3" t="s">
        <v>16</v>
      </c>
      <c r="J172" s="19">
        <v>0</v>
      </c>
      <c r="K172" s="19">
        <v>2691765</v>
      </c>
    </row>
    <row r="173" spans="2:11" x14ac:dyDescent="0.35">
      <c r="B173" s="1">
        <v>181</v>
      </c>
      <c r="C173" s="2"/>
      <c r="D173" s="2"/>
      <c r="E173" s="2"/>
      <c r="F173" s="2">
        <v>261</v>
      </c>
      <c r="G173" s="2">
        <v>261</v>
      </c>
      <c r="H173" s="19">
        <v>66380.490421455936</v>
      </c>
      <c r="I173" s="3" t="s">
        <v>16</v>
      </c>
      <c r="J173" s="19">
        <v>0</v>
      </c>
      <c r="K173" s="19">
        <v>1576179</v>
      </c>
    </row>
    <row r="174" spans="2:11" x14ac:dyDescent="0.35">
      <c r="B174" s="1">
        <v>182</v>
      </c>
      <c r="C174" s="2"/>
      <c r="D174" s="2"/>
      <c r="E174" s="2"/>
      <c r="F174" s="2">
        <v>274</v>
      </c>
      <c r="G174" s="2">
        <v>274</v>
      </c>
      <c r="H174" s="19">
        <v>62446.423357664236</v>
      </c>
      <c r="I174" s="3" t="s">
        <v>16</v>
      </c>
      <c r="J174" s="19">
        <v>0</v>
      </c>
      <c r="K174" s="19">
        <v>1746750</v>
      </c>
    </row>
    <row r="175" spans="2:11" x14ac:dyDescent="0.35">
      <c r="B175" s="1">
        <v>183</v>
      </c>
      <c r="C175" s="2"/>
      <c r="D175" s="2"/>
      <c r="E175" s="2"/>
      <c r="F175" s="2">
        <v>462</v>
      </c>
      <c r="G175" s="2">
        <v>462</v>
      </c>
      <c r="H175" s="19">
        <v>59400.160173160177</v>
      </c>
      <c r="I175" s="3" t="s">
        <v>16</v>
      </c>
      <c r="J175" s="19">
        <v>0</v>
      </c>
      <c r="K175" s="19">
        <v>3106488</v>
      </c>
    </row>
    <row r="176" spans="2:11" x14ac:dyDescent="0.35">
      <c r="B176" s="1">
        <v>184</v>
      </c>
      <c r="C176" s="2"/>
      <c r="D176" s="2"/>
      <c r="E176" s="2"/>
      <c r="F176" s="2">
        <v>339</v>
      </c>
      <c r="G176" s="2">
        <v>339</v>
      </c>
      <c r="H176" s="19">
        <v>55556.761061946905</v>
      </c>
      <c r="I176" s="3" t="s">
        <v>16</v>
      </c>
      <c r="J176" s="19">
        <v>0</v>
      </c>
      <c r="K176" s="19">
        <v>2402154</v>
      </c>
    </row>
    <row r="177" spans="2:12" x14ac:dyDescent="0.35">
      <c r="B177" s="1">
        <v>185</v>
      </c>
      <c r="C177" s="2"/>
      <c r="D177" s="2"/>
      <c r="E177" s="2"/>
      <c r="F177" s="2">
        <v>396</v>
      </c>
      <c r="G177" s="2">
        <v>396</v>
      </c>
      <c r="H177" s="19">
        <v>52050.86363636364</v>
      </c>
      <c r="I177" s="3" t="s">
        <v>16</v>
      </c>
      <c r="J177" s="19">
        <v>0</v>
      </c>
      <c r="K177" s="19">
        <v>2954952</v>
      </c>
    </row>
    <row r="178" spans="2:12" x14ac:dyDescent="0.35">
      <c r="B178" s="1">
        <v>186</v>
      </c>
      <c r="C178" s="2"/>
      <c r="D178" s="2"/>
      <c r="E178" s="2"/>
      <c r="F178" s="2">
        <v>794</v>
      </c>
      <c r="G178" s="2">
        <v>794</v>
      </c>
      <c r="H178" s="19">
        <v>45400.746851385389</v>
      </c>
      <c r="I178" s="3" t="s">
        <v>16</v>
      </c>
      <c r="J178" s="19">
        <v>0</v>
      </c>
      <c r="K178" s="19">
        <v>6233694</v>
      </c>
    </row>
    <row r="179" spans="2:12" x14ac:dyDescent="0.35">
      <c r="B179" s="1">
        <v>187</v>
      </c>
      <c r="C179" s="2"/>
      <c r="D179" s="2"/>
      <c r="E179" s="2"/>
      <c r="F179" s="2">
        <v>376</v>
      </c>
      <c r="G179" s="2">
        <v>376</v>
      </c>
      <c r="H179" s="19">
        <v>50789.611702127659</v>
      </c>
      <c r="I179" s="3" t="s">
        <v>16</v>
      </c>
      <c r="J179" s="19">
        <v>0</v>
      </c>
      <c r="K179" s="19">
        <v>3103504</v>
      </c>
    </row>
    <row r="180" spans="2:12" x14ac:dyDescent="0.35">
      <c r="B180" s="1">
        <v>188</v>
      </c>
      <c r="C180" s="2"/>
      <c r="D180" s="2"/>
      <c r="E180" s="2"/>
      <c r="F180" s="2">
        <v>345</v>
      </c>
      <c r="G180" s="2">
        <v>345</v>
      </c>
      <c r="H180" s="19">
        <v>49308.179710144927</v>
      </c>
      <c r="I180" s="3" t="s">
        <v>16</v>
      </c>
      <c r="J180" s="19">
        <v>0</v>
      </c>
      <c r="K180" s="19">
        <v>2991495</v>
      </c>
    </row>
    <row r="181" spans="2:12" x14ac:dyDescent="0.35">
      <c r="B181" s="1">
        <v>189</v>
      </c>
      <c r="C181" s="2"/>
      <c r="D181" s="2"/>
      <c r="E181" s="2"/>
      <c r="F181" s="2">
        <v>356</v>
      </c>
      <c r="G181" s="2">
        <v>356</v>
      </c>
      <c r="H181" s="19">
        <v>50608.09269662921</v>
      </c>
      <c r="I181" s="3" t="s">
        <v>16</v>
      </c>
      <c r="J181" s="19">
        <v>0</v>
      </c>
      <c r="K181" s="19">
        <v>3240668</v>
      </c>
    </row>
    <row r="182" spans="2:12" x14ac:dyDescent="0.35">
      <c r="B182" s="1">
        <v>190</v>
      </c>
      <c r="C182" s="2"/>
      <c r="D182" s="2"/>
      <c r="E182" s="2"/>
      <c r="F182" s="2">
        <v>916</v>
      </c>
      <c r="G182" s="2">
        <v>916</v>
      </c>
      <c r="H182" s="19">
        <v>45455.720524017466</v>
      </c>
      <c r="I182" s="3" t="s">
        <v>16</v>
      </c>
      <c r="J182" s="19">
        <v>0</v>
      </c>
      <c r="K182" s="19">
        <v>8747800</v>
      </c>
    </row>
    <row r="183" spans="2:12" x14ac:dyDescent="0.35">
      <c r="B183" s="1">
        <v>191</v>
      </c>
      <c r="C183" s="2"/>
      <c r="D183" s="2"/>
      <c r="E183" s="2"/>
      <c r="F183" s="2">
        <v>1016</v>
      </c>
      <c r="G183" s="2">
        <v>1016</v>
      </c>
      <c r="H183" s="19">
        <v>52235.165354330711</v>
      </c>
      <c r="I183" s="3" t="s">
        <v>16</v>
      </c>
      <c r="J183" s="19">
        <v>0</v>
      </c>
      <c r="K183" s="19">
        <v>10171176</v>
      </c>
    </row>
    <row r="184" spans="2:12" x14ac:dyDescent="0.35">
      <c r="B184" s="1">
        <v>192</v>
      </c>
      <c r="C184" s="2"/>
      <c r="D184" s="2"/>
      <c r="E184" s="2"/>
      <c r="F184" s="2">
        <v>370</v>
      </c>
      <c r="G184" s="2">
        <v>370</v>
      </c>
      <c r="H184" s="19">
        <v>49756.551351351351</v>
      </c>
      <c r="I184" s="3" t="s">
        <v>16</v>
      </c>
      <c r="J184" s="19">
        <v>0</v>
      </c>
      <c r="K184" s="19">
        <v>3880560</v>
      </c>
    </row>
    <row r="185" spans="2:12" x14ac:dyDescent="0.35">
      <c r="B185" s="1">
        <v>193</v>
      </c>
      <c r="C185" s="2"/>
      <c r="D185" s="2"/>
      <c r="E185" s="2"/>
      <c r="F185" s="2">
        <v>425</v>
      </c>
      <c r="G185" s="2">
        <v>425</v>
      </c>
      <c r="H185" s="19">
        <v>47782.24705882353</v>
      </c>
      <c r="I185" s="3" t="s">
        <v>16</v>
      </c>
      <c r="J185" s="19">
        <v>0</v>
      </c>
      <c r="K185" s="19">
        <v>4666500</v>
      </c>
    </row>
    <row r="186" spans="2:12" x14ac:dyDescent="0.35">
      <c r="B186" s="1">
        <v>194</v>
      </c>
      <c r="C186" s="2"/>
      <c r="D186" s="2"/>
      <c r="E186" s="2"/>
      <c r="F186" s="2">
        <v>114</v>
      </c>
      <c r="G186" s="2">
        <v>114</v>
      </c>
      <c r="H186" s="19">
        <v>60968.903508771931</v>
      </c>
      <c r="I186" s="3" t="s">
        <v>16</v>
      </c>
      <c r="J186" s="19">
        <v>0</v>
      </c>
      <c r="K186" s="19">
        <v>1309632</v>
      </c>
      <c r="L186" s="23"/>
    </row>
    <row r="187" spans="2:12" x14ac:dyDescent="0.35">
      <c r="B187" s="1">
        <v>195</v>
      </c>
      <c r="C187" s="2"/>
      <c r="D187" s="2"/>
      <c r="E187" s="2"/>
      <c r="F187" s="2">
        <v>215</v>
      </c>
      <c r="G187" s="2">
        <v>215</v>
      </c>
      <c r="H187" s="19">
        <v>52784.879069767441</v>
      </c>
      <c r="I187" s="3" t="s">
        <v>16</v>
      </c>
      <c r="J187" s="19">
        <v>0</v>
      </c>
      <c r="K187" s="19">
        <v>2582580</v>
      </c>
    </row>
    <row r="188" spans="2:12" x14ac:dyDescent="0.35">
      <c r="B188" s="1">
        <v>196</v>
      </c>
      <c r="C188" s="2"/>
      <c r="D188" s="2"/>
      <c r="E188" s="2"/>
      <c r="F188" s="2">
        <v>133</v>
      </c>
      <c r="G188" s="2">
        <v>133</v>
      </c>
      <c r="H188" s="19">
        <v>52612.984962406015</v>
      </c>
      <c r="I188" s="3" t="s">
        <v>16</v>
      </c>
      <c r="J188" s="19">
        <v>0</v>
      </c>
      <c r="K188" s="19">
        <v>1669416</v>
      </c>
    </row>
    <row r="189" spans="2:12" x14ac:dyDescent="0.35">
      <c r="B189" s="1">
        <v>197</v>
      </c>
      <c r="C189" s="2"/>
      <c r="D189" s="2"/>
      <c r="E189" s="2"/>
      <c r="F189" s="2">
        <v>515</v>
      </c>
      <c r="G189" s="2">
        <v>515</v>
      </c>
      <c r="H189" s="19">
        <v>45551.363106796118</v>
      </c>
      <c r="I189" s="3" t="s">
        <v>16</v>
      </c>
      <c r="J189" s="19">
        <v>0</v>
      </c>
      <c r="K189" s="19">
        <v>6751135</v>
      </c>
    </row>
    <row r="190" spans="2:12" x14ac:dyDescent="0.35">
      <c r="B190" s="1">
        <v>198</v>
      </c>
      <c r="C190" s="2"/>
      <c r="D190" s="2"/>
      <c r="E190" s="2"/>
      <c r="F190" s="2">
        <v>432</v>
      </c>
      <c r="G190" s="2">
        <v>432</v>
      </c>
      <c r="H190" s="19">
        <v>51056.511574074073</v>
      </c>
      <c r="I190" s="3" t="s">
        <v>16</v>
      </c>
      <c r="J190" s="19">
        <v>0</v>
      </c>
      <c r="K190" s="19">
        <v>5910624</v>
      </c>
    </row>
    <row r="191" spans="2:12" x14ac:dyDescent="0.35">
      <c r="B191" s="1">
        <v>199</v>
      </c>
      <c r="C191" s="2"/>
      <c r="D191" s="2"/>
      <c r="E191" s="2"/>
      <c r="F191" s="2">
        <v>310</v>
      </c>
      <c r="G191" s="2">
        <v>310</v>
      </c>
      <c r="H191" s="19">
        <v>53322.106451612904</v>
      </c>
      <c r="I191" s="3" t="s">
        <v>16</v>
      </c>
      <c r="J191" s="19">
        <v>0</v>
      </c>
      <c r="K191" s="19">
        <v>4424630</v>
      </c>
    </row>
    <row r="192" spans="2:12" x14ac:dyDescent="0.35">
      <c r="B192" s="1">
        <v>200</v>
      </c>
      <c r="C192" s="2"/>
      <c r="D192" s="2"/>
      <c r="E192" s="2"/>
      <c r="F192" s="2">
        <v>460</v>
      </c>
      <c r="G192" s="2">
        <v>460</v>
      </c>
      <c r="H192" s="19">
        <v>53009.863043478261</v>
      </c>
      <c r="I192" s="3" t="s">
        <v>16</v>
      </c>
      <c r="J192" s="19">
        <v>0</v>
      </c>
      <c r="K192" s="19">
        <v>6845260</v>
      </c>
    </row>
    <row r="193" spans="2:12" x14ac:dyDescent="0.35">
      <c r="B193" s="1">
        <v>201</v>
      </c>
      <c r="C193" s="2"/>
      <c r="D193" s="2"/>
      <c r="E193" s="2"/>
      <c r="F193" s="2">
        <v>255</v>
      </c>
      <c r="G193" s="2">
        <v>255</v>
      </c>
      <c r="H193" s="19">
        <v>50564.294117647056</v>
      </c>
      <c r="I193" s="3" t="s">
        <v>15</v>
      </c>
      <c r="J193" s="19">
        <v>0</v>
      </c>
      <c r="K193" s="19">
        <v>3954030</v>
      </c>
      <c r="L193" s="23">
        <f>-SUM(K193:K242)/SUMPRODUCT(G193:G242,H193:H242)</f>
        <v>-0.32798361995172953</v>
      </c>
    </row>
    <row r="194" spans="2:12" x14ac:dyDescent="0.35">
      <c r="B194" s="1">
        <v>202</v>
      </c>
      <c r="C194" s="2"/>
      <c r="D194" s="2"/>
      <c r="E194" s="2"/>
      <c r="F194" s="2">
        <v>170</v>
      </c>
      <c r="G194" s="2">
        <v>170</v>
      </c>
      <c r="H194" s="19">
        <v>56951.447058823527</v>
      </c>
      <c r="I194" s="3" t="s">
        <v>15</v>
      </c>
      <c r="J194" s="19">
        <v>0</v>
      </c>
      <c r="K194" s="19">
        <v>2745330</v>
      </c>
    </row>
    <row r="195" spans="2:12" x14ac:dyDescent="0.35">
      <c r="B195" s="1">
        <v>203</v>
      </c>
      <c r="C195" s="2"/>
      <c r="D195" s="2"/>
      <c r="E195" s="2"/>
      <c r="F195" s="2">
        <v>98</v>
      </c>
      <c r="G195" s="2">
        <v>98</v>
      </c>
      <c r="H195" s="19">
        <v>55902.255102040814</v>
      </c>
      <c r="I195" s="3" t="s">
        <v>15</v>
      </c>
      <c r="J195" s="19">
        <v>0</v>
      </c>
      <c r="K195" s="19">
        <v>1647380</v>
      </c>
    </row>
    <row r="196" spans="2:12" x14ac:dyDescent="0.35">
      <c r="B196" s="1">
        <v>204</v>
      </c>
      <c r="C196" s="2"/>
      <c r="D196" s="2"/>
      <c r="E196" s="2"/>
      <c r="F196" s="2">
        <v>99</v>
      </c>
      <c r="G196" s="2">
        <v>99</v>
      </c>
      <c r="H196" s="19">
        <v>56871.727272727272</v>
      </c>
      <c r="I196" s="3" t="s">
        <v>15</v>
      </c>
      <c r="J196" s="19">
        <v>0</v>
      </c>
      <c r="K196" s="19">
        <v>1731510</v>
      </c>
    </row>
    <row r="197" spans="2:12" x14ac:dyDescent="0.35">
      <c r="B197" s="1">
        <v>205</v>
      </c>
      <c r="C197" s="2"/>
      <c r="D197" s="2"/>
      <c r="E197" s="2"/>
      <c r="F197" s="2">
        <v>127</v>
      </c>
      <c r="G197" s="2">
        <v>127</v>
      </c>
      <c r="H197" s="19">
        <v>54502.039370078739</v>
      </c>
      <c r="I197" s="3" t="s">
        <v>15</v>
      </c>
      <c r="J197" s="19">
        <v>0</v>
      </c>
      <c r="K197" s="19">
        <v>2309876</v>
      </c>
    </row>
    <row r="198" spans="2:12" x14ac:dyDescent="0.35">
      <c r="B198" s="1">
        <v>206</v>
      </c>
      <c r="C198" s="2"/>
      <c r="D198" s="2"/>
      <c r="E198" s="2"/>
      <c r="F198" s="2">
        <v>144</v>
      </c>
      <c r="G198" s="2">
        <v>144</v>
      </c>
      <c r="H198" s="19">
        <v>60599.041666666664</v>
      </c>
      <c r="I198" s="3" t="s">
        <v>15</v>
      </c>
      <c r="J198" s="19">
        <v>0</v>
      </c>
      <c r="K198" s="19">
        <v>2722320</v>
      </c>
    </row>
    <row r="199" spans="2:12" x14ac:dyDescent="0.35">
      <c r="B199" s="1">
        <v>207</v>
      </c>
      <c r="C199" s="2"/>
      <c r="D199" s="2"/>
      <c r="E199" s="2"/>
      <c r="F199" s="2">
        <v>241</v>
      </c>
      <c r="G199" s="2">
        <v>241</v>
      </c>
      <c r="H199" s="19">
        <v>56788.585062240665</v>
      </c>
      <c r="I199" s="3" t="s">
        <v>15</v>
      </c>
      <c r="J199" s="19">
        <v>0</v>
      </c>
      <c r="K199" s="19">
        <v>4733481</v>
      </c>
    </row>
    <row r="200" spans="2:12" x14ac:dyDescent="0.35">
      <c r="B200" s="1">
        <v>208</v>
      </c>
      <c r="C200" s="2"/>
      <c r="D200" s="2"/>
      <c r="E200" s="2"/>
      <c r="F200" s="2">
        <v>87</v>
      </c>
      <c r="G200" s="2">
        <v>87</v>
      </c>
      <c r="H200" s="19">
        <v>51495.827586206899</v>
      </c>
      <c r="I200" s="3" t="s">
        <v>15</v>
      </c>
      <c r="J200" s="19">
        <v>0</v>
      </c>
      <c r="K200" s="19">
        <v>1774452</v>
      </c>
    </row>
    <row r="201" spans="2:12" x14ac:dyDescent="0.35">
      <c r="B201" s="1">
        <v>209</v>
      </c>
      <c r="C201" s="2"/>
      <c r="D201" s="2"/>
      <c r="E201" s="2"/>
      <c r="F201" s="2">
        <v>54</v>
      </c>
      <c r="G201" s="2">
        <v>54</v>
      </c>
      <c r="H201" s="19">
        <v>56857.722222222219</v>
      </c>
      <c r="I201" s="3" t="s">
        <v>15</v>
      </c>
      <c r="J201" s="19">
        <v>0</v>
      </c>
      <c r="K201" s="19">
        <v>1143234</v>
      </c>
    </row>
    <row r="202" spans="2:12" x14ac:dyDescent="0.35">
      <c r="B202" s="1">
        <v>210</v>
      </c>
      <c r="C202" s="2"/>
      <c r="D202" s="2"/>
      <c r="E202" s="2"/>
      <c r="F202" s="2">
        <v>72</v>
      </c>
      <c r="G202" s="2">
        <v>72</v>
      </c>
      <c r="H202" s="19">
        <v>58417.291666666664</v>
      </c>
      <c r="I202" s="3" t="s">
        <v>15</v>
      </c>
      <c r="J202" s="19">
        <v>0</v>
      </c>
      <c r="K202" s="19">
        <v>1581552</v>
      </c>
    </row>
    <row r="203" spans="2:12" x14ac:dyDescent="0.35">
      <c r="B203" s="1">
        <v>211</v>
      </c>
      <c r="C203" s="2"/>
      <c r="D203" s="2"/>
      <c r="E203" s="2"/>
      <c r="F203" s="2">
        <v>69</v>
      </c>
      <c r="G203" s="2">
        <v>69</v>
      </c>
      <c r="H203" s="19">
        <v>45188.565217391304</v>
      </c>
      <c r="I203" s="3" t="s">
        <v>15</v>
      </c>
      <c r="J203" s="19">
        <v>0</v>
      </c>
      <c r="K203" s="19">
        <v>1571889</v>
      </c>
    </row>
    <row r="204" spans="2:12" x14ac:dyDescent="0.35">
      <c r="B204" s="1">
        <v>212</v>
      </c>
      <c r="C204" s="2"/>
      <c r="D204" s="2"/>
      <c r="E204" s="2"/>
      <c r="F204" s="2">
        <v>42</v>
      </c>
      <c r="G204" s="2">
        <v>42</v>
      </c>
      <c r="H204" s="19">
        <v>45566.571428571428</v>
      </c>
      <c r="I204" s="3" t="s">
        <v>15</v>
      </c>
      <c r="J204" s="19">
        <v>0</v>
      </c>
      <c r="K204" s="19">
        <v>991872</v>
      </c>
    </row>
    <row r="205" spans="2:12" x14ac:dyDescent="0.35">
      <c r="B205" s="1">
        <v>213</v>
      </c>
      <c r="C205" s="2"/>
      <c r="D205" s="2"/>
      <c r="E205" s="2"/>
      <c r="F205" s="2">
        <v>18</v>
      </c>
      <c r="G205" s="2">
        <v>18</v>
      </c>
      <c r="H205" s="19">
        <v>72910.111111111109</v>
      </c>
      <c r="I205" s="3" t="s">
        <v>15</v>
      </c>
      <c r="J205" s="19">
        <v>0</v>
      </c>
      <c r="K205" s="19">
        <v>440496</v>
      </c>
    </row>
    <row r="206" spans="2:12" x14ac:dyDescent="0.35">
      <c r="B206" s="1">
        <v>214</v>
      </c>
      <c r="C206" s="2"/>
      <c r="D206" s="2"/>
      <c r="E206" s="2"/>
      <c r="F206" s="2">
        <v>29</v>
      </c>
      <c r="G206" s="2">
        <v>29</v>
      </c>
      <c r="H206" s="19">
        <v>64216.586206896551</v>
      </c>
      <c r="I206" s="3" t="s">
        <v>15</v>
      </c>
      <c r="J206" s="19">
        <v>0</v>
      </c>
      <c r="K206" s="19">
        <v>735121</v>
      </c>
    </row>
    <row r="207" spans="2:12" x14ac:dyDescent="0.35">
      <c r="B207" s="1">
        <v>215</v>
      </c>
      <c r="C207" s="2"/>
      <c r="D207" s="2"/>
      <c r="E207" s="2"/>
      <c r="F207" s="2">
        <v>24</v>
      </c>
      <c r="G207" s="2">
        <v>24</v>
      </c>
      <c r="H207" s="19">
        <v>67829.541666666672</v>
      </c>
      <c r="I207" s="3" t="s">
        <v>15</v>
      </c>
      <c r="J207" s="19">
        <v>0</v>
      </c>
      <c r="K207" s="19">
        <v>629928</v>
      </c>
    </row>
    <row r="208" spans="2:12" x14ac:dyDescent="0.35">
      <c r="B208" s="1">
        <v>216</v>
      </c>
      <c r="C208" s="2"/>
      <c r="D208" s="2"/>
      <c r="E208" s="2"/>
      <c r="F208" s="2">
        <v>27</v>
      </c>
      <c r="G208" s="2">
        <v>27</v>
      </c>
      <c r="H208" s="19">
        <v>47138.777777777781</v>
      </c>
      <c r="I208" s="3" t="s">
        <v>15</v>
      </c>
      <c r="J208" s="19">
        <v>0</v>
      </c>
      <c r="K208" s="19">
        <v>733482</v>
      </c>
    </row>
    <row r="209" spans="2:12" x14ac:dyDescent="0.35">
      <c r="B209" s="1">
        <v>217</v>
      </c>
      <c r="C209" s="2"/>
      <c r="D209" s="2"/>
      <c r="E209" s="2"/>
      <c r="F209" s="2">
        <v>23</v>
      </c>
      <c r="G209" s="2">
        <v>23</v>
      </c>
      <c r="H209" s="19">
        <v>66292.217391304352</v>
      </c>
      <c r="I209" s="3" t="s">
        <v>15</v>
      </c>
      <c r="J209" s="19">
        <v>0</v>
      </c>
      <c r="K209" s="19">
        <v>646461</v>
      </c>
    </row>
    <row r="210" spans="2:12" x14ac:dyDescent="0.35">
      <c r="B210" s="1">
        <v>218</v>
      </c>
      <c r="C210" s="2"/>
      <c r="D210" s="2"/>
      <c r="E210" s="2"/>
      <c r="F210" s="2">
        <v>28</v>
      </c>
      <c r="G210" s="2">
        <v>28</v>
      </c>
      <c r="H210" s="19">
        <v>67519.75</v>
      </c>
      <c r="I210" s="3" t="s">
        <v>15</v>
      </c>
      <c r="J210" s="19">
        <v>0</v>
      </c>
      <c r="K210" s="19">
        <v>813960</v>
      </c>
    </row>
    <row r="211" spans="2:12" x14ac:dyDescent="0.35">
      <c r="B211" s="1">
        <v>219</v>
      </c>
      <c r="C211" s="2"/>
      <c r="D211" s="2"/>
      <c r="E211" s="2"/>
      <c r="F211" s="2">
        <v>35</v>
      </c>
      <c r="G211" s="2">
        <v>35</v>
      </c>
      <c r="H211" s="19">
        <v>74643.71428571429</v>
      </c>
      <c r="I211" s="3" t="s">
        <v>15</v>
      </c>
      <c r="J211" s="19">
        <v>0</v>
      </c>
      <c r="K211" s="19">
        <v>1050000</v>
      </c>
    </row>
    <row r="212" spans="2:12" x14ac:dyDescent="0.35">
      <c r="B212" s="1">
        <v>220</v>
      </c>
      <c r="C212" s="2"/>
      <c r="D212" s="2"/>
      <c r="E212" s="2"/>
      <c r="F212" s="2">
        <v>32</v>
      </c>
      <c r="G212" s="2">
        <v>32</v>
      </c>
      <c r="H212" s="19">
        <v>70720.3125</v>
      </c>
      <c r="I212" s="3" t="s">
        <v>15</v>
      </c>
      <c r="J212" s="19">
        <v>0</v>
      </c>
      <c r="K212" s="19">
        <v>960000</v>
      </c>
    </row>
    <row r="213" spans="2:12" x14ac:dyDescent="0.35">
      <c r="B213" s="1">
        <v>221</v>
      </c>
      <c r="C213" s="2"/>
      <c r="D213" s="2"/>
      <c r="E213" s="2"/>
      <c r="F213" s="2">
        <v>46</v>
      </c>
      <c r="G213" s="2">
        <v>46</v>
      </c>
      <c r="H213" s="19">
        <v>60211.456521739128</v>
      </c>
      <c r="I213" s="3" t="s">
        <v>15</v>
      </c>
      <c r="J213" s="19">
        <v>0</v>
      </c>
      <c r="K213" s="19">
        <v>1380000</v>
      </c>
    </row>
    <row r="214" spans="2:12" x14ac:dyDescent="0.35">
      <c r="B214" s="1">
        <v>222</v>
      </c>
      <c r="C214" s="2"/>
      <c r="D214" s="2"/>
      <c r="E214" s="2"/>
      <c r="F214" s="2">
        <v>48</v>
      </c>
      <c r="G214" s="2">
        <v>48</v>
      </c>
      <c r="H214" s="19">
        <v>63832.4375</v>
      </c>
      <c r="I214" s="3" t="s">
        <v>15</v>
      </c>
      <c r="J214" s="19">
        <v>0</v>
      </c>
      <c r="K214" s="19">
        <v>1440000</v>
      </c>
    </row>
    <row r="215" spans="2:12" x14ac:dyDescent="0.35">
      <c r="B215" s="1">
        <v>223</v>
      </c>
      <c r="C215" s="2"/>
      <c r="D215" s="2"/>
      <c r="E215" s="2"/>
      <c r="F215" s="2">
        <v>42</v>
      </c>
      <c r="G215" s="2">
        <v>42</v>
      </c>
      <c r="H215" s="19">
        <v>69240.190476190473</v>
      </c>
      <c r="I215" s="3" t="s">
        <v>15</v>
      </c>
      <c r="J215" s="19">
        <v>0</v>
      </c>
      <c r="K215" s="19">
        <v>1260000</v>
      </c>
    </row>
    <row r="216" spans="2:12" x14ac:dyDescent="0.35">
      <c r="B216" s="1">
        <v>224</v>
      </c>
      <c r="C216" s="2"/>
      <c r="D216" s="2"/>
      <c r="E216" s="2"/>
      <c r="F216" s="2">
        <v>29</v>
      </c>
      <c r="G216" s="2">
        <v>29</v>
      </c>
      <c r="H216" s="19">
        <v>64985.310344827587</v>
      </c>
      <c r="I216" s="3" t="s">
        <v>15</v>
      </c>
      <c r="J216" s="19">
        <v>0</v>
      </c>
      <c r="K216" s="19">
        <v>870000</v>
      </c>
    </row>
    <row r="217" spans="2:12" x14ac:dyDescent="0.35">
      <c r="B217" s="1">
        <v>225</v>
      </c>
      <c r="C217" s="2"/>
      <c r="D217" s="2"/>
      <c r="E217" s="2"/>
      <c r="F217" s="2">
        <v>22</v>
      </c>
      <c r="G217" s="2">
        <v>22</v>
      </c>
      <c r="H217" s="19">
        <v>78128.5</v>
      </c>
      <c r="I217" s="3" t="s">
        <v>15</v>
      </c>
      <c r="J217" s="19">
        <v>0</v>
      </c>
      <c r="K217" s="19">
        <v>660000</v>
      </c>
    </row>
    <row r="218" spans="2:12" x14ac:dyDescent="0.35">
      <c r="B218" s="1">
        <v>226</v>
      </c>
      <c r="C218" s="2"/>
      <c r="D218" s="2"/>
      <c r="E218" s="2"/>
      <c r="F218" s="2">
        <v>34</v>
      </c>
      <c r="G218" s="2">
        <v>34</v>
      </c>
      <c r="H218" s="19">
        <v>81671.882352941175</v>
      </c>
      <c r="I218" s="3" t="s">
        <v>15</v>
      </c>
      <c r="J218" s="19">
        <v>0</v>
      </c>
      <c r="K218" s="19">
        <v>1020000</v>
      </c>
    </row>
    <row r="219" spans="2:12" x14ac:dyDescent="0.35">
      <c r="B219" s="1">
        <v>227</v>
      </c>
      <c r="C219" s="2"/>
      <c r="D219" s="2"/>
      <c r="E219" s="2"/>
      <c r="F219" s="2">
        <v>76</v>
      </c>
      <c r="G219" s="2">
        <v>76</v>
      </c>
      <c r="H219" s="19">
        <v>71022.131578947374</v>
      </c>
      <c r="I219" s="3" t="s">
        <v>15</v>
      </c>
      <c r="J219" s="19">
        <v>0</v>
      </c>
      <c r="K219" s="19">
        <v>2280000</v>
      </c>
    </row>
    <row r="220" spans="2:12" x14ac:dyDescent="0.35">
      <c r="B220" s="1">
        <v>228</v>
      </c>
      <c r="C220" s="2"/>
      <c r="D220" s="2"/>
      <c r="E220" s="2"/>
      <c r="F220" s="2">
        <v>99</v>
      </c>
      <c r="G220" s="2">
        <v>99</v>
      </c>
      <c r="H220" s="19">
        <v>67033.636363636368</v>
      </c>
      <c r="I220" s="3" t="s">
        <v>15</v>
      </c>
      <c r="J220" s="19">
        <v>0</v>
      </c>
      <c r="K220" s="19">
        <v>2970000</v>
      </c>
    </row>
    <row r="221" spans="2:12" x14ac:dyDescent="0.35">
      <c r="B221" s="1">
        <v>229</v>
      </c>
      <c r="C221" s="2"/>
      <c r="D221" s="2"/>
      <c r="E221" s="2"/>
      <c r="F221" s="2">
        <v>33</v>
      </c>
      <c r="G221" s="2">
        <v>33</v>
      </c>
      <c r="H221" s="19">
        <v>77146.15151515152</v>
      </c>
      <c r="I221" s="3" t="s">
        <v>15</v>
      </c>
      <c r="J221" s="19">
        <v>0</v>
      </c>
      <c r="K221" s="19">
        <v>990000</v>
      </c>
    </row>
    <row r="222" spans="2:12" x14ac:dyDescent="0.35">
      <c r="B222" s="1">
        <v>230</v>
      </c>
      <c r="C222" s="2"/>
      <c r="D222" s="2"/>
      <c r="E222" s="2"/>
      <c r="F222" s="2">
        <v>136</v>
      </c>
      <c r="G222" s="2">
        <v>136</v>
      </c>
      <c r="H222" s="19">
        <v>96391.757352941175</v>
      </c>
      <c r="I222" s="3" t="s">
        <v>15</v>
      </c>
      <c r="J222" s="19">
        <v>0</v>
      </c>
      <c r="K222" s="19">
        <v>4080000</v>
      </c>
      <c r="L222" s="23"/>
    </row>
    <row r="223" spans="2:12" x14ac:dyDescent="0.35">
      <c r="B223" s="1">
        <v>231</v>
      </c>
      <c r="C223" s="2"/>
      <c r="D223" s="2"/>
      <c r="E223" s="2"/>
      <c r="F223" s="2">
        <v>41</v>
      </c>
      <c r="G223" s="2">
        <v>41</v>
      </c>
      <c r="H223" s="19">
        <v>93605.414634146335</v>
      </c>
      <c r="I223" s="3" t="s">
        <v>15</v>
      </c>
      <c r="J223" s="19">
        <v>0</v>
      </c>
      <c r="K223" s="19">
        <v>1230000</v>
      </c>
    </row>
    <row r="224" spans="2:12" x14ac:dyDescent="0.35">
      <c r="B224" s="1">
        <v>232</v>
      </c>
      <c r="C224" s="2"/>
      <c r="D224" s="2"/>
      <c r="E224" s="2"/>
      <c r="F224" s="2">
        <v>34</v>
      </c>
      <c r="G224" s="2">
        <v>34</v>
      </c>
      <c r="H224" s="19">
        <v>93037</v>
      </c>
      <c r="I224" s="3" t="s">
        <v>15</v>
      </c>
      <c r="J224" s="19">
        <v>0</v>
      </c>
      <c r="K224" s="19">
        <v>1020000</v>
      </c>
    </row>
    <row r="225" spans="2:12" x14ac:dyDescent="0.35">
      <c r="B225" s="1">
        <v>233</v>
      </c>
      <c r="C225" s="2"/>
      <c r="D225" s="2"/>
      <c r="E225" s="2"/>
      <c r="F225" s="2">
        <v>20</v>
      </c>
      <c r="G225" s="2">
        <v>20</v>
      </c>
      <c r="H225" s="19">
        <v>86270</v>
      </c>
      <c r="I225" s="3" t="s">
        <v>15</v>
      </c>
      <c r="J225" s="19">
        <v>0</v>
      </c>
      <c r="K225" s="19">
        <v>600000</v>
      </c>
    </row>
    <row r="226" spans="2:12" x14ac:dyDescent="0.35">
      <c r="B226" s="1">
        <v>234</v>
      </c>
      <c r="C226" s="2"/>
      <c r="D226" s="2"/>
      <c r="E226" s="2"/>
      <c r="F226" s="2">
        <v>14</v>
      </c>
      <c r="G226" s="2">
        <v>14</v>
      </c>
      <c r="H226" s="19">
        <v>76894</v>
      </c>
      <c r="I226" s="3" t="s">
        <v>15</v>
      </c>
      <c r="J226" s="19">
        <v>0</v>
      </c>
      <c r="K226" s="19">
        <v>420000</v>
      </c>
    </row>
    <row r="227" spans="2:12" x14ac:dyDescent="0.35">
      <c r="B227" s="1">
        <v>235</v>
      </c>
      <c r="C227" s="2"/>
      <c r="D227" s="2"/>
      <c r="E227" s="2"/>
      <c r="F227" s="2">
        <v>15</v>
      </c>
      <c r="G227" s="2">
        <v>15</v>
      </c>
      <c r="H227" s="19">
        <v>92637.4</v>
      </c>
      <c r="I227" s="3" t="s">
        <v>15</v>
      </c>
      <c r="J227" s="19">
        <v>0</v>
      </c>
      <c r="K227" s="19">
        <v>450000</v>
      </c>
    </row>
    <row r="228" spans="2:12" x14ac:dyDescent="0.35">
      <c r="B228" s="1">
        <v>236</v>
      </c>
      <c r="C228" s="2"/>
      <c r="D228" s="2"/>
      <c r="E228" s="2"/>
      <c r="F228" s="2">
        <v>20</v>
      </c>
      <c r="G228" s="2">
        <v>20</v>
      </c>
      <c r="H228" s="19">
        <v>82632</v>
      </c>
      <c r="I228" s="3" t="s">
        <v>15</v>
      </c>
      <c r="J228" s="19">
        <v>0</v>
      </c>
      <c r="K228" s="19">
        <v>600000</v>
      </c>
    </row>
    <row r="229" spans="2:12" x14ac:dyDescent="0.35">
      <c r="B229" s="1">
        <v>237</v>
      </c>
      <c r="C229" s="2"/>
      <c r="D229" s="2"/>
      <c r="E229" s="2"/>
      <c r="F229" s="2">
        <v>19</v>
      </c>
      <c r="G229" s="2">
        <v>19</v>
      </c>
      <c r="H229" s="19">
        <v>68582.15789473684</v>
      </c>
      <c r="I229" s="3" t="s">
        <v>15</v>
      </c>
      <c r="J229" s="19">
        <v>0</v>
      </c>
      <c r="K229" s="19">
        <v>570000</v>
      </c>
    </row>
    <row r="230" spans="2:12" x14ac:dyDescent="0.35">
      <c r="B230" s="1">
        <v>238</v>
      </c>
      <c r="C230" s="2"/>
      <c r="D230" s="2"/>
      <c r="E230" s="2"/>
      <c r="F230" s="2">
        <v>20</v>
      </c>
      <c r="G230" s="2">
        <v>20</v>
      </c>
      <c r="H230" s="19">
        <v>110766.85</v>
      </c>
      <c r="I230" s="3" t="s">
        <v>15</v>
      </c>
      <c r="J230" s="19">
        <v>0</v>
      </c>
      <c r="K230" s="19">
        <v>600000</v>
      </c>
    </row>
    <row r="231" spans="2:12" x14ac:dyDescent="0.35">
      <c r="B231" s="1">
        <v>239</v>
      </c>
      <c r="C231" s="2"/>
      <c r="D231" s="2"/>
      <c r="E231" s="2"/>
      <c r="F231" s="2">
        <v>24</v>
      </c>
      <c r="G231" s="2">
        <v>24</v>
      </c>
      <c r="H231" s="19">
        <v>118258.16666666667</v>
      </c>
      <c r="I231" s="3" t="s">
        <v>15</v>
      </c>
      <c r="J231" s="19">
        <v>0</v>
      </c>
      <c r="K231" s="19">
        <v>720000</v>
      </c>
    </row>
    <row r="232" spans="2:12" x14ac:dyDescent="0.35">
      <c r="B232" s="1">
        <v>240</v>
      </c>
      <c r="C232" s="2"/>
      <c r="D232" s="2"/>
      <c r="E232" s="2"/>
      <c r="F232" s="2">
        <v>24</v>
      </c>
      <c r="G232" s="2">
        <v>24</v>
      </c>
      <c r="H232" s="19">
        <v>118819.95833333333</v>
      </c>
      <c r="I232" s="3" t="s">
        <v>15</v>
      </c>
      <c r="J232" s="19">
        <v>0</v>
      </c>
      <c r="K232" s="19">
        <v>720000</v>
      </c>
    </row>
    <row r="233" spans="2:12" x14ac:dyDescent="0.35">
      <c r="B233" s="1">
        <v>241</v>
      </c>
      <c r="C233" s="2"/>
      <c r="D233" s="2"/>
      <c r="E233" s="2"/>
      <c r="F233" s="2">
        <v>33</v>
      </c>
      <c r="G233" s="2">
        <v>33</v>
      </c>
      <c r="H233" s="19">
        <v>107378.30303030302</v>
      </c>
      <c r="I233" s="3" t="s">
        <v>15</v>
      </c>
      <c r="J233" s="19">
        <v>0</v>
      </c>
      <c r="K233" s="19">
        <v>990000</v>
      </c>
    </row>
    <row r="234" spans="2:12" x14ac:dyDescent="0.35">
      <c r="B234" s="1">
        <v>242</v>
      </c>
      <c r="C234" s="2"/>
      <c r="D234" s="2"/>
      <c r="E234" s="2"/>
      <c r="F234" s="2">
        <v>126</v>
      </c>
      <c r="G234" s="2">
        <v>126</v>
      </c>
      <c r="H234" s="19">
        <v>101568.81746031746</v>
      </c>
      <c r="I234" s="3" t="s">
        <v>15</v>
      </c>
      <c r="J234" s="19">
        <v>0</v>
      </c>
      <c r="K234" s="19">
        <v>3780000</v>
      </c>
      <c r="L234" s="23"/>
    </row>
    <row r="235" spans="2:12" x14ac:dyDescent="0.35">
      <c r="B235" s="1">
        <v>243</v>
      </c>
      <c r="C235" s="2"/>
      <c r="D235" s="2"/>
      <c r="E235" s="2"/>
      <c r="F235" s="2">
        <v>46</v>
      </c>
      <c r="G235" s="2">
        <v>46</v>
      </c>
      <c r="H235" s="19">
        <v>124657.47826086957</v>
      </c>
      <c r="I235" s="3" t="s">
        <v>15</v>
      </c>
      <c r="J235" s="19">
        <v>0</v>
      </c>
      <c r="K235" s="19">
        <v>1380000</v>
      </c>
    </row>
    <row r="236" spans="2:12" x14ac:dyDescent="0.35">
      <c r="B236" s="1">
        <v>244</v>
      </c>
      <c r="C236" s="2"/>
      <c r="D236" s="2"/>
      <c r="E236" s="2"/>
      <c r="F236" s="2">
        <v>74</v>
      </c>
      <c r="G236" s="2">
        <v>74</v>
      </c>
      <c r="H236" s="19">
        <v>132981.04054054053</v>
      </c>
      <c r="I236" s="3" t="s">
        <v>15</v>
      </c>
      <c r="J236" s="19">
        <v>0</v>
      </c>
      <c r="K236" s="19">
        <v>2220000</v>
      </c>
    </row>
    <row r="237" spans="2:12" x14ac:dyDescent="0.35">
      <c r="B237" s="1">
        <v>245</v>
      </c>
      <c r="C237" s="2"/>
      <c r="D237" s="2"/>
      <c r="E237" s="2"/>
      <c r="F237" s="2">
        <v>62</v>
      </c>
      <c r="G237" s="2">
        <v>62</v>
      </c>
      <c r="H237" s="19">
        <v>125735.5</v>
      </c>
      <c r="I237" s="3" t="s">
        <v>15</v>
      </c>
      <c r="J237" s="19">
        <v>0</v>
      </c>
      <c r="K237" s="19">
        <v>1860000</v>
      </c>
    </row>
    <row r="238" spans="2:12" x14ac:dyDescent="0.35">
      <c r="B238" s="1">
        <v>246</v>
      </c>
      <c r="C238" s="2"/>
      <c r="D238" s="2"/>
      <c r="E238" s="2"/>
      <c r="F238" s="2">
        <v>77</v>
      </c>
      <c r="G238" s="2">
        <v>77</v>
      </c>
      <c r="H238" s="19">
        <v>136272.74025974027</v>
      </c>
      <c r="I238" s="3" t="s">
        <v>15</v>
      </c>
      <c r="J238" s="19">
        <v>0</v>
      </c>
      <c r="K238" s="19">
        <v>2310000</v>
      </c>
    </row>
    <row r="239" spans="2:12" x14ac:dyDescent="0.35">
      <c r="B239" s="1">
        <v>247</v>
      </c>
      <c r="C239" s="2"/>
      <c r="D239" s="2"/>
      <c r="E239" s="2"/>
      <c r="F239" s="2">
        <v>69</v>
      </c>
      <c r="G239" s="2">
        <v>69</v>
      </c>
      <c r="H239" s="19">
        <v>118850.46376811594</v>
      </c>
      <c r="I239" s="3" t="s">
        <v>15</v>
      </c>
      <c r="J239" s="19">
        <v>0</v>
      </c>
      <c r="K239" s="19">
        <v>2070000</v>
      </c>
      <c r="L239" s="23"/>
    </row>
    <row r="240" spans="2:12" x14ac:dyDescent="0.35">
      <c r="B240" s="1">
        <v>248</v>
      </c>
      <c r="C240" s="2"/>
      <c r="D240" s="2"/>
      <c r="E240" s="2"/>
      <c r="F240" s="2">
        <v>23</v>
      </c>
      <c r="G240" s="2">
        <v>23</v>
      </c>
      <c r="H240" s="19">
        <v>105853.17391304347</v>
      </c>
      <c r="I240" s="3" t="s">
        <v>15</v>
      </c>
      <c r="J240" s="19">
        <v>0</v>
      </c>
      <c r="K240" s="19">
        <v>690000</v>
      </c>
    </row>
    <row r="241" spans="2:12" x14ac:dyDescent="0.35">
      <c r="B241" s="1">
        <v>249</v>
      </c>
      <c r="C241" s="2"/>
      <c r="D241" s="2"/>
      <c r="E241" s="2"/>
      <c r="F241" s="2">
        <v>13</v>
      </c>
      <c r="G241" s="2">
        <v>13</v>
      </c>
      <c r="H241" s="19">
        <v>81450</v>
      </c>
      <c r="I241" s="3" t="s">
        <v>15</v>
      </c>
      <c r="J241" s="19">
        <v>0</v>
      </c>
      <c r="K241" s="19">
        <v>390000</v>
      </c>
    </row>
    <row r="242" spans="2:12" x14ac:dyDescent="0.35">
      <c r="B242" s="1">
        <v>250</v>
      </c>
      <c r="C242" s="2"/>
      <c r="D242" s="2"/>
      <c r="E242" s="2"/>
      <c r="F242" s="2">
        <v>31</v>
      </c>
      <c r="G242" s="2">
        <v>31</v>
      </c>
      <c r="H242" s="19">
        <v>93720.032258064515</v>
      </c>
      <c r="I242" s="3" t="s">
        <v>15</v>
      </c>
      <c r="J242" s="19">
        <v>0</v>
      </c>
      <c r="K242" s="19">
        <v>930000</v>
      </c>
    </row>
    <row r="243" spans="2:12" x14ac:dyDescent="0.35">
      <c r="B243" s="1">
        <v>251</v>
      </c>
      <c r="C243" s="2"/>
      <c r="D243" s="2"/>
      <c r="E243" s="2"/>
      <c r="F243" s="2">
        <v>46</v>
      </c>
      <c r="G243" s="2">
        <v>46</v>
      </c>
      <c r="H243" s="19">
        <v>108230.78260869565</v>
      </c>
      <c r="I243" s="3" t="s">
        <v>14</v>
      </c>
      <c r="J243" s="19">
        <v>0</v>
      </c>
      <c r="K243" s="19">
        <v>1380000</v>
      </c>
      <c r="L243" s="23">
        <f>-SUM(K243:K349)/SUMPRODUCT(G243:G349,H243:H349)</f>
        <v>-0.18514408125394943</v>
      </c>
    </row>
    <row r="244" spans="2:12" x14ac:dyDescent="0.35">
      <c r="B244" s="1">
        <v>252</v>
      </c>
      <c r="C244" s="2"/>
      <c r="D244" s="2"/>
      <c r="E244" s="2"/>
      <c r="F244" s="2">
        <v>17</v>
      </c>
      <c r="G244" s="2">
        <v>17</v>
      </c>
      <c r="H244" s="19">
        <v>141251.0588235294</v>
      </c>
      <c r="I244" s="3" t="s">
        <v>14</v>
      </c>
      <c r="J244" s="19">
        <v>0</v>
      </c>
      <c r="K244" s="19">
        <v>510000</v>
      </c>
    </row>
    <row r="245" spans="2:12" x14ac:dyDescent="0.35">
      <c r="B245" s="1">
        <v>253</v>
      </c>
      <c r="C245" s="2"/>
      <c r="D245" s="2"/>
      <c r="E245" s="2"/>
      <c r="F245" s="2">
        <v>7</v>
      </c>
      <c r="G245" s="2">
        <v>7</v>
      </c>
      <c r="H245" s="19">
        <v>96988.428571428565</v>
      </c>
      <c r="I245" s="3" t="s">
        <v>14</v>
      </c>
      <c r="J245" s="19">
        <v>0</v>
      </c>
      <c r="K245" s="19">
        <v>210000</v>
      </c>
    </row>
    <row r="246" spans="2:12" x14ac:dyDescent="0.35">
      <c r="B246" s="1">
        <v>254</v>
      </c>
      <c r="C246" s="2"/>
      <c r="D246" s="2"/>
      <c r="E246" s="2"/>
      <c r="F246" s="2">
        <v>31</v>
      </c>
      <c r="G246" s="2">
        <v>31</v>
      </c>
      <c r="H246" s="19">
        <v>65337.096774193546</v>
      </c>
      <c r="I246" s="3" t="s">
        <v>14</v>
      </c>
      <c r="J246" s="19">
        <v>0</v>
      </c>
      <c r="K246" s="19">
        <v>930000</v>
      </c>
    </row>
    <row r="247" spans="2:12" x14ac:dyDescent="0.35">
      <c r="B247" s="1">
        <v>255</v>
      </c>
      <c r="C247" s="2"/>
      <c r="D247" s="2"/>
      <c r="E247" s="2"/>
      <c r="F247" s="2">
        <v>103</v>
      </c>
      <c r="G247" s="2">
        <v>103</v>
      </c>
      <c r="H247" s="19">
        <v>152876.70873786407</v>
      </c>
      <c r="I247" s="3" t="s">
        <v>14</v>
      </c>
      <c r="J247" s="19">
        <v>0</v>
      </c>
      <c r="K247" s="19">
        <v>3090000</v>
      </c>
    </row>
    <row r="248" spans="2:12" x14ac:dyDescent="0.35">
      <c r="B248" s="1">
        <v>256</v>
      </c>
      <c r="C248" s="2"/>
      <c r="D248" s="2"/>
      <c r="E248" s="2"/>
      <c r="F248" s="2">
        <v>101</v>
      </c>
      <c r="G248" s="2">
        <v>101</v>
      </c>
      <c r="H248" s="19">
        <v>92886.831683168319</v>
      </c>
      <c r="I248" s="3" t="s">
        <v>14</v>
      </c>
      <c r="J248" s="19">
        <v>0</v>
      </c>
      <c r="K248" s="19">
        <v>3030000</v>
      </c>
    </row>
    <row r="249" spans="2:12" x14ac:dyDescent="0.35">
      <c r="B249" s="1">
        <v>257</v>
      </c>
      <c r="C249" s="2"/>
      <c r="D249" s="2"/>
      <c r="E249" s="2"/>
      <c r="F249" s="2">
        <v>26</v>
      </c>
      <c r="G249" s="2">
        <v>26</v>
      </c>
      <c r="H249" s="19">
        <v>91251.730769230766</v>
      </c>
      <c r="I249" s="3" t="s">
        <v>14</v>
      </c>
      <c r="J249" s="19">
        <v>0</v>
      </c>
      <c r="K249" s="19">
        <v>780000</v>
      </c>
    </row>
    <row r="250" spans="2:12" x14ac:dyDescent="0.35">
      <c r="B250" s="1">
        <v>258</v>
      </c>
      <c r="C250" s="2"/>
      <c r="D250" s="2"/>
      <c r="E250" s="2"/>
      <c r="F250" s="2">
        <v>14</v>
      </c>
      <c r="G250" s="2">
        <v>14</v>
      </c>
      <c r="H250" s="19">
        <v>105829.21428571429</v>
      </c>
      <c r="I250" s="3" t="s">
        <v>14</v>
      </c>
      <c r="J250" s="19">
        <v>0</v>
      </c>
      <c r="K250" s="19">
        <v>420000</v>
      </c>
    </row>
    <row r="251" spans="2:12" x14ac:dyDescent="0.35">
      <c r="B251" s="1">
        <v>259</v>
      </c>
      <c r="C251" s="2"/>
      <c r="D251" s="2"/>
      <c r="E251" s="2"/>
      <c r="F251" s="2">
        <v>5</v>
      </c>
      <c r="G251" s="2">
        <v>5</v>
      </c>
      <c r="H251" s="19">
        <v>97235</v>
      </c>
      <c r="I251" s="3" t="s">
        <v>14</v>
      </c>
      <c r="J251" s="19">
        <v>0</v>
      </c>
      <c r="K251" s="19">
        <v>150000</v>
      </c>
    </row>
    <row r="252" spans="2:12" x14ac:dyDescent="0.35">
      <c r="B252" s="1">
        <v>260</v>
      </c>
      <c r="C252" s="2"/>
      <c r="D252" s="2"/>
      <c r="E252" s="2"/>
      <c r="F252" s="2">
        <v>12</v>
      </c>
      <c r="G252" s="2">
        <v>12</v>
      </c>
      <c r="H252" s="19">
        <v>89886.666666666672</v>
      </c>
      <c r="I252" s="3" t="s">
        <v>14</v>
      </c>
      <c r="J252" s="19">
        <v>0</v>
      </c>
      <c r="K252" s="19">
        <v>360000</v>
      </c>
    </row>
    <row r="253" spans="2:12" x14ac:dyDescent="0.35">
      <c r="B253" s="1">
        <v>261</v>
      </c>
      <c r="C253" s="2"/>
      <c r="D253" s="2"/>
      <c r="E253" s="2"/>
      <c r="F253" s="2">
        <v>10</v>
      </c>
      <c r="G253" s="2">
        <v>10</v>
      </c>
      <c r="H253" s="19">
        <v>80790.8</v>
      </c>
      <c r="I253" s="3" t="s">
        <v>14</v>
      </c>
      <c r="J253" s="19">
        <v>0</v>
      </c>
      <c r="K253" s="19">
        <v>300000</v>
      </c>
    </row>
    <row r="254" spans="2:12" x14ac:dyDescent="0.35">
      <c r="B254" s="1">
        <v>262</v>
      </c>
      <c r="C254" s="2"/>
      <c r="D254" s="2"/>
      <c r="E254" s="2"/>
      <c r="F254" s="2">
        <v>13</v>
      </c>
      <c r="G254" s="2">
        <v>13</v>
      </c>
      <c r="H254" s="19">
        <v>129265.38461538461</v>
      </c>
      <c r="I254" s="3" t="s">
        <v>14</v>
      </c>
      <c r="J254" s="19">
        <v>0</v>
      </c>
      <c r="K254" s="19">
        <v>390000</v>
      </c>
    </row>
    <row r="255" spans="2:12" x14ac:dyDescent="0.35">
      <c r="B255" s="1">
        <v>263</v>
      </c>
      <c r="C255" s="2"/>
      <c r="D255" s="2"/>
      <c r="E255" s="2"/>
      <c r="F255" s="2">
        <v>14</v>
      </c>
      <c r="G255" s="2">
        <v>14</v>
      </c>
      <c r="H255" s="19">
        <v>93216.71428571429</v>
      </c>
      <c r="I255" s="3" t="s">
        <v>14</v>
      </c>
      <c r="J255" s="19">
        <v>0</v>
      </c>
      <c r="K255" s="19">
        <v>420000</v>
      </c>
    </row>
    <row r="256" spans="2:12" x14ac:dyDescent="0.35">
      <c r="B256" s="1">
        <v>264</v>
      </c>
      <c r="C256" s="2"/>
      <c r="D256" s="2"/>
      <c r="E256" s="2"/>
      <c r="F256" s="2">
        <v>21</v>
      </c>
      <c r="G256" s="2">
        <v>21</v>
      </c>
      <c r="H256" s="19">
        <v>90591.809523809527</v>
      </c>
      <c r="I256" s="3" t="s">
        <v>14</v>
      </c>
      <c r="J256" s="19">
        <v>0</v>
      </c>
      <c r="K256" s="19">
        <v>630000</v>
      </c>
    </row>
    <row r="257" spans="2:11" x14ac:dyDescent="0.35">
      <c r="B257" s="1">
        <v>265</v>
      </c>
      <c r="C257" s="2"/>
      <c r="D257" s="2"/>
      <c r="E257" s="2"/>
      <c r="F257" s="2">
        <v>6</v>
      </c>
      <c r="G257" s="2">
        <v>6</v>
      </c>
      <c r="H257" s="19">
        <v>131397.16666666666</v>
      </c>
      <c r="I257" s="3" t="s">
        <v>14</v>
      </c>
      <c r="J257" s="19">
        <v>0</v>
      </c>
      <c r="K257" s="19">
        <v>180000</v>
      </c>
    </row>
    <row r="258" spans="2:11" x14ac:dyDescent="0.35">
      <c r="B258" s="1">
        <v>266</v>
      </c>
      <c r="C258" s="2"/>
      <c r="D258" s="2"/>
      <c r="E258" s="2"/>
      <c r="F258" s="2">
        <v>2</v>
      </c>
      <c r="G258" s="2">
        <v>2</v>
      </c>
      <c r="H258" s="19">
        <v>102500</v>
      </c>
      <c r="I258" s="3" t="s">
        <v>14</v>
      </c>
      <c r="J258" s="19">
        <v>0</v>
      </c>
      <c r="K258" s="19">
        <v>60000</v>
      </c>
    </row>
    <row r="259" spans="2:11" x14ac:dyDescent="0.35">
      <c r="B259" s="1">
        <v>267</v>
      </c>
      <c r="C259" s="2"/>
      <c r="D259" s="2"/>
      <c r="E259" s="2"/>
      <c r="F259" s="2">
        <v>18</v>
      </c>
      <c r="G259" s="2">
        <v>18</v>
      </c>
      <c r="H259" s="19">
        <v>116046.11111111111</v>
      </c>
      <c r="I259" s="3" t="s">
        <v>14</v>
      </c>
      <c r="J259" s="19">
        <v>0</v>
      </c>
      <c r="K259" s="19">
        <v>540000</v>
      </c>
    </row>
    <row r="260" spans="2:11" x14ac:dyDescent="0.35">
      <c r="B260" s="1">
        <v>268</v>
      </c>
      <c r="C260" s="2"/>
      <c r="D260" s="2"/>
      <c r="E260" s="2"/>
      <c r="F260" s="2">
        <v>3</v>
      </c>
      <c r="G260" s="2">
        <v>3</v>
      </c>
      <c r="H260" s="19">
        <v>83824</v>
      </c>
      <c r="I260" s="3" t="s">
        <v>14</v>
      </c>
      <c r="J260" s="19">
        <v>0</v>
      </c>
      <c r="K260" s="19">
        <v>90000</v>
      </c>
    </row>
    <row r="261" spans="2:11" x14ac:dyDescent="0.35">
      <c r="B261" s="1">
        <v>269</v>
      </c>
      <c r="C261" s="2"/>
      <c r="D261" s="2"/>
      <c r="E261" s="2"/>
      <c r="F261" s="2">
        <v>6</v>
      </c>
      <c r="G261" s="2">
        <v>6</v>
      </c>
      <c r="H261" s="19">
        <v>151277.33333333334</v>
      </c>
      <c r="I261" s="3" t="s">
        <v>14</v>
      </c>
      <c r="J261" s="19">
        <v>0</v>
      </c>
      <c r="K261" s="19">
        <v>180000</v>
      </c>
    </row>
    <row r="262" spans="2:11" x14ac:dyDescent="0.35">
      <c r="B262" s="1">
        <v>270</v>
      </c>
      <c r="C262" s="2"/>
      <c r="D262" s="2"/>
      <c r="E262" s="2"/>
      <c r="F262" s="2">
        <v>9</v>
      </c>
      <c r="G262" s="2">
        <v>9</v>
      </c>
      <c r="H262" s="19">
        <v>109312.66666666667</v>
      </c>
      <c r="I262" s="3" t="s">
        <v>14</v>
      </c>
      <c r="J262" s="19">
        <v>0</v>
      </c>
      <c r="K262" s="19">
        <v>270000</v>
      </c>
    </row>
    <row r="263" spans="2:11" x14ac:dyDescent="0.35">
      <c r="B263" s="1">
        <v>271</v>
      </c>
      <c r="C263" s="2"/>
      <c r="D263" s="2"/>
      <c r="E263" s="2"/>
      <c r="F263" s="2">
        <v>4</v>
      </c>
      <c r="G263" s="2">
        <v>4</v>
      </c>
      <c r="H263" s="19">
        <v>181719.25</v>
      </c>
      <c r="I263" s="3" t="s">
        <v>14</v>
      </c>
      <c r="J263" s="19">
        <v>0</v>
      </c>
      <c r="K263" s="19">
        <v>120000</v>
      </c>
    </row>
    <row r="264" spans="2:11" x14ac:dyDescent="0.35">
      <c r="B264" s="1">
        <v>272</v>
      </c>
      <c r="C264" s="2"/>
      <c r="D264" s="2"/>
      <c r="E264" s="2"/>
      <c r="F264" s="2">
        <v>48</v>
      </c>
      <c r="G264" s="2">
        <v>48</v>
      </c>
      <c r="H264" s="19">
        <v>209710.6875</v>
      </c>
      <c r="I264" s="3" t="s">
        <v>14</v>
      </c>
      <c r="J264" s="19">
        <v>0</v>
      </c>
      <c r="K264" s="19">
        <v>1440000</v>
      </c>
    </row>
    <row r="265" spans="2:11" x14ac:dyDescent="0.35">
      <c r="B265" s="1">
        <v>273</v>
      </c>
      <c r="C265" s="2"/>
      <c r="D265" s="2"/>
      <c r="E265" s="2"/>
      <c r="F265" s="2">
        <v>40</v>
      </c>
      <c r="G265" s="2">
        <v>40</v>
      </c>
      <c r="H265" s="19">
        <v>208017.375</v>
      </c>
      <c r="I265" s="3" t="s">
        <v>14</v>
      </c>
      <c r="J265" s="19">
        <v>0</v>
      </c>
      <c r="K265" s="19">
        <v>1200000</v>
      </c>
    </row>
    <row r="266" spans="2:11" x14ac:dyDescent="0.35">
      <c r="B266" s="1">
        <v>274</v>
      </c>
      <c r="C266" s="2"/>
      <c r="D266" s="2"/>
      <c r="E266" s="2"/>
      <c r="F266" s="2">
        <v>2</v>
      </c>
      <c r="G266" s="2">
        <v>2</v>
      </c>
      <c r="H266" s="19">
        <v>206465.5</v>
      </c>
      <c r="I266" s="3" t="s">
        <v>14</v>
      </c>
      <c r="J266" s="19">
        <v>0</v>
      </c>
      <c r="K266" s="19">
        <v>60000</v>
      </c>
    </row>
    <row r="267" spans="2:11" x14ac:dyDescent="0.35">
      <c r="B267" s="1">
        <v>275</v>
      </c>
      <c r="C267" s="2"/>
      <c r="D267" s="2"/>
      <c r="E267" s="2"/>
      <c r="F267" s="2">
        <v>72</v>
      </c>
      <c r="G267" s="2">
        <v>72</v>
      </c>
      <c r="H267" s="19">
        <v>176280.05555555556</v>
      </c>
      <c r="I267" s="3" t="s">
        <v>14</v>
      </c>
      <c r="J267" s="19">
        <v>0</v>
      </c>
      <c r="K267" s="19">
        <v>2160000</v>
      </c>
    </row>
    <row r="268" spans="2:11" x14ac:dyDescent="0.35">
      <c r="B268" s="1">
        <v>276</v>
      </c>
      <c r="C268" s="2"/>
      <c r="D268" s="2"/>
      <c r="E268" s="2"/>
      <c r="F268" s="2">
        <v>21</v>
      </c>
      <c r="G268" s="2">
        <v>21</v>
      </c>
      <c r="H268" s="19">
        <v>232549.61904761905</v>
      </c>
      <c r="I268" s="3" t="s">
        <v>14</v>
      </c>
      <c r="J268" s="19">
        <v>0</v>
      </c>
      <c r="K268" s="19">
        <v>630000</v>
      </c>
    </row>
    <row r="269" spans="2:11" x14ac:dyDescent="0.35">
      <c r="B269" s="1">
        <v>277</v>
      </c>
      <c r="C269" s="2"/>
      <c r="D269" s="2"/>
      <c r="E269" s="2"/>
      <c r="F269" s="2">
        <v>12</v>
      </c>
      <c r="G269" s="2">
        <v>12</v>
      </c>
      <c r="H269" s="19">
        <v>52732.916666666664</v>
      </c>
      <c r="I269" s="3" t="s">
        <v>14</v>
      </c>
      <c r="J269" s="19">
        <v>0</v>
      </c>
      <c r="K269" s="19">
        <v>360000</v>
      </c>
    </row>
    <row r="270" spans="2:11" x14ac:dyDescent="0.35">
      <c r="B270" s="1">
        <v>278</v>
      </c>
      <c r="C270" s="2"/>
      <c r="D270" s="2"/>
      <c r="E270" s="2"/>
      <c r="F270" s="2">
        <v>2</v>
      </c>
      <c r="G270" s="2">
        <v>2</v>
      </c>
      <c r="H270" s="19">
        <v>132025</v>
      </c>
      <c r="I270" s="3" t="s">
        <v>14</v>
      </c>
      <c r="J270" s="19">
        <v>0</v>
      </c>
      <c r="K270" s="19">
        <v>60000</v>
      </c>
    </row>
    <row r="271" spans="2:11" x14ac:dyDescent="0.35">
      <c r="B271" s="1">
        <v>279</v>
      </c>
      <c r="C271" s="2"/>
      <c r="D271" s="2"/>
      <c r="E271" s="2"/>
      <c r="F271" s="2">
        <v>4</v>
      </c>
      <c r="G271" s="2">
        <v>4</v>
      </c>
      <c r="H271" s="19">
        <v>110385</v>
      </c>
      <c r="I271" s="3" t="s">
        <v>14</v>
      </c>
      <c r="J271" s="19">
        <v>0</v>
      </c>
      <c r="K271" s="19">
        <v>120000</v>
      </c>
    </row>
    <row r="272" spans="2:11" x14ac:dyDescent="0.35">
      <c r="B272" s="1">
        <v>280</v>
      </c>
      <c r="C272" s="2"/>
      <c r="D272" s="2"/>
      <c r="E272" s="2"/>
      <c r="F272" s="2">
        <v>12</v>
      </c>
      <c r="G272" s="2">
        <v>12</v>
      </c>
      <c r="H272" s="19">
        <v>230723.25</v>
      </c>
      <c r="I272" s="3" t="s">
        <v>14</v>
      </c>
      <c r="J272" s="19">
        <v>0</v>
      </c>
      <c r="K272" s="19">
        <v>360000</v>
      </c>
    </row>
    <row r="273" spans="2:11" x14ac:dyDescent="0.35">
      <c r="B273" s="1">
        <v>281</v>
      </c>
      <c r="C273" s="2"/>
      <c r="D273" s="2"/>
      <c r="E273" s="2"/>
      <c r="F273" s="2">
        <v>7</v>
      </c>
      <c r="G273" s="2">
        <v>7</v>
      </c>
      <c r="H273" s="19">
        <v>155235.71428571429</v>
      </c>
      <c r="I273" s="3" t="s">
        <v>14</v>
      </c>
      <c r="J273" s="19">
        <v>0</v>
      </c>
      <c r="K273" s="19">
        <v>210000</v>
      </c>
    </row>
    <row r="274" spans="2:11" x14ac:dyDescent="0.35">
      <c r="B274" s="1">
        <v>282</v>
      </c>
      <c r="C274" s="2"/>
      <c r="D274" s="2"/>
      <c r="E274" s="2"/>
      <c r="F274" s="2">
        <v>14</v>
      </c>
      <c r="G274" s="2">
        <v>14</v>
      </c>
      <c r="H274" s="19">
        <v>145183.42857142858</v>
      </c>
      <c r="I274" s="3" t="s">
        <v>14</v>
      </c>
      <c r="J274" s="19">
        <v>0</v>
      </c>
      <c r="K274" s="19">
        <v>420000</v>
      </c>
    </row>
    <row r="275" spans="2:11" x14ac:dyDescent="0.35">
      <c r="B275" s="1">
        <v>283</v>
      </c>
      <c r="C275" s="2"/>
      <c r="D275" s="2"/>
      <c r="E275" s="2"/>
      <c r="F275" s="2">
        <v>6</v>
      </c>
      <c r="G275" s="2">
        <v>6</v>
      </c>
      <c r="H275" s="19">
        <v>141900</v>
      </c>
      <c r="I275" s="3" t="s">
        <v>14</v>
      </c>
      <c r="J275" s="19">
        <v>0</v>
      </c>
      <c r="K275" s="19">
        <v>180000</v>
      </c>
    </row>
    <row r="276" spans="2:11" x14ac:dyDescent="0.35">
      <c r="B276" s="1">
        <v>284</v>
      </c>
      <c r="C276" s="2"/>
      <c r="D276" s="2"/>
      <c r="E276" s="2"/>
      <c r="F276" s="2">
        <v>26</v>
      </c>
      <c r="G276" s="2">
        <v>26</v>
      </c>
      <c r="H276" s="19">
        <v>149874.03846153847</v>
      </c>
      <c r="I276" s="3" t="s">
        <v>14</v>
      </c>
      <c r="J276" s="19">
        <v>0</v>
      </c>
      <c r="K276" s="19">
        <v>780000</v>
      </c>
    </row>
    <row r="277" spans="2:11" x14ac:dyDescent="0.35">
      <c r="B277" s="1">
        <v>285</v>
      </c>
      <c r="C277" s="2"/>
      <c r="D277" s="2"/>
      <c r="E277" s="2"/>
      <c r="F277" s="2">
        <v>9</v>
      </c>
      <c r="G277" s="2">
        <v>9</v>
      </c>
      <c r="H277" s="19">
        <v>115400</v>
      </c>
      <c r="I277" s="3" t="s">
        <v>14</v>
      </c>
      <c r="J277" s="19">
        <v>0</v>
      </c>
      <c r="K277" s="19">
        <v>270000</v>
      </c>
    </row>
    <row r="278" spans="2:11" x14ac:dyDescent="0.35">
      <c r="B278" s="1">
        <v>286</v>
      </c>
      <c r="C278" s="2"/>
      <c r="D278" s="2"/>
      <c r="E278" s="2"/>
      <c r="F278" s="2">
        <v>6</v>
      </c>
      <c r="G278" s="2">
        <v>6</v>
      </c>
      <c r="H278" s="19">
        <v>123705.33333333333</v>
      </c>
      <c r="I278" s="3" t="s">
        <v>14</v>
      </c>
      <c r="J278" s="19">
        <v>0</v>
      </c>
      <c r="K278" s="19">
        <v>180000</v>
      </c>
    </row>
    <row r="279" spans="2:11" x14ac:dyDescent="0.35">
      <c r="B279" s="1">
        <v>287</v>
      </c>
      <c r="C279" s="2"/>
      <c r="D279" s="2"/>
      <c r="E279" s="2"/>
      <c r="F279" s="2">
        <v>2</v>
      </c>
      <c r="G279" s="2">
        <v>2</v>
      </c>
      <c r="H279" s="19">
        <v>128225</v>
      </c>
      <c r="I279" s="3" t="s">
        <v>14</v>
      </c>
      <c r="J279" s="19">
        <v>0</v>
      </c>
      <c r="K279" s="19">
        <v>60000</v>
      </c>
    </row>
    <row r="280" spans="2:11" x14ac:dyDescent="0.35">
      <c r="B280" s="1">
        <v>288</v>
      </c>
      <c r="C280" s="2"/>
      <c r="D280" s="2"/>
      <c r="E280" s="2"/>
      <c r="F280" s="2">
        <v>15</v>
      </c>
      <c r="G280" s="2">
        <v>15</v>
      </c>
      <c r="H280" s="19">
        <v>144166.93333333332</v>
      </c>
      <c r="I280" s="3" t="s">
        <v>14</v>
      </c>
      <c r="J280" s="19">
        <v>0</v>
      </c>
      <c r="K280" s="19">
        <v>450000</v>
      </c>
    </row>
    <row r="281" spans="2:11" x14ac:dyDescent="0.35">
      <c r="B281" s="1">
        <v>289</v>
      </c>
      <c r="C281" s="2"/>
      <c r="D281" s="2"/>
      <c r="E281" s="2"/>
      <c r="F281" s="2">
        <v>18</v>
      </c>
      <c r="G281" s="2">
        <v>18</v>
      </c>
      <c r="H281" s="19">
        <v>169188.22222222222</v>
      </c>
      <c r="I281" s="3" t="s">
        <v>14</v>
      </c>
      <c r="J281" s="19">
        <v>0</v>
      </c>
      <c r="K281" s="19">
        <v>540000</v>
      </c>
    </row>
    <row r="282" spans="2:11" x14ac:dyDescent="0.35">
      <c r="B282" s="1">
        <v>290</v>
      </c>
      <c r="C282" s="2"/>
      <c r="D282" s="2"/>
      <c r="E282" s="2"/>
      <c r="F282" s="2">
        <v>17</v>
      </c>
      <c r="G282" s="2">
        <v>17</v>
      </c>
      <c r="H282" s="19">
        <v>112289.35294117648</v>
      </c>
      <c r="I282" s="3" t="s">
        <v>14</v>
      </c>
      <c r="J282" s="19">
        <v>0</v>
      </c>
      <c r="K282" s="19">
        <v>510000</v>
      </c>
    </row>
    <row r="283" spans="2:11" x14ac:dyDescent="0.35">
      <c r="B283" s="1">
        <v>291</v>
      </c>
      <c r="C283" s="2"/>
      <c r="D283" s="2"/>
      <c r="E283" s="2"/>
      <c r="F283" s="2">
        <v>14</v>
      </c>
      <c r="G283" s="2">
        <v>14</v>
      </c>
      <c r="H283" s="19">
        <v>113021.42857142857</v>
      </c>
      <c r="I283" s="3" t="s">
        <v>14</v>
      </c>
      <c r="J283" s="19">
        <v>0</v>
      </c>
      <c r="K283" s="19">
        <v>420000</v>
      </c>
    </row>
    <row r="284" spans="2:11" x14ac:dyDescent="0.35">
      <c r="B284" s="1">
        <v>292</v>
      </c>
      <c r="C284" s="2"/>
      <c r="D284" s="2"/>
      <c r="E284" s="2"/>
      <c r="F284" s="2">
        <v>85</v>
      </c>
      <c r="G284" s="2">
        <v>85</v>
      </c>
      <c r="H284" s="19">
        <v>175170.71764705883</v>
      </c>
      <c r="I284" s="3" t="s">
        <v>14</v>
      </c>
      <c r="J284" s="19">
        <v>0</v>
      </c>
      <c r="K284" s="19">
        <v>2550000</v>
      </c>
    </row>
    <row r="285" spans="2:11" x14ac:dyDescent="0.35">
      <c r="B285" s="1">
        <v>293</v>
      </c>
      <c r="C285" s="2"/>
      <c r="D285" s="2"/>
      <c r="E285" s="2"/>
      <c r="F285" s="2">
        <v>49</v>
      </c>
      <c r="G285" s="2">
        <v>49</v>
      </c>
      <c r="H285" s="19">
        <v>156412.6530612245</v>
      </c>
      <c r="I285" s="3" t="s">
        <v>14</v>
      </c>
      <c r="J285" s="19">
        <v>0</v>
      </c>
      <c r="K285" s="19">
        <v>1470000</v>
      </c>
    </row>
    <row r="286" spans="2:11" x14ac:dyDescent="0.35">
      <c r="B286" s="1">
        <v>294</v>
      </c>
      <c r="C286" s="2"/>
      <c r="D286" s="2"/>
      <c r="E286" s="2"/>
      <c r="F286" s="2">
        <v>171</v>
      </c>
      <c r="G286" s="2">
        <v>171</v>
      </c>
      <c r="H286" s="19">
        <v>162904.60818713449</v>
      </c>
      <c r="I286" s="3" t="s">
        <v>14</v>
      </c>
      <c r="J286" s="19">
        <v>0</v>
      </c>
      <c r="K286" s="19">
        <v>5130000</v>
      </c>
    </row>
    <row r="287" spans="2:11" x14ac:dyDescent="0.35">
      <c r="B287" s="1">
        <v>295</v>
      </c>
      <c r="C287" s="2"/>
      <c r="D287" s="2"/>
      <c r="E287" s="2"/>
      <c r="F287" s="2">
        <v>44</v>
      </c>
      <c r="G287" s="2">
        <v>44</v>
      </c>
      <c r="H287" s="19">
        <v>126022.93181818182</v>
      </c>
      <c r="I287" s="3" t="s">
        <v>14</v>
      </c>
      <c r="J287" s="19">
        <v>0</v>
      </c>
      <c r="K287" s="19">
        <v>1320000</v>
      </c>
    </row>
    <row r="288" spans="2:11" x14ac:dyDescent="0.35">
      <c r="B288" s="1">
        <v>296</v>
      </c>
      <c r="C288" s="2"/>
      <c r="D288" s="2"/>
      <c r="E288" s="2"/>
      <c r="F288" s="2">
        <v>87</v>
      </c>
      <c r="G288" s="2">
        <v>87</v>
      </c>
      <c r="H288" s="19">
        <v>183455.5632183908</v>
      </c>
      <c r="I288" s="3" t="s">
        <v>14</v>
      </c>
      <c r="J288" s="19">
        <v>0</v>
      </c>
      <c r="K288" s="19">
        <v>2610000</v>
      </c>
    </row>
    <row r="289" spans="2:11" x14ac:dyDescent="0.35">
      <c r="B289" s="1">
        <v>297</v>
      </c>
      <c r="C289" s="2"/>
      <c r="D289" s="2"/>
      <c r="E289" s="2"/>
      <c r="F289" s="2">
        <v>18</v>
      </c>
      <c r="G289" s="2">
        <v>18</v>
      </c>
      <c r="H289" s="19">
        <v>130199.22222222222</v>
      </c>
      <c r="I289" s="3" t="s">
        <v>14</v>
      </c>
      <c r="J289" s="19">
        <v>0</v>
      </c>
      <c r="K289" s="19">
        <v>540000</v>
      </c>
    </row>
    <row r="290" spans="2:11" x14ac:dyDescent="0.35">
      <c r="B290" s="1">
        <v>298</v>
      </c>
      <c r="C290" s="2"/>
      <c r="D290" s="2"/>
      <c r="E290" s="2"/>
      <c r="F290" s="2">
        <v>13</v>
      </c>
      <c r="G290" s="2">
        <v>13</v>
      </c>
      <c r="H290" s="19">
        <v>106285.92307692308</v>
      </c>
      <c r="I290" s="3" t="s">
        <v>14</v>
      </c>
      <c r="J290" s="19">
        <v>0</v>
      </c>
      <c r="K290" s="19">
        <v>390000</v>
      </c>
    </row>
    <row r="291" spans="2:11" x14ac:dyDescent="0.35">
      <c r="B291" s="1">
        <v>299</v>
      </c>
      <c r="C291" s="2"/>
      <c r="D291" s="2"/>
      <c r="E291" s="2"/>
      <c r="F291" s="2">
        <v>5</v>
      </c>
      <c r="G291" s="2">
        <v>5</v>
      </c>
      <c r="H291" s="19">
        <v>100170.2</v>
      </c>
      <c r="I291" s="3" t="s">
        <v>14</v>
      </c>
      <c r="J291" s="19">
        <v>0</v>
      </c>
      <c r="K291" s="19">
        <v>150000</v>
      </c>
    </row>
    <row r="292" spans="2:11" x14ac:dyDescent="0.35">
      <c r="B292" s="1">
        <v>300</v>
      </c>
      <c r="C292" s="2"/>
      <c r="D292" s="2"/>
      <c r="E292" s="2"/>
      <c r="F292" s="2">
        <v>2</v>
      </c>
      <c r="G292" s="2">
        <v>2</v>
      </c>
      <c r="H292" s="19">
        <v>92467</v>
      </c>
      <c r="I292" s="3" t="s">
        <v>14</v>
      </c>
      <c r="J292" s="19">
        <v>0</v>
      </c>
      <c r="K292" s="19">
        <v>60000</v>
      </c>
    </row>
    <row r="293" spans="2:11" x14ac:dyDescent="0.35">
      <c r="B293" s="1">
        <v>301</v>
      </c>
      <c r="C293" s="2"/>
      <c r="D293" s="2"/>
      <c r="E293" s="2"/>
      <c r="F293" s="2">
        <v>1</v>
      </c>
      <c r="G293" s="2">
        <v>1</v>
      </c>
      <c r="H293" s="19">
        <v>116337</v>
      </c>
      <c r="I293" s="3" t="s">
        <v>14</v>
      </c>
      <c r="J293" s="19">
        <v>0</v>
      </c>
      <c r="K293" s="19">
        <v>30000</v>
      </c>
    </row>
    <row r="294" spans="2:11" x14ac:dyDescent="0.35">
      <c r="B294" s="1">
        <v>302</v>
      </c>
      <c r="C294" s="2"/>
      <c r="D294" s="2"/>
      <c r="E294" s="2"/>
      <c r="F294" s="2">
        <v>7</v>
      </c>
      <c r="G294" s="2">
        <v>7</v>
      </c>
      <c r="H294" s="19">
        <v>136550</v>
      </c>
      <c r="I294" s="3" t="s">
        <v>14</v>
      </c>
      <c r="J294" s="19">
        <v>0</v>
      </c>
      <c r="K294" s="19">
        <v>210000</v>
      </c>
    </row>
    <row r="295" spans="2:11" x14ac:dyDescent="0.35">
      <c r="B295" s="1">
        <v>303</v>
      </c>
      <c r="C295" s="2"/>
      <c r="D295" s="2"/>
      <c r="E295" s="2"/>
      <c r="F295" s="2">
        <v>12</v>
      </c>
      <c r="G295" s="2">
        <v>12</v>
      </c>
      <c r="H295" s="19">
        <v>137047.5</v>
      </c>
      <c r="I295" s="3" t="s">
        <v>14</v>
      </c>
      <c r="J295" s="19">
        <v>0</v>
      </c>
      <c r="K295" s="19">
        <v>360000</v>
      </c>
    </row>
    <row r="296" spans="2:11" x14ac:dyDescent="0.35">
      <c r="B296" s="1">
        <v>304</v>
      </c>
      <c r="C296" s="2"/>
      <c r="D296" s="2"/>
      <c r="E296" s="2"/>
      <c r="F296" s="2">
        <v>30</v>
      </c>
      <c r="G296" s="2">
        <v>30</v>
      </c>
      <c r="H296" s="19">
        <v>150335</v>
      </c>
      <c r="I296" s="3" t="s">
        <v>14</v>
      </c>
      <c r="J296" s="19">
        <v>0</v>
      </c>
      <c r="K296" s="19">
        <v>900000</v>
      </c>
    </row>
    <row r="297" spans="2:11" x14ac:dyDescent="0.35">
      <c r="B297" s="1">
        <v>305</v>
      </c>
      <c r="C297" s="2"/>
      <c r="D297" s="2"/>
      <c r="E297" s="2"/>
      <c r="F297" s="2">
        <v>25</v>
      </c>
      <c r="G297" s="2">
        <v>25</v>
      </c>
      <c r="H297" s="19">
        <v>146820</v>
      </c>
      <c r="I297" s="3" t="s">
        <v>14</v>
      </c>
      <c r="J297" s="19">
        <v>0</v>
      </c>
      <c r="K297" s="19">
        <v>750000</v>
      </c>
    </row>
    <row r="298" spans="2:11" x14ac:dyDescent="0.35">
      <c r="B298" s="1">
        <v>306</v>
      </c>
      <c r="C298" s="2"/>
      <c r="D298" s="2"/>
      <c r="E298" s="2"/>
      <c r="F298" s="2">
        <v>20</v>
      </c>
      <c r="G298" s="2">
        <v>20</v>
      </c>
      <c r="H298" s="19">
        <v>165428.85</v>
      </c>
      <c r="I298" s="3" t="s">
        <v>14</v>
      </c>
      <c r="J298" s="19">
        <v>0</v>
      </c>
      <c r="K298" s="19">
        <v>600000</v>
      </c>
    </row>
    <row r="299" spans="2:11" x14ac:dyDescent="0.35">
      <c r="B299" s="1">
        <v>307</v>
      </c>
      <c r="C299" s="2"/>
      <c r="D299" s="2"/>
      <c r="E299" s="2"/>
      <c r="F299" s="2">
        <v>7</v>
      </c>
      <c r="G299" s="2">
        <v>7</v>
      </c>
      <c r="H299" s="19">
        <v>150477.14285714287</v>
      </c>
      <c r="I299" s="3" t="s">
        <v>14</v>
      </c>
      <c r="J299" s="19">
        <v>0</v>
      </c>
      <c r="K299" s="19">
        <v>210000</v>
      </c>
    </row>
    <row r="300" spans="2:11" x14ac:dyDescent="0.35">
      <c r="B300" s="1">
        <v>308</v>
      </c>
      <c r="C300" s="2"/>
      <c r="D300" s="2"/>
      <c r="E300" s="2"/>
      <c r="F300" s="2">
        <v>3</v>
      </c>
      <c r="G300" s="2">
        <v>3</v>
      </c>
      <c r="H300" s="19">
        <v>176533.33333333334</v>
      </c>
      <c r="I300" s="3" t="s">
        <v>14</v>
      </c>
      <c r="J300" s="19">
        <v>0</v>
      </c>
      <c r="K300" s="19">
        <v>90000</v>
      </c>
    </row>
    <row r="301" spans="2:11" x14ac:dyDescent="0.35">
      <c r="B301" s="1">
        <v>310</v>
      </c>
      <c r="C301" s="2"/>
      <c r="D301" s="2"/>
      <c r="E301" s="2"/>
      <c r="F301" s="2">
        <v>4</v>
      </c>
      <c r="G301" s="2">
        <v>4</v>
      </c>
      <c r="H301" s="19">
        <v>109400</v>
      </c>
      <c r="I301" s="3" t="s">
        <v>14</v>
      </c>
      <c r="J301" s="19">
        <v>0</v>
      </c>
      <c r="K301" s="19">
        <v>120000</v>
      </c>
    </row>
    <row r="302" spans="2:11" x14ac:dyDescent="0.35">
      <c r="B302" s="1">
        <v>311</v>
      </c>
      <c r="C302" s="2"/>
      <c r="D302" s="2"/>
      <c r="E302" s="2"/>
      <c r="F302" s="2">
        <v>5</v>
      </c>
      <c r="G302" s="2">
        <v>5</v>
      </c>
      <c r="H302" s="19">
        <v>54024</v>
      </c>
      <c r="I302" s="3" t="s">
        <v>14</v>
      </c>
      <c r="J302" s="19">
        <v>0</v>
      </c>
      <c r="K302" s="19">
        <v>150000</v>
      </c>
    </row>
    <row r="303" spans="2:11" x14ac:dyDescent="0.35">
      <c r="B303" s="1">
        <v>313</v>
      </c>
      <c r="C303" s="2"/>
      <c r="D303" s="2"/>
      <c r="E303" s="2"/>
      <c r="F303" s="2">
        <v>1</v>
      </c>
      <c r="G303" s="2">
        <v>1</v>
      </c>
      <c r="H303" s="19">
        <v>109400</v>
      </c>
      <c r="I303" s="3" t="s">
        <v>14</v>
      </c>
      <c r="J303" s="19">
        <v>0</v>
      </c>
      <c r="K303" s="19">
        <v>30000</v>
      </c>
    </row>
    <row r="304" spans="2:11" x14ac:dyDescent="0.35">
      <c r="B304" s="1">
        <v>314</v>
      </c>
      <c r="C304" s="2"/>
      <c r="D304" s="2"/>
      <c r="E304" s="2"/>
      <c r="F304" s="2">
        <v>1</v>
      </c>
      <c r="G304" s="2">
        <v>1</v>
      </c>
      <c r="H304" s="19">
        <v>109400</v>
      </c>
      <c r="I304" s="3" t="s">
        <v>14</v>
      </c>
      <c r="J304" s="19">
        <v>0</v>
      </c>
      <c r="K304" s="19">
        <v>30000</v>
      </c>
    </row>
    <row r="305" spans="2:11" x14ac:dyDescent="0.35">
      <c r="B305" s="1">
        <v>315</v>
      </c>
      <c r="C305" s="2"/>
      <c r="D305" s="2"/>
      <c r="E305" s="2"/>
      <c r="F305" s="2">
        <v>3</v>
      </c>
      <c r="G305" s="2">
        <v>3</v>
      </c>
      <c r="H305" s="19">
        <v>346768</v>
      </c>
      <c r="I305" s="3" t="s">
        <v>14</v>
      </c>
      <c r="J305" s="19">
        <v>0</v>
      </c>
      <c r="K305" s="19">
        <v>90000</v>
      </c>
    </row>
    <row r="306" spans="2:11" x14ac:dyDescent="0.35">
      <c r="B306" s="1">
        <v>316</v>
      </c>
      <c r="C306" s="2"/>
      <c r="D306" s="2"/>
      <c r="E306" s="2"/>
      <c r="F306" s="2">
        <v>5</v>
      </c>
      <c r="G306" s="2">
        <v>5</v>
      </c>
      <c r="H306" s="19">
        <v>137662.39999999999</v>
      </c>
      <c r="I306" s="3" t="s">
        <v>14</v>
      </c>
      <c r="J306" s="19">
        <v>0</v>
      </c>
      <c r="K306" s="19">
        <v>150000</v>
      </c>
    </row>
    <row r="307" spans="2:11" x14ac:dyDescent="0.35">
      <c r="B307" s="1">
        <v>317</v>
      </c>
      <c r="C307" s="2"/>
      <c r="D307" s="2"/>
      <c r="E307" s="2"/>
      <c r="F307" s="2">
        <v>2</v>
      </c>
      <c r="G307" s="2">
        <v>2</v>
      </c>
      <c r="H307" s="19">
        <v>154900</v>
      </c>
      <c r="I307" s="3" t="s">
        <v>14</v>
      </c>
      <c r="J307" s="19">
        <v>0</v>
      </c>
      <c r="K307" s="19">
        <v>60000</v>
      </c>
    </row>
    <row r="308" spans="2:11" x14ac:dyDescent="0.35">
      <c r="B308" s="1">
        <v>318</v>
      </c>
      <c r="C308" s="2"/>
      <c r="D308" s="2"/>
      <c r="E308" s="2"/>
      <c r="F308" s="2">
        <v>4</v>
      </c>
      <c r="G308" s="2">
        <v>4</v>
      </c>
      <c r="H308" s="19">
        <v>118650.75</v>
      </c>
      <c r="I308" s="3" t="s">
        <v>14</v>
      </c>
      <c r="J308" s="19">
        <v>0</v>
      </c>
      <c r="K308" s="19">
        <v>120000</v>
      </c>
    </row>
    <row r="309" spans="2:11" x14ac:dyDescent="0.35">
      <c r="B309" s="1">
        <v>319</v>
      </c>
      <c r="C309" s="2"/>
      <c r="D309" s="2"/>
      <c r="E309" s="2"/>
      <c r="F309" s="2">
        <v>16</v>
      </c>
      <c r="G309" s="2">
        <v>16</v>
      </c>
      <c r="H309" s="19">
        <v>132554.25</v>
      </c>
      <c r="I309" s="3" t="s">
        <v>14</v>
      </c>
      <c r="J309" s="19">
        <v>0</v>
      </c>
      <c r="K309" s="19">
        <v>480000</v>
      </c>
    </row>
    <row r="310" spans="2:11" x14ac:dyDescent="0.35">
      <c r="B310" s="1">
        <v>320</v>
      </c>
      <c r="C310" s="2"/>
      <c r="D310" s="2"/>
      <c r="E310" s="2"/>
      <c r="F310" s="2">
        <v>6</v>
      </c>
      <c r="G310" s="2">
        <v>6</v>
      </c>
      <c r="H310" s="19">
        <v>187283.33333333334</v>
      </c>
      <c r="I310" s="3" t="s">
        <v>14</v>
      </c>
      <c r="J310" s="19">
        <v>0</v>
      </c>
      <c r="K310" s="19">
        <v>180000</v>
      </c>
    </row>
    <row r="311" spans="2:11" x14ac:dyDescent="0.35">
      <c r="B311" s="1">
        <v>321</v>
      </c>
      <c r="C311" s="2"/>
      <c r="D311" s="2"/>
      <c r="E311" s="2"/>
      <c r="F311" s="2">
        <v>3</v>
      </c>
      <c r="G311" s="2">
        <v>3</v>
      </c>
      <c r="H311" s="19">
        <v>144118.66666666666</v>
      </c>
      <c r="I311" s="3" t="s">
        <v>14</v>
      </c>
      <c r="J311" s="19">
        <v>0</v>
      </c>
      <c r="K311" s="19">
        <v>90000</v>
      </c>
    </row>
    <row r="312" spans="2:11" x14ac:dyDescent="0.35">
      <c r="B312" s="1">
        <v>322</v>
      </c>
      <c r="C312" s="2"/>
      <c r="D312" s="2"/>
      <c r="E312" s="2"/>
      <c r="F312" s="2">
        <v>2</v>
      </c>
      <c r="G312" s="2">
        <v>2</v>
      </c>
      <c r="H312" s="19">
        <v>139550</v>
      </c>
      <c r="I312" s="3" t="s">
        <v>14</v>
      </c>
      <c r="J312" s="19">
        <v>0</v>
      </c>
      <c r="K312" s="19">
        <v>60000</v>
      </c>
    </row>
    <row r="313" spans="2:11" x14ac:dyDescent="0.35">
      <c r="B313" s="1">
        <v>323</v>
      </c>
      <c r="C313" s="2"/>
      <c r="D313" s="2"/>
      <c r="E313" s="2"/>
      <c r="F313" s="2">
        <v>19</v>
      </c>
      <c r="G313" s="2">
        <v>19</v>
      </c>
      <c r="H313" s="19">
        <v>185572.73684210525</v>
      </c>
      <c r="I313" s="3" t="s">
        <v>14</v>
      </c>
      <c r="J313" s="19">
        <v>0</v>
      </c>
      <c r="K313" s="19">
        <v>570000</v>
      </c>
    </row>
    <row r="314" spans="2:11" x14ac:dyDescent="0.35">
      <c r="B314" s="1">
        <v>324</v>
      </c>
      <c r="C314" s="2"/>
      <c r="D314" s="2"/>
      <c r="E314" s="2"/>
      <c r="F314" s="2">
        <v>1</v>
      </c>
      <c r="G314" s="2">
        <v>1</v>
      </c>
      <c r="H314" s="19">
        <v>146403</v>
      </c>
      <c r="I314" s="3" t="s">
        <v>14</v>
      </c>
      <c r="J314" s="19">
        <v>0</v>
      </c>
      <c r="K314" s="19">
        <v>30000</v>
      </c>
    </row>
    <row r="315" spans="2:11" x14ac:dyDescent="0.35">
      <c r="B315" s="1">
        <v>325</v>
      </c>
      <c r="C315" s="2"/>
      <c r="D315" s="2"/>
      <c r="E315" s="2"/>
      <c r="F315" s="2">
        <v>51</v>
      </c>
      <c r="G315" s="2">
        <v>51</v>
      </c>
      <c r="H315" s="19">
        <v>205932.0588235294</v>
      </c>
      <c r="I315" s="3" t="s">
        <v>14</v>
      </c>
      <c r="J315" s="19">
        <v>0</v>
      </c>
      <c r="K315" s="19">
        <v>1530000</v>
      </c>
    </row>
    <row r="316" spans="2:11" x14ac:dyDescent="0.35">
      <c r="B316" s="1">
        <v>327</v>
      </c>
      <c r="C316" s="2"/>
      <c r="D316" s="2"/>
      <c r="E316" s="2"/>
      <c r="F316" s="2">
        <v>3</v>
      </c>
      <c r="G316" s="2">
        <v>3</v>
      </c>
      <c r="H316" s="19">
        <v>163250</v>
      </c>
      <c r="I316" s="3" t="s">
        <v>14</v>
      </c>
      <c r="J316" s="19">
        <v>0</v>
      </c>
      <c r="K316" s="19">
        <v>90000</v>
      </c>
    </row>
    <row r="317" spans="2:11" x14ac:dyDescent="0.35">
      <c r="B317" s="1">
        <v>328</v>
      </c>
      <c r="C317" s="2"/>
      <c r="D317" s="2"/>
      <c r="E317" s="2"/>
      <c r="F317" s="2">
        <v>7</v>
      </c>
      <c r="G317" s="2">
        <v>7</v>
      </c>
      <c r="H317" s="19">
        <v>165498.57142857142</v>
      </c>
      <c r="I317" s="3" t="s">
        <v>14</v>
      </c>
      <c r="J317" s="19">
        <v>0</v>
      </c>
      <c r="K317" s="19">
        <v>210000</v>
      </c>
    </row>
    <row r="318" spans="2:11" x14ac:dyDescent="0.35">
      <c r="B318" s="1">
        <v>330</v>
      </c>
      <c r="C318" s="2"/>
      <c r="D318" s="2"/>
      <c r="E318" s="2"/>
      <c r="F318" s="2">
        <v>17</v>
      </c>
      <c r="G318" s="2">
        <v>17</v>
      </c>
      <c r="H318" s="19">
        <v>157573.41176470587</v>
      </c>
      <c r="I318" s="3" t="s">
        <v>14</v>
      </c>
      <c r="J318" s="19">
        <v>0</v>
      </c>
      <c r="K318" s="19">
        <v>510000</v>
      </c>
    </row>
    <row r="319" spans="2:11" x14ac:dyDescent="0.35">
      <c r="B319" s="1">
        <v>331</v>
      </c>
      <c r="C319" s="2"/>
      <c r="D319" s="2"/>
      <c r="E319" s="2"/>
      <c r="F319" s="2">
        <v>32</v>
      </c>
      <c r="G319" s="2">
        <v>32</v>
      </c>
      <c r="H319" s="19">
        <v>173411.875</v>
      </c>
      <c r="I319" s="3" t="s">
        <v>14</v>
      </c>
      <c r="J319" s="19">
        <v>0</v>
      </c>
      <c r="K319" s="19">
        <v>960000</v>
      </c>
    </row>
    <row r="320" spans="2:11" x14ac:dyDescent="0.35">
      <c r="B320" s="1">
        <v>332</v>
      </c>
      <c r="C320" s="2"/>
      <c r="D320" s="2"/>
      <c r="E320" s="2"/>
      <c r="F320" s="2">
        <v>9</v>
      </c>
      <c r="G320" s="2">
        <v>9</v>
      </c>
      <c r="H320" s="19">
        <v>224309.66666666666</v>
      </c>
      <c r="I320" s="3" t="s">
        <v>14</v>
      </c>
      <c r="J320" s="19">
        <v>0</v>
      </c>
      <c r="K320" s="19">
        <v>270000</v>
      </c>
    </row>
    <row r="321" spans="2:11" x14ac:dyDescent="0.35">
      <c r="B321" s="1">
        <v>334</v>
      </c>
      <c r="C321" s="2"/>
      <c r="D321" s="2"/>
      <c r="E321" s="2"/>
      <c r="F321" s="2">
        <v>7</v>
      </c>
      <c r="G321" s="2">
        <v>7</v>
      </c>
      <c r="H321" s="19">
        <v>132710</v>
      </c>
      <c r="I321" s="3" t="s">
        <v>14</v>
      </c>
      <c r="J321" s="19">
        <v>0</v>
      </c>
      <c r="K321" s="19">
        <v>210000</v>
      </c>
    </row>
    <row r="322" spans="2:11" x14ac:dyDescent="0.35">
      <c r="B322" s="1">
        <v>335</v>
      </c>
      <c r="C322" s="2"/>
      <c r="D322" s="2"/>
      <c r="E322" s="2"/>
      <c r="F322" s="2">
        <v>5</v>
      </c>
      <c r="G322" s="2">
        <v>5</v>
      </c>
      <c r="H322" s="19">
        <v>222172.79999999999</v>
      </c>
      <c r="I322" s="3" t="s">
        <v>14</v>
      </c>
      <c r="J322" s="19">
        <v>0</v>
      </c>
      <c r="K322" s="19">
        <v>150000</v>
      </c>
    </row>
    <row r="323" spans="2:11" x14ac:dyDescent="0.35">
      <c r="B323" s="1">
        <v>337</v>
      </c>
      <c r="C323" s="2"/>
      <c r="D323" s="2"/>
      <c r="E323" s="2"/>
      <c r="F323" s="2">
        <v>1</v>
      </c>
      <c r="G323" s="2">
        <v>1</v>
      </c>
      <c r="H323" s="19">
        <v>122750</v>
      </c>
      <c r="I323" s="3" t="s">
        <v>14</v>
      </c>
      <c r="J323" s="19">
        <v>0</v>
      </c>
      <c r="K323" s="19">
        <v>30000</v>
      </c>
    </row>
    <row r="324" spans="2:11" x14ac:dyDescent="0.35">
      <c r="B324" s="1">
        <v>338</v>
      </c>
      <c r="C324" s="2"/>
      <c r="D324" s="2"/>
      <c r="E324" s="2"/>
      <c r="F324" s="2">
        <v>47</v>
      </c>
      <c r="G324" s="2">
        <v>47</v>
      </c>
      <c r="H324" s="19">
        <v>159748.10638297873</v>
      </c>
      <c r="I324" s="3" t="s">
        <v>14</v>
      </c>
      <c r="J324" s="19">
        <v>0</v>
      </c>
      <c r="K324" s="19">
        <v>1410000</v>
      </c>
    </row>
    <row r="325" spans="2:11" x14ac:dyDescent="0.35">
      <c r="B325" s="1">
        <v>339</v>
      </c>
      <c r="C325" s="2"/>
      <c r="D325" s="2"/>
      <c r="E325" s="2"/>
      <c r="F325" s="2">
        <v>1</v>
      </c>
      <c r="G325" s="2">
        <v>1</v>
      </c>
      <c r="H325" s="19">
        <v>145850</v>
      </c>
      <c r="I325" s="3" t="s">
        <v>14</v>
      </c>
      <c r="J325" s="19">
        <v>0</v>
      </c>
      <c r="K325" s="19">
        <v>30000</v>
      </c>
    </row>
    <row r="326" spans="2:11" x14ac:dyDescent="0.35">
      <c r="B326" s="1">
        <v>340</v>
      </c>
      <c r="C326" s="2"/>
      <c r="D326" s="2"/>
      <c r="E326" s="2"/>
      <c r="F326" s="2">
        <v>3</v>
      </c>
      <c r="G326" s="2">
        <v>3</v>
      </c>
      <c r="H326" s="19">
        <v>79250</v>
      </c>
      <c r="I326" s="3" t="s">
        <v>14</v>
      </c>
      <c r="J326" s="19">
        <v>0</v>
      </c>
      <c r="K326" s="19">
        <v>90000</v>
      </c>
    </row>
    <row r="327" spans="2:11" x14ac:dyDescent="0.35">
      <c r="B327" s="1">
        <v>341</v>
      </c>
      <c r="C327" s="2"/>
      <c r="D327" s="2"/>
      <c r="E327" s="2"/>
      <c r="F327" s="2">
        <v>1</v>
      </c>
      <c r="G327" s="2">
        <v>1</v>
      </c>
      <c r="H327" s="19">
        <v>118875</v>
      </c>
      <c r="I327" s="3" t="s">
        <v>14</v>
      </c>
      <c r="J327" s="19">
        <v>0</v>
      </c>
      <c r="K327" s="19">
        <v>30000</v>
      </c>
    </row>
    <row r="328" spans="2:11" x14ac:dyDescent="0.35">
      <c r="B328" s="1">
        <v>342</v>
      </c>
      <c r="C328" s="2"/>
      <c r="D328" s="2"/>
      <c r="E328" s="2"/>
      <c r="F328" s="2">
        <v>3</v>
      </c>
      <c r="G328" s="2">
        <v>3</v>
      </c>
      <c r="H328" s="19">
        <v>195200</v>
      </c>
      <c r="I328" s="3" t="s">
        <v>14</v>
      </c>
      <c r="J328" s="19">
        <v>0</v>
      </c>
      <c r="K328" s="19">
        <v>90000</v>
      </c>
    </row>
    <row r="329" spans="2:11" x14ac:dyDescent="0.35">
      <c r="B329" s="1">
        <v>343</v>
      </c>
      <c r="C329" s="2"/>
      <c r="D329" s="2"/>
      <c r="E329" s="2"/>
      <c r="F329" s="2">
        <v>1</v>
      </c>
      <c r="G329" s="2">
        <v>1</v>
      </c>
      <c r="H329" s="19">
        <v>175200</v>
      </c>
      <c r="I329" s="3" t="s">
        <v>14</v>
      </c>
      <c r="J329" s="19">
        <v>0</v>
      </c>
      <c r="K329" s="19">
        <v>30000</v>
      </c>
    </row>
    <row r="330" spans="2:11" x14ac:dyDescent="0.35">
      <c r="B330" s="1">
        <v>344</v>
      </c>
      <c r="C330" s="2"/>
      <c r="D330" s="2"/>
      <c r="E330" s="2"/>
      <c r="F330" s="2">
        <v>1</v>
      </c>
      <c r="G330" s="2">
        <v>1</v>
      </c>
      <c r="H330" s="19">
        <v>175200</v>
      </c>
      <c r="I330" s="3" t="s">
        <v>14</v>
      </c>
      <c r="J330" s="19">
        <v>0</v>
      </c>
      <c r="K330" s="19">
        <v>30000</v>
      </c>
    </row>
    <row r="331" spans="2:11" x14ac:dyDescent="0.35">
      <c r="B331" s="1">
        <v>345</v>
      </c>
      <c r="C331" s="2"/>
      <c r="D331" s="2"/>
      <c r="E331" s="2"/>
      <c r="F331" s="2">
        <v>1</v>
      </c>
      <c r="G331" s="2">
        <v>1</v>
      </c>
      <c r="H331" s="19">
        <v>295948</v>
      </c>
      <c r="I331" s="3" t="s">
        <v>14</v>
      </c>
      <c r="J331" s="19">
        <v>0</v>
      </c>
      <c r="K331" s="19">
        <v>30000</v>
      </c>
    </row>
    <row r="332" spans="2:11" x14ac:dyDescent="0.35">
      <c r="B332" s="1">
        <v>347</v>
      </c>
      <c r="C332" s="2"/>
      <c r="D332" s="2"/>
      <c r="E332" s="2"/>
      <c r="F332" s="2">
        <v>1</v>
      </c>
      <c r="G332" s="2">
        <v>1</v>
      </c>
      <c r="H332" s="19">
        <v>473412</v>
      </c>
      <c r="I332" s="3" t="s">
        <v>14</v>
      </c>
      <c r="J332" s="19">
        <v>0</v>
      </c>
      <c r="K332" s="19">
        <v>30000</v>
      </c>
    </row>
    <row r="333" spans="2:11" x14ac:dyDescent="0.35">
      <c r="B333" s="1">
        <v>349</v>
      </c>
      <c r="C333" s="2"/>
      <c r="D333" s="2"/>
      <c r="E333" s="2"/>
      <c r="F333" s="2">
        <v>1</v>
      </c>
      <c r="G333" s="2">
        <v>1</v>
      </c>
      <c r="H333" s="19">
        <v>510000</v>
      </c>
      <c r="I333" s="3" t="s">
        <v>14</v>
      </c>
      <c r="J333" s="19">
        <v>0</v>
      </c>
      <c r="K333" s="19">
        <v>30000</v>
      </c>
    </row>
    <row r="334" spans="2:11" x14ac:dyDescent="0.35">
      <c r="B334" s="1">
        <v>350</v>
      </c>
      <c r="C334" s="2"/>
      <c r="D334" s="2"/>
      <c r="E334" s="2"/>
      <c r="F334" s="2">
        <v>1</v>
      </c>
      <c r="G334" s="2">
        <v>1</v>
      </c>
      <c r="H334" s="19">
        <v>0</v>
      </c>
      <c r="I334" s="3" t="s">
        <v>14</v>
      </c>
      <c r="J334" s="19">
        <v>0</v>
      </c>
      <c r="K334" s="19">
        <v>30000</v>
      </c>
    </row>
    <row r="335" spans="2:11" x14ac:dyDescent="0.35">
      <c r="B335" s="1">
        <v>356</v>
      </c>
      <c r="C335" s="2"/>
      <c r="D335" s="2"/>
      <c r="E335" s="2"/>
      <c r="F335" s="2">
        <v>1</v>
      </c>
      <c r="G335" s="2">
        <v>1</v>
      </c>
      <c r="H335" s="19">
        <v>405397</v>
      </c>
      <c r="I335" s="3" t="s">
        <v>14</v>
      </c>
      <c r="J335" s="19">
        <v>0</v>
      </c>
      <c r="K335" s="19">
        <v>30000</v>
      </c>
    </row>
    <row r="336" spans="2:11" x14ac:dyDescent="0.35">
      <c r="B336" s="1">
        <v>357</v>
      </c>
      <c r="C336" s="2"/>
      <c r="D336" s="2"/>
      <c r="E336" s="2"/>
      <c r="F336" s="2">
        <v>1</v>
      </c>
      <c r="G336" s="2">
        <v>1</v>
      </c>
      <c r="H336" s="19">
        <v>300000</v>
      </c>
      <c r="I336" s="3" t="s">
        <v>14</v>
      </c>
      <c r="J336" s="19">
        <v>0</v>
      </c>
      <c r="K336" s="19">
        <v>30000</v>
      </c>
    </row>
    <row r="337" spans="2:11" x14ac:dyDescent="0.35">
      <c r="B337" s="1">
        <v>360</v>
      </c>
      <c r="C337" s="2"/>
      <c r="D337" s="2"/>
      <c r="E337" s="2"/>
      <c r="F337" s="2">
        <v>1</v>
      </c>
      <c r="G337" s="2">
        <v>1</v>
      </c>
      <c r="H337" s="19">
        <v>140450</v>
      </c>
      <c r="I337" s="3" t="s">
        <v>14</v>
      </c>
      <c r="J337" s="19">
        <v>0</v>
      </c>
      <c r="K337" s="19">
        <v>30000</v>
      </c>
    </row>
    <row r="338" spans="2:11" x14ac:dyDescent="0.35">
      <c r="B338" s="1">
        <v>362</v>
      </c>
      <c r="C338" s="2"/>
      <c r="D338" s="2"/>
      <c r="E338" s="2"/>
      <c r="F338" s="2">
        <v>13</v>
      </c>
      <c r="G338" s="2">
        <v>13</v>
      </c>
      <c r="H338" s="19">
        <v>162163.84615384616</v>
      </c>
      <c r="I338" s="3" t="s">
        <v>14</v>
      </c>
      <c r="J338" s="19">
        <v>0</v>
      </c>
      <c r="K338" s="19">
        <v>390000</v>
      </c>
    </row>
    <row r="339" spans="2:11" x14ac:dyDescent="0.35">
      <c r="B339" s="1">
        <v>366</v>
      </c>
      <c r="C339" s="2"/>
      <c r="D339" s="2"/>
      <c r="E339" s="2"/>
      <c r="F339" s="2">
        <v>13</v>
      </c>
      <c r="G339" s="2">
        <v>13</v>
      </c>
      <c r="H339" s="19">
        <v>669404</v>
      </c>
      <c r="I339" s="3" t="s">
        <v>14</v>
      </c>
      <c r="J339" s="19">
        <v>0</v>
      </c>
      <c r="K339" s="19">
        <v>390000</v>
      </c>
    </row>
    <row r="340" spans="2:11" x14ac:dyDescent="0.35">
      <c r="B340" s="1">
        <v>368</v>
      </c>
      <c r="C340" s="2"/>
      <c r="D340" s="2"/>
      <c r="E340" s="2"/>
      <c r="F340" s="2">
        <v>1</v>
      </c>
      <c r="G340" s="2">
        <v>1</v>
      </c>
      <c r="H340" s="19">
        <v>311400</v>
      </c>
      <c r="I340" s="3" t="s">
        <v>14</v>
      </c>
      <c r="J340" s="19">
        <v>0</v>
      </c>
      <c r="K340" s="19">
        <v>30000</v>
      </c>
    </row>
    <row r="341" spans="2:11" x14ac:dyDescent="0.35">
      <c r="B341" s="1">
        <v>370</v>
      </c>
      <c r="C341" s="2"/>
      <c r="D341" s="2"/>
      <c r="E341" s="2"/>
      <c r="F341" s="2">
        <v>4</v>
      </c>
      <c r="G341" s="2">
        <v>4</v>
      </c>
      <c r="H341" s="19">
        <v>360997.5</v>
      </c>
      <c r="I341" s="3" t="s">
        <v>14</v>
      </c>
      <c r="J341" s="19">
        <v>0</v>
      </c>
      <c r="K341" s="19">
        <v>120000</v>
      </c>
    </row>
    <row r="342" spans="2:11" x14ac:dyDescent="0.35">
      <c r="B342" s="1">
        <v>372</v>
      </c>
      <c r="C342" s="2"/>
      <c r="D342" s="2"/>
      <c r="E342" s="2"/>
      <c r="F342" s="2">
        <v>2</v>
      </c>
      <c r="G342" s="2">
        <v>2</v>
      </c>
      <c r="H342" s="19">
        <v>344000</v>
      </c>
      <c r="I342" s="3" t="s">
        <v>14</v>
      </c>
      <c r="J342" s="19">
        <v>0</v>
      </c>
      <c r="K342" s="19">
        <v>60000</v>
      </c>
    </row>
    <row r="343" spans="2:11" x14ac:dyDescent="0.35">
      <c r="B343" s="1">
        <v>373</v>
      </c>
      <c r="C343" s="2"/>
      <c r="D343" s="2"/>
      <c r="E343" s="2"/>
      <c r="F343" s="2">
        <v>146</v>
      </c>
      <c r="G343" s="2">
        <v>146</v>
      </c>
      <c r="H343" s="19">
        <v>197543.12328767125</v>
      </c>
      <c r="I343" s="3" t="s">
        <v>14</v>
      </c>
      <c r="J343" s="19">
        <v>0</v>
      </c>
      <c r="K343" s="19">
        <v>4380000</v>
      </c>
    </row>
    <row r="344" spans="2:11" x14ac:dyDescent="0.35">
      <c r="B344" s="1">
        <v>376</v>
      </c>
      <c r="C344" s="2"/>
      <c r="D344" s="2"/>
      <c r="E344" s="2"/>
      <c r="F344" s="2">
        <v>1</v>
      </c>
      <c r="G344" s="2">
        <v>1</v>
      </c>
      <c r="H344" s="19">
        <v>212047</v>
      </c>
      <c r="I344" s="3" t="s">
        <v>14</v>
      </c>
      <c r="J344" s="19">
        <v>0</v>
      </c>
      <c r="K344" s="19">
        <v>30000</v>
      </c>
    </row>
    <row r="345" spans="2:11" x14ac:dyDescent="0.35">
      <c r="B345" s="1">
        <v>448</v>
      </c>
      <c r="C345" s="2"/>
      <c r="D345" s="2"/>
      <c r="E345" s="2"/>
      <c r="F345" s="2">
        <v>6</v>
      </c>
      <c r="G345" s="2">
        <v>6</v>
      </c>
      <c r="H345" s="19">
        <v>384423.16666666669</v>
      </c>
      <c r="I345" s="3" t="s">
        <v>14</v>
      </c>
      <c r="J345" s="19">
        <v>0</v>
      </c>
      <c r="K345" s="19">
        <v>180000</v>
      </c>
    </row>
    <row r="346" spans="2:11" x14ac:dyDescent="0.35">
      <c r="B346" s="1">
        <v>452</v>
      </c>
      <c r="C346" s="2"/>
      <c r="D346" s="2"/>
      <c r="E346" s="2"/>
      <c r="F346" s="2">
        <v>2</v>
      </c>
      <c r="G346" s="2">
        <v>2</v>
      </c>
      <c r="H346" s="19">
        <v>445419.5</v>
      </c>
      <c r="I346" s="3" t="s">
        <v>14</v>
      </c>
      <c r="J346" s="19">
        <v>0</v>
      </c>
      <c r="K346" s="19">
        <v>60000</v>
      </c>
    </row>
    <row r="347" spans="2:11" x14ac:dyDescent="0.35">
      <c r="B347" s="1">
        <v>460</v>
      </c>
      <c r="C347" s="2"/>
      <c r="D347" s="2"/>
      <c r="E347" s="2"/>
      <c r="F347" s="2">
        <v>1</v>
      </c>
      <c r="G347" s="2">
        <v>1</v>
      </c>
      <c r="H347" s="19">
        <v>337865</v>
      </c>
      <c r="I347" s="3" t="s">
        <v>14</v>
      </c>
      <c r="J347" s="19">
        <v>0</v>
      </c>
      <c r="K347" s="19">
        <v>30000</v>
      </c>
    </row>
    <row r="348" spans="2:11" x14ac:dyDescent="0.35">
      <c r="B348" s="1">
        <v>486</v>
      </c>
      <c r="C348" s="2"/>
      <c r="D348" s="2"/>
      <c r="E348" s="2"/>
      <c r="F348" s="2">
        <v>14</v>
      </c>
      <c r="G348" s="2">
        <v>14</v>
      </c>
      <c r="H348" s="19">
        <v>426844.07142857142</v>
      </c>
      <c r="I348" s="3" t="s">
        <v>14</v>
      </c>
      <c r="J348" s="19">
        <v>0</v>
      </c>
      <c r="K348" s="19">
        <v>420000</v>
      </c>
    </row>
    <row r="349" spans="2:11" x14ac:dyDescent="0.35">
      <c r="B349" s="1">
        <v>499</v>
      </c>
      <c r="C349" s="2"/>
      <c r="D349" s="2"/>
      <c r="E349" s="2"/>
      <c r="F349" s="2">
        <v>1</v>
      </c>
      <c r="G349" s="2">
        <v>1</v>
      </c>
      <c r="H349" s="19">
        <v>360000</v>
      </c>
      <c r="I349" s="3" t="s">
        <v>14</v>
      </c>
      <c r="J349" s="19">
        <v>0</v>
      </c>
      <c r="K349" s="19">
        <v>30000</v>
      </c>
    </row>
    <row r="350" spans="2:11" x14ac:dyDescent="0.35">
      <c r="B350" s="1" t="s">
        <v>10</v>
      </c>
      <c r="C350" s="2">
        <v>162106</v>
      </c>
      <c r="D350" s="2">
        <v>61</v>
      </c>
      <c r="E350" s="2">
        <v>141001</v>
      </c>
      <c r="F350" s="2">
        <v>1355835</v>
      </c>
      <c r="G350" s="2">
        <v>1659003</v>
      </c>
      <c r="H350" s="19">
        <v>0</v>
      </c>
      <c r="I350" s="3"/>
      <c r="J350" s="19">
        <v>775531000</v>
      </c>
      <c r="K350" s="19">
        <v>436241944</v>
      </c>
    </row>
  </sheetData>
  <mergeCells count="2">
    <mergeCell ref="C2:G2"/>
    <mergeCell ref="J3:K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26608-F52B-4D62-8360-12DA9BCA6A2B}">
  <dimension ref="B2:L336"/>
  <sheetViews>
    <sheetView zoomScale="90" zoomScaleNormal="90" workbookViewId="0">
      <selection activeCell="L4" sqref="L4"/>
    </sheetView>
  </sheetViews>
  <sheetFormatPr baseColWidth="10" defaultRowHeight="14.5" x14ac:dyDescent="0.35"/>
  <cols>
    <col min="3" max="3" width="12.26953125" bestFit="1" customWidth="1"/>
    <col min="4" max="4" width="11.54296875" bestFit="1" customWidth="1"/>
    <col min="5" max="5" width="12.26953125" bestFit="1" customWidth="1"/>
    <col min="6" max="6" width="13.81640625" bestFit="1" customWidth="1"/>
    <col min="7" max="7" width="13.54296875" customWidth="1"/>
    <col min="8" max="8" width="16.1796875" customWidth="1"/>
    <col min="9" max="9" width="11.453125" style="7"/>
    <col min="10" max="11" width="17.81640625" bestFit="1" customWidth="1"/>
  </cols>
  <sheetData>
    <row r="2" spans="2:12" x14ac:dyDescent="0.35">
      <c r="B2" s="1"/>
      <c r="C2" s="24" t="s">
        <v>36</v>
      </c>
      <c r="D2" s="24"/>
      <c r="E2" s="24"/>
      <c r="F2" s="24"/>
      <c r="G2" s="24"/>
      <c r="H2" s="16">
        <v>1</v>
      </c>
      <c r="I2" s="1" t="s">
        <v>23</v>
      </c>
      <c r="J2" s="13" t="s">
        <v>37</v>
      </c>
      <c r="K2" s="13" t="s">
        <v>38</v>
      </c>
      <c r="L2" t="s">
        <v>52</v>
      </c>
    </row>
    <row r="3" spans="2:12" x14ac:dyDescent="0.35">
      <c r="B3" s="1" t="s">
        <v>35</v>
      </c>
      <c r="C3" s="1" t="s">
        <v>5</v>
      </c>
      <c r="D3" s="1" t="s">
        <v>6</v>
      </c>
      <c r="E3" s="1" t="s">
        <v>8</v>
      </c>
      <c r="F3" s="1" t="s">
        <v>9</v>
      </c>
      <c r="G3" s="1" t="s">
        <v>10</v>
      </c>
      <c r="H3" s="1" t="s">
        <v>29</v>
      </c>
      <c r="I3" s="1" t="s">
        <v>11</v>
      </c>
      <c r="J3" s="25" t="s">
        <v>12</v>
      </c>
      <c r="K3" s="26"/>
    </row>
    <row r="4" spans="2:12" x14ac:dyDescent="0.35">
      <c r="B4" s="1">
        <v>0</v>
      </c>
      <c r="C4" s="2">
        <v>202928</v>
      </c>
      <c r="D4" s="2">
        <v>193</v>
      </c>
      <c r="E4" s="2">
        <v>3</v>
      </c>
      <c r="F4" s="2">
        <v>53</v>
      </c>
      <c r="G4" s="2">
        <v>203177</v>
      </c>
      <c r="H4" s="19">
        <v>42328.12723388966</v>
      </c>
      <c r="I4" s="3" t="s">
        <v>13</v>
      </c>
      <c r="J4" s="19">
        <v>861276000</v>
      </c>
      <c r="K4" s="19">
        <v>0</v>
      </c>
      <c r="L4" s="23">
        <f>SUM(J5:J92)/SUMPRODUCT(G5:G92,H5:H92)</f>
        <v>6.8141131887676136E-3</v>
      </c>
    </row>
    <row r="5" spans="2:12" x14ac:dyDescent="0.35">
      <c r="B5" s="1">
        <v>12</v>
      </c>
      <c r="C5" s="2"/>
      <c r="D5" s="2"/>
      <c r="E5" s="2">
        <v>91</v>
      </c>
      <c r="F5" s="2"/>
      <c r="G5" s="2">
        <v>91</v>
      </c>
      <c r="H5" s="19">
        <v>60316.516483516483</v>
      </c>
      <c r="I5" s="3" t="s">
        <v>13</v>
      </c>
      <c r="J5" s="19">
        <v>0</v>
      </c>
      <c r="K5" s="19">
        <v>0</v>
      </c>
    </row>
    <row r="6" spans="2:12" x14ac:dyDescent="0.35">
      <c r="B6" s="1">
        <v>13</v>
      </c>
      <c r="C6" s="2"/>
      <c r="D6" s="2"/>
      <c r="E6" s="2">
        <v>278</v>
      </c>
      <c r="F6" s="2"/>
      <c r="G6" s="2">
        <v>278</v>
      </c>
      <c r="H6" s="19">
        <v>66885.338129496406</v>
      </c>
      <c r="I6" s="3" t="s">
        <v>13</v>
      </c>
      <c r="J6" s="19">
        <v>0</v>
      </c>
      <c r="K6" s="19">
        <v>0</v>
      </c>
    </row>
    <row r="7" spans="2:12" x14ac:dyDescent="0.35">
      <c r="B7" s="1">
        <v>14</v>
      </c>
      <c r="C7" s="2"/>
      <c r="D7" s="2"/>
      <c r="E7" s="2">
        <v>269</v>
      </c>
      <c r="F7" s="2"/>
      <c r="G7" s="2">
        <v>269</v>
      </c>
      <c r="H7" s="19">
        <v>51396.092936802976</v>
      </c>
      <c r="I7" s="3" t="s">
        <v>13</v>
      </c>
      <c r="J7" s="19">
        <v>190000</v>
      </c>
      <c r="K7" s="19">
        <v>0</v>
      </c>
    </row>
    <row r="8" spans="2:12" x14ac:dyDescent="0.35">
      <c r="B8" s="1">
        <v>15</v>
      </c>
      <c r="C8" s="2"/>
      <c r="D8" s="2"/>
      <c r="E8" s="2">
        <v>862</v>
      </c>
      <c r="F8" s="2"/>
      <c r="G8" s="2">
        <v>862</v>
      </c>
      <c r="H8" s="19">
        <v>52037.037122969836</v>
      </c>
      <c r="I8" s="3" t="s">
        <v>13</v>
      </c>
      <c r="J8" s="19">
        <v>651000</v>
      </c>
      <c r="K8" s="19">
        <v>0</v>
      </c>
    </row>
    <row r="9" spans="2:12" x14ac:dyDescent="0.35">
      <c r="B9" s="1">
        <v>16</v>
      </c>
      <c r="C9" s="2"/>
      <c r="D9" s="2"/>
      <c r="E9" s="2">
        <v>364</v>
      </c>
      <c r="F9" s="2"/>
      <c r="G9" s="2">
        <v>364</v>
      </c>
      <c r="H9" s="19">
        <v>57544.335164835167</v>
      </c>
      <c r="I9" s="3" t="s">
        <v>13</v>
      </c>
      <c r="J9" s="19">
        <v>226000</v>
      </c>
      <c r="K9" s="19">
        <v>0</v>
      </c>
    </row>
    <row r="10" spans="2:12" x14ac:dyDescent="0.35">
      <c r="B10" s="1">
        <v>17</v>
      </c>
      <c r="C10" s="2"/>
      <c r="D10" s="2"/>
      <c r="E10" s="2">
        <v>119</v>
      </c>
      <c r="F10" s="2"/>
      <c r="G10" s="2">
        <v>119</v>
      </c>
      <c r="H10" s="19">
        <v>79467.193277310929</v>
      </c>
      <c r="I10" s="3" t="s">
        <v>13</v>
      </c>
      <c r="J10" s="19">
        <v>1000</v>
      </c>
      <c r="K10" s="19">
        <v>0</v>
      </c>
    </row>
    <row r="11" spans="2:12" x14ac:dyDescent="0.35">
      <c r="B11" s="1">
        <v>18</v>
      </c>
      <c r="C11" s="2"/>
      <c r="D11" s="2"/>
      <c r="E11" s="2">
        <v>618</v>
      </c>
      <c r="F11" s="2"/>
      <c r="G11" s="2">
        <v>618</v>
      </c>
      <c r="H11" s="19">
        <v>52518.173139158578</v>
      </c>
      <c r="I11" s="3" t="s">
        <v>13</v>
      </c>
      <c r="J11" s="19">
        <v>443000</v>
      </c>
      <c r="K11" s="19">
        <v>0</v>
      </c>
    </row>
    <row r="12" spans="2:12" x14ac:dyDescent="0.35">
      <c r="B12" s="1">
        <v>19</v>
      </c>
      <c r="C12" s="2"/>
      <c r="D12" s="2"/>
      <c r="E12" s="2">
        <v>919</v>
      </c>
      <c r="F12" s="2"/>
      <c r="G12" s="2">
        <v>919</v>
      </c>
      <c r="H12" s="19">
        <v>67235.151251360177</v>
      </c>
      <c r="I12" s="3" t="s">
        <v>13</v>
      </c>
      <c r="J12" s="19">
        <v>646000</v>
      </c>
      <c r="K12" s="19">
        <v>0</v>
      </c>
    </row>
    <row r="13" spans="2:12" x14ac:dyDescent="0.35">
      <c r="B13" s="1">
        <v>20</v>
      </c>
      <c r="C13" s="2"/>
      <c r="D13" s="2"/>
      <c r="E13" s="2">
        <v>321</v>
      </c>
      <c r="F13" s="2"/>
      <c r="G13" s="2">
        <v>321</v>
      </c>
      <c r="H13" s="19">
        <v>127401.60436137072</v>
      </c>
      <c r="I13" s="3" t="s">
        <v>13</v>
      </c>
      <c r="J13" s="19">
        <v>0</v>
      </c>
      <c r="K13" s="19">
        <v>0</v>
      </c>
    </row>
    <row r="14" spans="2:12" x14ac:dyDescent="0.35">
      <c r="B14" s="1">
        <v>21</v>
      </c>
      <c r="C14" s="2"/>
      <c r="D14" s="2"/>
      <c r="E14" s="2">
        <v>1236</v>
      </c>
      <c r="F14" s="2"/>
      <c r="G14" s="2">
        <v>1236</v>
      </c>
      <c r="H14" s="19">
        <v>73813.125404530743</v>
      </c>
      <c r="I14" s="3" t="s">
        <v>13</v>
      </c>
      <c r="J14" s="19">
        <v>614000</v>
      </c>
      <c r="K14" s="19">
        <v>0</v>
      </c>
    </row>
    <row r="15" spans="2:12" x14ac:dyDescent="0.35">
      <c r="B15" s="1">
        <v>22</v>
      </c>
      <c r="C15" s="2"/>
      <c r="D15" s="2"/>
      <c r="E15" s="2">
        <v>3122</v>
      </c>
      <c r="F15" s="2"/>
      <c r="G15" s="2">
        <v>3122</v>
      </c>
      <c r="H15" s="19">
        <v>53655.631966688023</v>
      </c>
      <c r="I15" s="3" t="s">
        <v>13</v>
      </c>
      <c r="J15" s="19">
        <v>1034000</v>
      </c>
      <c r="K15" s="19">
        <v>0</v>
      </c>
    </row>
    <row r="16" spans="2:12" x14ac:dyDescent="0.35">
      <c r="B16" s="1">
        <v>23</v>
      </c>
      <c r="C16" s="2"/>
      <c r="D16" s="2"/>
      <c r="E16" s="2">
        <v>2817</v>
      </c>
      <c r="F16" s="2"/>
      <c r="G16" s="2">
        <v>2817</v>
      </c>
      <c r="H16" s="19">
        <v>64335.807241746537</v>
      </c>
      <c r="I16" s="3" t="s">
        <v>13</v>
      </c>
      <c r="J16" s="19">
        <v>1390000</v>
      </c>
      <c r="K16" s="19">
        <v>0</v>
      </c>
    </row>
    <row r="17" spans="2:11" x14ac:dyDescent="0.35">
      <c r="B17" s="1">
        <v>24</v>
      </c>
      <c r="C17" s="2"/>
      <c r="D17" s="2"/>
      <c r="E17" s="2">
        <v>5111</v>
      </c>
      <c r="F17" s="2"/>
      <c r="G17" s="2">
        <v>5111</v>
      </c>
      <c r="H17" s="19">
        <v>61590.210917628647</v>
      </c>
      <c r="I17" s="3" t="s">
        <v>13</v>
      </c>
      <c r="J17" s="19">
        <v>3016000</v>
      </c>
      <c r="K17" s="19">
        <v>0</v>
      </c>
    </row>
    <row r="18" spans="2:11" x14ac:dyDescent="0.35">
      <c r="B18" s="1">
        <v>25</v>
      </c>
      <c r="C18" s="2"/>
      <c r="D18" s="2"/>
      <c r="E18" s="2">
        <v>8828</v>
      </c>
      <c r="F18" s="2"/>
      <c r="G18" s="2">
        <v>8828</v>
      </c>
      <c r="H18" s="19">
        <v>50116.405301314</v>
      </c>
      <c r="I18" s="3" t="s">
        <v>13</v>
      </c>
      <c r="J18" s="19">
        <v>7571000</v>
      </c>
      <c r="K18" s="19">
        <v>0</v>
      </c>
    </row>
    <row r="19" spans="2:11" x14ac:dyDescent="0.35">
      <c r="B19" s="1">
        <v>26</v>
      </c>
      <c r="C19" s="2"/>
      <c r="D19" s="2"/>
      <c r="E19" s="2">
        <v>2878</v>
      </c>
      <c r="F19" s="2"/>
      <c r="G19" s="2">
        <v>2878</v>
      </c>
      <c r="H19" s="19">
        <v>47117.46525364837</v>
      </c>
      <c r="I19" s="3" t="s">
        <v>13</v>
      </c>
      <c r="J19" s="19">
        <v>2388000</v>
      </c>
      <c r="K19" s="19">
        <v>0</v>
      </c>
    </row>
    <row r="20" spans="2:11" x14ac:dyDescent="0.35">
      <c r="B20" s="1">
        <v>27</v>
      </c>
      <c r="C20" s="2"/>
      <c r="D20" s="2"/>
      <c r="E20" s="2">
        <v>4914</v>
      </c>
      <c r="F20" s="2"/>
      <c r="G20" s="2">
        <v>4914</v>
      </c>
      <c r="H20" s="19">
        <v>49276.711029711027</v>
      </c>
      <c r="I20" s="3" t="s">
        <v>13</v>
      </c>
      <c r="J20" s="19">
        <v>4005000</v>
      </c>
      <c r="K20" s="19">
        <v>0</v>
      </c>
    </row>
    <row r="21" spans="2:11" x14ac:dyDescent="0.35">
      <c r="B21" s="1">
        <v>28</v>
      </c>
      <c r="C21" s="2"/>
      <c r="D21" s="2"/>
      <c r="E21" s="2">
        <v>2944</v>
      </c>
      <c r="F21" s="2"/>
      <c r="G21" s="2">
        <v>2944</v>
      </c>
      <c r="H21" s="19">
        <v>51320.229959239128</v>
      </c>
      <c r="I21" s="3" t="s">
        <v>13</v>
      </c>
      <c r="J21" s="19">
        <v>1822000</v>
      </c>
      <c r="K21" s="19">
        <v>0</v>
      </c>
    </row>
    <row r="22" spans="2:11" x14ac:dyDescent="0.35">
      <c r="B22" s="1">
        <v>29</v>
      </c>
      <c r="C22" s="2"/>
      <c r="D22" s="2"/>
      <c r="E22" s="2">
        <v>3168</v>
      </c>
      <c r="F22" s="2"/>
      <c r="G22" s="2">
        <v>3168</v>
      </c>
      <c r="H22" s="19">
        <v>58793.346275252523</v>
      </c>
      <c r="I22" s="3" t="s">
        <v>13</v>
      </c>
      <c r="J22" s="19">
        <v>1605000</v>
      </c>
      <c r="K22" s="19">
        <v>0</v>
      </c>
    </row>
    <row r="23" spans="2:11" x14ac:dyDescent="0.35">
      <c r="B23" s="1">
        <v>30</v>
      </c>
      <c r="C23" s="2"/>
      <c r="D23" s="2"/>
      <c r="E23" s="2">
        <v>9514</v>
      </c>
      <c r="F23" s="2"/>
      <c r="G23" s="2">
        <v>9514</v>
      </c>
      <c r="H23" s="19">
        <v>54186.954698339287</v>
      </c>
      <c r="I23" s="3" t="s">
        <v>13</v>
      </c>
      <c r="J23" s="19">
        <v>4835000</v>
      </c>
      <c r="K23" s="19">
        <v>0</v>
      </c>
    </row>
    <row r="24" spans="2:11" x14ac:dyDescent="0.35">
      <c r="B24" s="1">
        <v>31</v>
      </c>
      <c r="C24" s="2"/>
      <c r="D24" s="2"/>
      <c r="E24" s="2">
        <v>18378</v>
      </c>
      <c r="F24" s="2"/>
      <c r="G24" s="2">
        <v>18378</v>
      </c>
      <c r="H24" s="19">
        <v>50790.025356404396</v>
      </c>
      <c r="I24" s="3" t="s">
        <v>13</v>
      </c>
      <c r="J24" s="19">
        <v>13092000</v>
      </c>
      <c r="K24" s="19">
        <v>0</v>
      </c>
    </row>
    <row r="25" spans="2:11" x14ac:dyDescent="0.35">
      <c r="B25" s="1">
        <v>32</v>
      </c>
      <c r="C25" s="2"/>
      <c r="D25" s="2"/>
      <c r="E25" s="2">
        <v>11586</v>
      </c>
      <c r="F25" s="2"/>
      <c r="G25" s="2">
        <v>11586</v>
      </c>
      <c r="H25" s="19">
        <v>51355.707750733643</v>
      </c>
      <c r="I25" s="3" t="s">
        <v>13</v>
      </c>
      <c r="J25" s="19">
        <v>3084000</v>
      </c>
      <c r="K25" s="19">
        <v>0</v>
      </c>
    </row>
    <row r="26" spans="2:11" x14ac:dyDescent="0.35">
      <c r="B26" s="1">
        <v>33</v>
      </c>
      <c r="C26" s="2"/>
      <c r="D26" s="2"/>
      <c r="E26" s="2">
        <v>2248</v>
      </c>
      <c r="F26" s="2"/>
      <c r="G26" s="2">
        <v>2248</v>
      </c>
      <c r="H26" s="19">
        <v>53507.480871886124</v>
      </c>
      <c r="I26" s="3" t="s">
        <v>13</v>
      </c>
      <c r="J26" s="19">
        <v>719000</v>
      </c>
      <c r="K26" s="19">
        <v>0</v>
      </c>
    </row>
    <row r="27" spans="2:11" x14ac:dyDescent="0.35">
      <c r="B27" s="1">
        <v>34</v>
      </c>
      <c r="C27" s="2"/>
      <c r="D27" s="2"/>
      <c r="E27" s="2">
        <v>1979</v>
      </c>
      <c r="F27" s="2"/>
      <c r="G27" s="2">
        <v>1979</v>
      </c>
      <c r="H27" s="19">
        <v>57912.400707427994</v>
      </c>
      <c r="I27" s="3" t="s">
        <v>13</v>
      </c>
      <c r="J27" s="19">
        <v>161000</v>
      </c>
      <c r="K27" s="19">
        <v>0</v>
      </c>
    </row>
    <row r="28" spans="2:11" x14ac:dyDescent="0.35">
      <c r="B28" s="1">
        <v>35</v>
      </c>
      <c r="C28" s="2"/>
      <c r="D28" s="2"/>
      <c r="E28" s="2">
        <v>1828</v>
      </c>
      <c r="F28" s="2"/>
      <c r="G28" s="2">
        <v>1828</v>
      </c>
      <c r="H28" s="19">
        <v>58752.471553610507</v>
      </c>
      <c r="I28" s="3" t="s">
        <v>13</v>
      </c>
      <c r="J28" s="19">
        <v>121000</v>
      </c>
      <c r="K28" s="19">
        <v>0</v>
      </c>
    </row>
    <row r="29" spans="2:11" x14ac:dyDescent="0.35">
      <c r="B29" s="1">
        <v>36</v>
      </c>
      <c r="C29" s="2"/>
      <c r="D29" s="2"/>
      <c r="E29" s="2">
        <v>824</v>
      </c>
      <c r="F29" s="2"/>
      <c r="G29" s="2">
        <v>824</v>
      </c>
      <c r="H29" s="19">
        <v>61209.254854368934</v>
      </c>
      <c r="I29" s="3" t="s">
        <v>13</v>
      </c>
      <c r="J29" s="19">
        <v>7000</v>
      </c>
      <c r="K29" s="19">
        <v>0</v>
      </c>
    </row>
    <row r="30" spans="2:11" x14ac:dyDescent="0.35">
      <c r="B30" s="1">
        <v>37</v>
      </c>
      <c r="C30" s="2"/>
      <c r="D30" s="2"/>
      <c r="E30" s="2">
        <v>2180</v>
      </c>
      <c r="F30" s="2"/>
      <c r="G30" s="2">
        <v>2180</v>
      </c>
      <c r="H30" s="19">
        <v>56264.35779816514</v>
      </c>
      <c r="I30" s="3" t="s">
        <v>13</v>
      </c>
      <c r="J30" s="19">
        <v>2000</v>
      </c>
      <c r="K30" s="19">
        <v>0</v>
      </c>
    </row>
    <row r="31" spans="2:11" x14ac:dyDescent="0.35">
      <c r="B31" s="1">
        <v>38</v>
      </c>
      <c r="C31" s="2"/>
      <c r="D31" s="2"/>
      <c r="E31" s="2">
        <v>2312</v>
      </c>
      <c r="F31" s="2"/>
      <c r="G31" s="2">
        <v>2312</v>
      </c>
      <c r="H31" s="19">
        <v>50385.495242214536</v>
      </c>
      <c r="I31" s="3" t="s">
        <v>13</v>
      </c>
      <c r="J31" s="19">
        <v>1014000</v>
      </c>
      <c r="K31" s="19">
        <v>0</v>
      </c>
    </row>
    <row r="32" spans="2:11" x14ac:dyDescent="0.35">
      <c r="B32" s="1">
        <v>39</v>
      </c>
      <c r="C32" s="2"/>
      <c r="D32" s="2"/>
      <c r="E32" s="2">
        <v>814</v>
      </c>
      <c r="F32" s="2"/>
      <c r="G32" s="2">
        <v>814</v>
      </c>
      <c r="H32" s="19">
        <v>58625.821867321865</v>
      </c>
      <c r="I32" s="3" t="s">
        <v>13</v>
      </c>
      <c r="J32" s="19">
        <v>26000</v>
      </c>
      <c r="K32" s="19">
        <v>0</v>
      </c>
    </row>
    <row r="33" spans="2:12" x14ac:dyDescent="0.35">
      <c r="B33" s="1">
        <v>40</v>
      </c>
      <c r="C33" s="2"/>
      <c r="D33" s="2"/>
      <c r="E33" s="2">
        <v>1401</v>
      </c>
      <c r="F33" s="2"/>
      <c r="G33" s="2">
        <v>1401</v>
      </c>
      <c r="H33" s="19">
        <v>60314.75160599572</v>
      </c>
      <c r="I33" s="3" t="s">
        <v>13</v>
      </c>
      <c r="J33" s="19">
        <v>275000</v>
      </c>
      <c r="K33" s="19">
        <v>0</v>
      </c>
    </row>
    <row r="34" spans="2:12" x14ac:dyDescent="0.35">
      <c r="B34" s="1">
        <v>41</v>
      </c>
      <c r="C34" s="2"/>
      <c r="D34" s="2"/>
      <c r="E34" s="2">
        <v>3867</v>
      </c>
      <c r="F34" s="2"/>
      <c r="G34" s="2">
        <v>3867</v>
      </c>
      <c r="H34" s="19">
        <v>55149.942073959144</v>
      </c>
      <c r="I34" s="3" t="s">
        <v>13</v>
      </c>
      <c r="J34" s="19">
        <v>1891000</v>
      </c>
      <c r="K34" s="19">
        <v>0</v>
      </c>
    </row>
    <row r="35" spans="2:12" x14ac:dyDescent="0.35">
      <c r="B35" s="1">
        <v>42</v>
      </c>
      <c r="C35" s="2"/>
      <c r="D35" s="2"/>
      <c r="E35" s="2">
        <v>2780</v>
      </c>
      <c r="F35" s="2"/>
      <c r="G35" s="2">
        <v>2780</v>
      </c>
      <c r="H35" s="19">
        <v>55068.223741007198</v>
      </c>
      <c r="I35" s="3" t="s">
        <v>13</v>
      </c>
      <c r="J35" s="19">
        <v>899000</v>
      </c>
      <c r="K35" s="19">
        <v>0</v>
      </c>
    </row>
    <row r="36" spans="2:12" x14ac:dyDescent="0.35">
      <c r="B36" s="1">
        <v>43</v>
      </c>
      <c r="C36" s="2"/>
      <c r="D36" s="2"/>
      <c r="E36" s="2">
        <v>3336</v>
      </c>
      <c r="F36" s="2"/>
      <c r="G36" s="2">
        <v>3336</v>
      </c>
      <c r="H36" s="19">
        <v>37056.333033573144</v>
      </c>
      <c r="I36" s="3" t="s">
        <v>13</v>
      </c>
      <c r="J36" s="19">
        <v>3056000</v>
      </c>
      <c r="K36" s="19">
        <v>0</v>
      </c>
    </row>
    <row r="37" spans="2:12" x14ac:dyDescent="0.35">
      <c r="B37" s="1">
        <v>44</v>
      </c>
      <c r="C37" s="2"/>
      <c r="D37" s="2"/>
      <c r="E37" s="2">
        <v>2648</v>
      </c>
      <c r="F37" s="2"/>
      <c r="G37" s="2">
        <v>2648</v>
      </c>
      <c r="H37" s="19">
        <v>52891.703927492446</v>
      </c>
      <c r="I37" s="3" t="s">
        <v>13</v>
      </c>
      <c r="J37" s="19">
        <v>419000</v>
      </c>
      <c r="K37" s="19">
        <v>0</v>
      </c>
    </row>
    <row r="38" spans="2:12" x14ac:dyDescent="0.35">
      <c r="B38" s="1">
        <v>45</v>
      </c>
      <c r="C38" s="2"/>
      <c r="D38" s="2"/>
      <c r="E38" s="2">
        <v>1655</v>
      </c>
      <c r="F38" s="2"/>
      <c r="G38" s="2">
        <v>1655</v>
      </c>
      <c r="H38" s="19">
        <v>54293.18670694864</v>
      </c>
      <c r="I38" s="3" t="s">
        <v>13</v>
      </c>
      <c r="J38" s="19">
        <v>726000</v>
      </c>
      <c r="K38" s="19">
        <v>0</v>
      </c>
    </row>
    <row r="39" spans="2:12" x14ac:dyDescent="0.35">
      <c r="B39" s="1">
        <v>46</v>
      </c>
      <c r="C39" s="2"/>
      <c r="D39" s="2"/>
      <c r="E39" s="2">
        <v>2363</v>
      </c>
      <c r="F39" s="2"/>
      <c r="G39" s="2">
        <v>2363</v>
      </c>
      <c r="H39" s="19">
        <v>51318.04739737622</v>
      </c>
      <c r="I39" s="3" t="s">
        <v>13</v>
      </c>
      <c r="J39" s="19">
        <v>1573000</v>
      </c>
      <c r="K39" s="19">
        <v>0</v>
      </c>
    </row>
    <row r="40" spans="2:12" x14ac:dyDescent="0.35">
      <c r="B40" s="1">
        <v>47</v>
      </c>
      <c r="C40" s="2"/>
      <c r="D40" s="2"/>
      <c r="E40" s="2">
        <v>2702</v>
      </c>
      <c r="F40" s="2"/>
      <c r="G40" s="2">
        <v>2702</v>
      </c>
      <c r="H40" s="19">
        <v>59522.205403404885</v>
      </c>
      <c r="I40" s="3" t="s">
        <v>13</v>
      </c>
      <c r="J40" s="19">
        <v>252000</v>
      </c>
      <c r="K40" s="19">
        <v>0</v>
      </c>
    </row>
    <row r="41" spans="2:12" x14ac:dyDescent="0.35">
      <c r="B41" s="1">
        <v>48</v>
      </c>
      <c r="C41" s="2"/>
      <c r="D41" s="2"/>
      <c r="E41" s="2">
        <v>2604</v>
      </c>
      <c r="F41" s="2"/>
      <c r="G41" s="2">
        <v>2604</v>
      </c>
      <c r="H41" s="19">
        <v>63753.650537634407</v>
      </c>
      <c r="I41" s="3" t="s">
        <v>13</v>
      </c>
      <c r="J41" s="19">
        <v>4000</v>
      </c>
      <c r="K41" s="19">
        <v>0</v>
      </c>
    </row>
    <row r="42" spans="2:12" x14ac:dyDescent="0.35">
      <c r="B42" s="1">
        <v>49</v>
      </c>
      <c r="C42" s="2"/>
      <c r="D42" s="2"/>
      <c r="E42" s="2">
        <v>1839</v>
      </c>
      <c r="F42" s="2"/>
      <c r="G42" s="2">
        <v>1839</v>
      </c>
      <c r="H42" s="19">
        <v>60790.506797172377</v>
      </c>
      <c r="I42" s="3" t="s">
        <v>13</v>
      </c>
      <c r="J42" s="19">
        <v>43000</v>
      </c>
      <c r="K42" s="19">
        <v>0</v>
      </c>
    </row>
    <row r="43" spans="2:12" x14ac:dyDescent="0.35">
      <c r="B43" s="1">
        <v>50</v>
      </c>
      <c r="C43" s="2"/>
      <c r="D43" s="2"/>
      <c r="E43" s="2">
        <v>1538</v>
      </c>
      <c r="F43" s="2"/>
      <c r="G43" s="2">
        <v>1538</v>
      </c>
      <c r="H43" s="19">
        <v>65369.333550065021</v>
      </c>
      <c r="I43" s="3" t="s">
        <v>13</v>
      </c>
      <c r="J43" s="19">
        <v>5000</v>
      </c>
      <c r="K43" s="19">
        <v>0</v>
      </c>
    </row>
    <row r="44" spans="2:12" x14ac:dyDescent="0.35">
      <c r="B44" s="1">
        <v>51</v>
      </c>
      <c r="C44" s="2"/>
      <c r="D44" s="2"/>
      <c r="E44" s="2">
        <v>707</v>
      </c>
      <c r="F44" s="2"/>
      <c r="G44" s="2">
        <v>707</v>
      </c>
      <c r="H44" s="19">
        <v>74981.248939179626</v>
      </c>
      <c r="I44" s="3" t="s">
        <v>13</v>
      </c>
      <c r="J44" s="19">
        <v>0</v>
      </c>
      <c r="K44" s="19">
        <v>0</v>
      </c>
    </row>
    <row r="45" spans="2:12" x14ac:dyDescent="0.35">
      <c r="B45" s="1">
        <v>52</v>
      </c>
      <c r="C45" s="2"/>
      <c r="D45" s="2"/>
      <c r="E45" s="2">
        <v>1254</v>
      </c>
      <c r="F45" s="2"/>
      <c r="G45" s="2">
        <v>1254</v>
      </c>
      <c r="H45" s="19">
        <v>77714.142743221688</v>
      </c>
      <c r="I45" s="3" t="s">
        <v>13</v>
      </c>
      <c r="J45" s="19">
        <v>0</v>
      </c>
      <c r="K45" s="19">
        <v>0</v>
      </c>
    </row>
    <row r="46" spans="2:12" x14ac:dyDescent="0.35">
      <c r="B46" s="1">
        <v>53</v>
      </c>
      <c r="C46" s="2"/>
      <c r="D46" s="2"/>
      <c r="E46" s="2">
        <v>687</v>
      </c>
      <c r="F46" s="2"/>
      <c r="G46" s="2">
        <v>687</v>
      </c>
      <c r="H46" s="19">
        <v>71788.99854439593</v>
      </c>
      <c r="I46" s="3" t="s">
        <v>13</v>
      </c>
      <c r="J46" s="19">
        <v>0</v>
      </c>
      <c r="K46" s="19">
        <v>0</v>
      </c>
    </row>
    <row r="47" spans="2:12" x14ac:dyDescent="0.35">
      <c r="B47" s="1">
        <v>54</v>
      </c>
      <c r="C47" s="2"/>
      <c r="D47" s="2"/>
      <c r="E47" s="2">
        <v>199</v>
      </c>
      <c r="F47" s="2"/>
      <c r="G47" s="2">
        <v>199</v>
      </c>
      <c r="H47" s="19">
        <v>79928.628140703513</v>
      </c>
      <c r="I47" s="3" t="s">
        <v>13</v>
      </c>
      <c r="J47" s="19">
        <v>0</v>
      </c>
      <c r="K47" s="19">
        <v>0</v>
      </c>
      <c r="L47" s="23"/>
    </row>
    <row r="48" spans="2:12" x14ac:dyDescent="0.35">
      <c r="B48" s="1">
        <v>55</v>
      </c>
      <c r="C48" s="2"/>
      <c r="D48" s="2"/>
      <c r="E48" s="2">
        <v>1157</v>
      </c>
      <c r="F48" s="2"/>
      <c r="G48" s="2">
        <v>1157</v>
      </c>
      <c r="H48" s="19">
        <v>78377.435609334483</v>
      </c>
      <c r="I48" s="3" t="s">
        <v>13</v>
      </c>
      <c r="J48" s="19">
        <v>0</v>
      </c>
      <c r="K48" s="19">
        <v>0</v>
      </c>
    </row>
    <row r="49" spans="2:12" x14ac:dyDescent="0.35">
      <c r="B49" s="1">
        <v>56</v>
      </c>
      <c r="C49" s="2"/>
      <c r="D49" s="2"/>
      <c r="E49" s="2">
        <v>621</v>
      </c>
      <c r="F49" s="2"/>
      <c r="G49" s="2">
        <v>621</v>
      </c>
      <c r="H49" s="19">
        <v>87611.363929146537</v>
      </c>
      <c r="I49" s="3" t="s">
        <v>13</v>
      </c>
      <c r="J49" s="19">
        <v>0</v>
      </c>
      <c r="K49" s="19">
        <v>0</v>
      </c>
    </row>
    <row r="50" spans="2:12" x14ac:dyDescent="0.35">
      <c r="B50" s="1">
        <v>57</v>
      </c>
      <c r="C50" s="2"/>
      <c r="D50" s="2"/>
      <c r="E50" s="2">
        <v>141</v>
      </c>
      <c r="F50" s="2"/>
      <c r="G50" s="2">
        <v>141</v>
      </c>
      <c r="H50" s="19">
        <v>95318.368794326234</v>
      </c>
      <c r="I50" s="3" t="s">
        <v>13</v>
      </c>
      <c r="J50" s="19">
        <v>0</v>
      </c>
      <c r="K50" s="19">
        <v>0</v>
      </c>
    </row>
    <row r="51" spans="2:12" x14ac:dyDescent="0.35">
      <c r="B51" s="1">
        <v>58</v>
      </c>
      <c r="C51" s="2"/>
      <c r="D51" s="2"/>
      <c r="E51" s="2">
        <v>33</v>
      </c>
      <c r="F51" s="2"/>
      <c r="G51" s="2">
        <v>33</v>
      </c>
      <c r="H51" s="19">
        <v>79505.909090909088</v>
      </c>
      <c r="I51" s="3" t="s">
        <v>13</v>
      </c>
      <c r="J51" s="19">
        <v>0</v>
      </c>
      <c r="K51" s="19">
        <v>0</v>
      </c>
    </row>
    <row r="52" spans="2:12" x14ac:dyDescent="0.35">
      <c r="B52" s="1">
        <v>59</v>
      </c>
      <c r="C52" s="2"/>
      <c r="D52" s="2"/>
      <c r="E52" s="2">
        <v>228</v>
      </c>
      <c r="F52" s="2"/>
      <c r="G52" s="2">
        <v>228</v>
      </c>
      <c r="H52" s="19">
        <v>77316.206140350871</v>
      </c>
      <c r="I52" s="3" t="s">
        <v>13</v>
      </c>
      <c r="J52" s="19">
        <v>0</v>
      </c>
      <c r="K52" s="19">
        <v>0</v>
      </c>
    </row>
    <row r="53" spans="2:12" x14ac:dyDescent="0.35">
      <c r="B53" s="1">
        <v>60</v>
      </c>
      <c r="C53" s="2"/>
      <c r="D53" s="2"/>
      <c r="E53" s="2">
        <v>119</v>
      </c>
      <c r="F53" s="2"/>
      <c r="G53" s="2">
        <v>119</v>
      </c>
      <c r="H53" s="19">
        <v>80071.865546218483</v>
      </c>
      <c r="I53" s="3" t="s">
        <v>13</v>
      </c>
      <c r="J53" s="19">
        <v>0</v>
      </c>
      <c r="K53" s="19">
        <v>0</v>
      </c>
    </row>
    <row r="54" spans="2:12" x14ac:dyDescent="0.35">
      <c r="B54" s="1">
        <v>61</v>
      </c>
      <c r="C54" s="2"/>
      <c r="D54" s="2"/>
      <c r="E54" s="2">
        <v>24</v>
      </c>
      <c r="F54" s="2"/>
      <c r="G54" s="2">
        <v>24</v>
      </c>
      <c r="H54" s="19">
        <v>100839.20833333333</v>
      </c>
      <c r="I54" s="3" t="s">
        <v>13</v>
      </c>
      <c r="J54" s="19">
        <v>0</v>
      </c>
      <c r="K54" s="19">
        <v>0</v>
      </c>
    </row>
    <row r="55" spans="2:12" x14ac:dyDescent="0.35">
      <c r="B55" s="1">
        <v>62</v>
      </c>
      <c r="C55" s="2"/>
      <c r="D55" s="2"/>
      <c r="E55" s="2">
        <v>50</v>
      </c>
      <c r="F55" s="2"/>
      <c r="G55" s="2">
        <v>50</v>
      </c>
      <c r="H55" s="19">
        <v>138193.51999999999</v>
      </c>
      <c r="I55" s="3" t="s">
        <v>13</v>
      </c>
      <c r="J55" s="19">
        <v>0</v>
      </c>
      <c r="K55" s="19">
        <v>0</v>
      </c>
    </row>
    <row r="56" spans="2:12" x14ac:dyDescent="0.35">
      <c r="B56" s="1">
        <v>63</v>
      </c>
      <c r="C56" s="2"/>
      <c r="D56" s="2"/>
      <c r="E56" s="2">
        <v>35</v>
      </c>
      <c r="F56" s="2"/>
      <c r="G56" s="2">
        <v>35</v>
      </c>
      <c r="H56" s="19">
        <v>143861.17142857143</v>
      </c>
      <c r="I56" s="3" t="s">
        <v>13</v>
      </c>
      <c r="J56" s="19">
        <v>0</v>
      </c>
      <c r="K56" s="19">
        <v>0</v>
      </c>
    </row>
    <row r="57" spans="2:12" x14ac:dyDescent="0.35">
      <c r="B57" s="1">
        <v>64</v>
      </c>
      <c r="C57" s="2"/>
      <c r="D57" s="2"/>
      <c r="E57" s="2">
        <v>43</v>
      </c>
      <c r="F57" s="2"/>
      <c r="G57" s="2">
        <v>43</v>
      </c>
      <c r="H57" s="19">
        <v>92236.767441860458</v>
      </c>
      <c r="I57" s="3" t="s">
        <v>13</v>
      </c>
      <c r="J57" s="19">
        <v>0</v>
      </c>
      <c r="K57" s="19">
        <v>0</v>
      </c>
    </row>
    <row r="58" spans="2:12" x14ac:dyDescent="0.35">
      <c r="B58" s="1">
        <v>65</v>
      </c>
      <c r="C58" s="2"/>
      <c r="D58" s="2"/>
      <c r="E58" s="2">
        <v>42</v>
      </c>
      <c r="F58" s="2"/>
      <c r="G58" s="2">
        <v>42</v>
      </c>
      <c r="H58" s="19">
        <v>108101.02380952382</v>
      </c>
      <c r="I58" s="3" t="s">
        <v>13</v>
      </c>
      <c r="J58" s="19">
        <v>0</v>
      </c>
      <c r="K58" s="19">
        <v>0</v>
      </c>
    </row>
    <row r="59" spans="2:12" x14ac:dyDescent="0.35">
      <c r="B59" s="1">
        <v>66</v>
      </c>
      <c r="C59" s="2"/>
      <c r="D59" s="2"/>
      <c r="E59" s="2">
        <v>76</v>
      </c>
      <c r="F59" s="2"/>
      <c r="G59" s="2">
        <v>76</v>
      </c>
      <c r="H59" s="19">
        <v>125673.56578947368</v>
      </c>
      <c r="I59" s="3" t="s">
        <v>13</v>
      </c>
      <c r="J59" s="19">
        <v>0</v>
      </c>
      <c r="K59" s="19">
        <v>0</v>
      </c>
      <c r="L59" s="23"/>
    </row>
    <row r="60" spans="2:12" x14ac:dyDescent="0.35">
      <c r="B60" s="1">
        <v>67</v>
      </c>
      <c r="C60" s="2"/>
      <c r="D60" s="2"/>
      <c r="E60" s="2">
        <v>95</v>
      </c>
      <c r="F60" s="2"/>
      <c r="G60" s="2">
        <v>95</v>
      </c>
      <c r="H60" s="19">
        <v>103235.76842105263</v>
      </c>
      <c r="I60" s="3" t="s">
        <v>13</v>
      </c>
      <c r="J60" s="19">
        <v>0</v>
      </c>
      <c r="K60" s="19">
        <v>0</v>
      </c>
    </row>
    <row r="61" spans="2:12" x14ac:dyDescent="0.35">
      <c r="B61" s="1">
        <v>68</v>
      </c>
      <c r="C61" s="2"/>
      <c r="D61" s="2"/>
      <c r="E61" s="2">
        <v>43</v>
      </c>
      <c r="F61" s="2"/>
      <c r="G61" s="2">
        <v>43</v>
      </c>
      <c r="H61" s="19">
        <v>100800.11627906977</v>
      </c>
      <c r="I61" s="3" t="s">
        <v>13</v>
      </c>
      <c r="J61" s="19">
        <v>0</v>
      </c>
      <c r="K61" s="19">
        <v>0</v>
      </c>
    </row>
    <row r="62" spans="2:12" x14ac:dyDescent="0.35">
      <c r="B62" s="1">
        <v>69</v>
      </c>
      <c r="C62" s="2"/>
      <c r="D62" s="2"/>
      <c r="E62" s="2">
        <v>21</v>
      </c>
      <c r="F62" s="2"/>
      <c r="G62" s="2">
        <v>21</v>
      </c>
      <c r="H62" s="19">
        <v>95908.047619047618</v>
      </c>
      <c r="I62" s="3" t="s">
        <v>13</v>
      </c>
      <c r="J62" s="19">
        <v>0</v>
      </c>
      <c r="K62" s="19">
        <v>0</v>
      </c>
    </row>
    <row r="63" spans="2:12" x14ac:dyDescent="0.35">
      <c r="B63" s="1">
        <v>70</v>
      </c>
      <c r="C63" s="2"/>
      <c r="D63" s="2"/>
      <c r="E63" s="2">
        <v>24</v>
      </c>
      <c r="F63" s="2"/>
      <c r="G63" s="2">
        <v>24</v>
      </c>
      <c r="H63" s="19">
        <v>104302.95833333333</v>
      </c>
      <c r="I63" s="3" t="s">
        <v>13</v>
      </c>
      <c r="J63" s="19">
        <v>0</v>
      </c>
      <c r="K63" s="19">
        <v>0</v>
      </c>
    </row>
    <row r="64" spans="2:12" x14ac:dyDescent="0.35">
      <c r="B64" s="1">
        <v>71</v>
      </c>
      <c r="C64" s="2"/>
      <c r="D64" s="2"/>
      <c r="E64" s="2">
        <v>398</v>
      </c>
      <c r="F64" s="2"/>
      <c r="G64" s="2">
        <v>398</v>
      </c>
      <c r="H64" s="19">
        <v>100321.4120603015</v>
      </c>
      <c r="I64" s="3" t="s">
        <v>13</v>
      </c>
      <c r="J64" s="19">
        <v>0</v>
      </c>
      <c r="K64" s="19">
        <v>0</v>
      </c>
    </row>
    <row r="65" spans="2:12" x14ac:dyDescent="0.35">
      <c r="B65" s="1">
        <v>72</v>
      </c>
      <c r="C65" s="2"/>
      <c r="D65" s="2"/>
      <c r="E65" s="2">
        <v>214</v>
      </c>
      <c r="F65" s="2"/>
      <c r="G65" s="2">
        <v>214</v>
      </c>
      <c r="H65" s="19">
        <v>101848.47196261682</v>
      </c>
      <c r="I65" s="3" t="s">
        <v>13</v>
      </c>
      <c r="J65" s="19">
        <v>0</v>
      </c>
      <c r="K65" s="19">
        <v>0</v>
      </c>
    </row>
    <row r="66" spans="2:12" x14ac:dyDescent="0.35">
      <c r="B66" s="1">
        <v>73</v>
      </c>
      <c r="C66" s="2"/>
      <c r="D66" s="2"/>
      <c r="E66" s="2">
        <v>31</v>
      </c>
      <c r="F66" s="2"/>
      <c r="G66" s="2">
        <v>31</v>
      </c>
      <c r="H66" s="19">
        <v>104490.29032258065</v>
      </c>
      <c r="I66" s="3" t="s">
        <v>13</v>
      </c>
      <c r="J66" s="19">
        <v>0</v>
      </c>
      <c r="K66" s="19">
        <v>0</v>
      </c>
      <c r="L66" s="23"/>
    </row>
    <row r="67" spans="2:12" x14ac:dyDescent="0.35">
      <c r="B67" s="1">
        <v>74</v>
      </c>
      <c r="C67" s="2"/>
      <c r="D67" s="2"/>
      <c r="E67" s="2">
        <v>65</v>
      </c>
      <c r="F67" s="2"/>
      <c r="G67" s="2">
        <v>65</v>
      </c>
      <c r="H67" s="19">
        <v>101784.61538461539</v>
      </c>
      <c r="I67" s="3" t="s">
        <v>13</v>
      </c>
      <c r="J67" s="19">
        <v>0</v>
      </c>
      <c r="K67" s="19">
        <v>0</v>
      </c>
      <c r="L67" s="23"/>
    </row>
    <row r="68" spans="2:12" x14ac:dyDescent="0.35">
      <c r="B68" s="1">
        <v>75</v>
      </c>
      <c r="C68" s="2"/>
      <c r="D68" s="2"/>
      <c r="E68" s="2">
        <v>642</v>
      </c>
      <c r="F68" s="2"/>
      <c r="G68" s="2">
        <v>642</v>
      </c>
      <c r="H68" s="19">
        <v>105253.66199376946</v>
      </c>
      <c r="I68" s="3" t="s">
        <v>13</v>
      </c>
      <c r="J68" s="19">
        <v>0</v>
      </c>
      <c r="K68" s="19">
        <v>0</v>
      </c>
      <c r="L68" s="23"/>
    </row>
    <row r="69" spans="2:12" x14ac:dyDescent="0.35">
      <c r="B69" s="1">
        <v>76</v>
      </c>
      <c r="C69" s="2"/>
      <c r="D69" s="2"/>
      <c r="E69" s="2">
        <v>556</v>
      </c>
      <c r="F69" s="2"/>
      <c r="G69" s="2">
        <v>556</v>
      </c>
      <c r="H69" s="19">
        <v>104063.46043165468</v>
      </c>
      <c r="I69" s="3" t="s">
        <v>13</v>
      </c>
      <c r="J69" s="19">
        <v>0</v>
      </c>
      <c r="K69" s="19">
        <v>0</v>
      </c>
    </row>
    <row r="70" spans="2:12" x14ac:dyDescent="0.35">
      <c r="B70" s="1">
        <v>77</v>
      </c>
      <c r="C70" s="2"/>
      <c r="D70" s="2"/>
      <c r="E70" s="2">
        <v>160</v>
      </c>
      <c r="F70" s="2"/>
      <c r="G70" s="2">
        <v>160</v>
      </c>
      <c r="H70" s="19">
        <v>103645.43124999999</v>
      </c>
      <c r="I70" s="3" t="s">
        <v>13</v>
      </c>
      <c r="J70" s="19">
        <v>0</v>
      </c>
      <c r="K70" s="19">
        <v>0</v>
      </c>
    </row>
    <row r="71" spans="2:12" x14ac:dyDescent="0.35">
      <c r="B71" s="1">
        <v>78</v>
      </c>
      <c r="C71" s="2"/>
      <c r="D71" s="2"/>
      <c r="E71" s="2">
        <v>57</v>
      </c>
      <c r="F71" s="2"/>
      <c r="G71" s="2">
        <v>57</v>
      </c>
      <c r="H71" s="19">
        <v>101473.42105263157</v>
      </c>
      <c r="I71" s="3" t="s">
        <v>13</v>
      </c>
      <c r="J71" s="19">
        <v>0</v>
      </c>
      <c r="K71" s="19">
        <v>0</v>
      </c>
      <c r="L71" s="23"/>
    </row>
    <row r="72" spans="2:12" x14ac:dyDescent="0.35">
      <c r="B72" s="1">
        <v>79</v>
      </c>
      <c r="C72" s="2"/>
      <c r="D72" s="2"/>
      <c r="E72" s="2">
        <v>974</v>
      </c>
      <c r="F72" s="2"/>
      <c r="G72" s="2">
        <v>974</v>
      </c>
      <c r="H72" s="19">
        <v>80955.762833675559</v>
      </c>
      <c r="I72" s="3" t="s">
        <v>13</v>
      </c>
      <c r="J72" s="19">
        <v>0</v>
      </c>
      <c r="K72" s="19">
        <v>0</v>
      </c>
      <c r="L72" s="23"/>
    </row>
    <row r="73" spans="2:12" x14ac:dyDescent="0.35">
      <c r="B73" s="1">
        <v>80</v>
      </c>
      <c r="C73" s="2"/>
      <c r="D73" s="2"/>
      <c r="E73" s="2">
        <v>9</v>
      </c>
      <c r="F73" s="2"/>
      <c r="G73" s="2">
        <v>9</v>
      </c>
      <c r="H73" s="19">
        <v>110073.77777777778</v>
      </c>
      <c r="I73" s="3" t="s">
        <v>13</v>
      </c>
      <c r="J73" s="19">
        <v>0</v>
      </c>
      <c r="K73" s="19">
        <v>0</v>
      </c>
    </row>
    <row r="74" spans="2:12" x14ac:dyDescent="0.35">
      <c r="B74" s="1">
        <v>81</v>
      </c>
      <c r="C74" s="2"/>
      <c r="D74" s="2"/>
      <c r="E74" s="2">
        <v>20</v>
      </c>
      <c r="F74" s="2">
        <v>2</v>
      </c>
      <c r="G74" s="2">
        <v>22</v>
      </c>
      <c r="H74" s="19">
        <v>91592.272727272721</v>
      </c>
      <c r="I74" s="3" t="s">
        <v>13</v>
      </c>
      <c r="J74" s="19">
        <v>0</v>
      </c>
      <c r="K74" s="19">
        <v>0</v>
      </c>
    </row>
    <row r="75" spans="2:12" x14ac:dyDescent="0.35">
      <c r="B75" s="1">
        <v>82</v>
      </c>
      <c r="C75" s="2"/>
      <c r="D75" s="2"/>
      <c r="E75" s="2">
        <v>20</v>
      </c>
      <c r="F75" s="2">
        <v>2</v>
      </c>
      <c r="G75" s="2">
        <v>22</v>
      </c>
      <c r="H75" s="19">
        <v>179162.68181818182</v>
      </c>
      <c r="I75" s="3" t="s">
        <v>13</v>
      </c>
      <c r="J75" s="19">
        <v>0</v>
      </c>
      <c r="K75" s="19">
        <v>0</v>
      </c>
    </row>
    <row r="76" spans="2:12" x14ac:dyDescent="0.35">
      <c r="B76" s="1">
        <v>83</v>
      </c>
      <c r="C76" s="2"/>
      <c r="D76" s="2"/>
      <c r="E76" s="2">
        <v>108</v>
      </c>
      <c r="F76" s="2"/>
      <c r="G76" s="2">
        <v>108</v>
      </c>
      <c r="H76" s="19">
        <v>103236.52777777778</v>
      </c>
      <c r="I76" s="3" t="s">
        <v>13</v>
      </c>
      <c r="J76" s="19">
        <v>0</v>
      </c>
      <c r="K76" s="19">
        <v>0</v>
      </c>
    </row>
    <row r="77" spans="2:12" x14ac:dyDescent="0.35">
      <c r="B77" s="1">
        <v>84</v>
      </c>
      <c r="C77" s="2"/>
      <c r="D77" s="2"/>
      <c r="E77" s="2">
        <v>33</v>
      </c>
      <c r="F77" s="2">
        <v>3</v>
      </c>
      <c r="G77" s="2">
        <v>36</v>
      </c>
      <c r="H77" s="19">
        <v>115564.52777777778</v>
      </c>
      <c r="I77" s="3" t="s">
        <v>13</v>
      </c>
      <c r="J77" s="19">
        <v>0</v>
      </c>
      <c r="K77" s="19">
        <v>0</v>
      </c>
    </row>
    <row r="78" spans="2:12" x14ac:dyDescent="0.35">
      <c r="B78" s="1">
        <v>85</v>
      </c>
      <c r="C78" s="2"/>
      <c r="D78" s="2"/>
      <c r="E78" s="2">
        <v>17</v>
      </c>
      <c r="F78" s="2">
        <v>1</v>
      </c>
      <c r="G78" s="2">
        <v>18</v>
      </c>
      <c r="H78" s="19">
        <v>139411.33333333334</v>
      </c>
      <c r="I78" s="3" t="s">
        <v>13</v>
      </c>
      <c r="J78" s="19">
        <v>0</v>
      </c>
      <c r="K78" s="19">
        <v>0</v>
      </c>
    </row>
    <row r="79" spans="2:12" x14ac:dyDescent="0.35">
      <c r="B79" s="1">
        <v>86</v>
      </c>
      <c r="C79" s="2"/>
      <c r="D79" s="2"/>
      <c r="E79" s="2">
        <v>11</v>
      </c>
      <c r="F79" s="2">
        <v>5</v>
      </c>
      <c r="G79" s="2">
        <v>16</v>
      </c>
      <c r="H79" s="19">
        <v>105149.125</v>
      </c>
      <c r="I79" s="3" t="s">
        <v>13</v>
      </c>
      <c r="J79" s="19">
        <v>0</v>
      </c>
      <c r="K79" s="19">
        <v>0</v>
      </c>
    </row>
    <row r="80" spans="2:12" x14ac:dyDescent="0.35">
      <c r="B80" s="1">
        <v>87</v>
      </c>
      <c r="C80" s="2"/>
      <c r="D80" s="2"/>
      <c r="E80" s="2">
        <v>62</v>
      </c>
      <c r="F80" s="2">
        <v>12189</v>
      </c>
      <c r="G80" s="2">
        <v>12251</v>
      </c>
      <c r="H80" s="19">
        <v>26054.449840829318</v>
      </c>
      <c r="I80" s="3" t="s">
        <v>13</v>
      </c>
      <c r="J80" s="19">
        <v>0</v>
      </c>
      <c r="K80" s="19">
        <v>0</v>
      </c>
    </row>
    <row r="81" spans="2:12" x14ac:dyDescent="0.35">
      <c r="B81" s="1">
        <v>88</v>
      </c>
      <c r="C81" s="2"/>
      <c r="D81" s="2"/>
      <c r="E81" s="2">
        <v>85</v>
      </c>
      <c r="F81" s="2">
        <v>260</v>
      </c>
      <c r="G81" s="2">
        <v>345</v>
      </c>
      <c r="H81" s="19">
        <v>65344.892753623186</v>
      </c>
      <c r="I81" s="3" t="s">
        <v>13</v>
      </c>
      <c r="J81" s="19">
        <v>0</v>
      </c>
      <c r="K81" s="19">
        <v>0</v>
      </c>
    </row>
    <row r="82" spans="2:12" x14ac:dyDescent="0.35">
      <c r="B82" s="1">
        <v>89</v>
      </c>
      <c r="C82" s="2"/>
      <c r="D82" s="2"/>
      <c r="E82" s="2">
        <v>19</v>
      </c>
      <c r="F82" s="2">
        <v>10</v>
      </c>
      <c r="G82" s="2">
        <v>29</v>
      </c>
      <c r="H82" s="19">
        <v>132250.3448275862</v>
      </c>
      <c r="I82" s="3" t="s">
        <v>13</v>
      </c>
      <c r="J82" s="19">
        <v>0</v>
      </c>
      <c r="K82" s="19">
        <v>0</v>
      </c>
    </row>
    <row r="83" spans="2:12" x14ac:dyDescent="0.35">
      <c r="B83" s="1">
        <v>90</v>
      </c>
      <c r="C83" s="2"/>
      <c r="D83" s="2"/>
      <c r="E83" s="2">
        <v>1</v>
      </c>
      <c r="F83" s="2">
        <v>4</v>
      </c>
      <c r="G83" s="2">
        <v>5</v>
      </c>
      <c r="H83" s="19">
        <v>59718.6</v>
      </c>
      <c r="I83" s="3" t="s">
        <v>13</v>
      </c>
      <c r="J83" s="19">
        <v>0</v>
      </c>
      <c r="K83" s="19">
        <v>0</v>
      </c>
      <c r="L83" s="23"/>
    </row>
    <row r="84" spans="2:12" x14ac:dyDescent="0.35">
      <c r="B84" s="1">
        <v>92</v>
      </c>
      <c r="C84" s="2"/>
      <c r="D84" s="2"/>
      <c r="E84" s="2"/>
      <c r="F84" s="2">
        <v>10478</v>
      </c>
      <c r="G84" s="2">
        <v>10478</v>
      </c>
      <c r="H84" s="19">
        <v>25349.944741362855</v>
      </c>
      <c r="I84" s="3" t="s">
        <v>13</v>
      </c>
      <c r="J84" s="19">
        <v>0</v>
      </c>
      <c r="K84" s="19">
        <v>0</v>
      </c>
    </row>
    <row r="85" spans="2:12" x14ac:dyDescent="0.35">
      <c r="B85" s="1">
        <v>93</v>
      </c>
      <c r="C85" s="2"/>
      <c r="D85" s="2"/>
      <c r="E85" s="2">
        <v>1</v>
      </c>
      <c r="F85" s="2">
        <v>16</v>
      </c>
      <c r="G85" s="2">
        <v>17</v>
      </c>
      <c r="H85" s="19">
        <v>29851.882352941175</v>
      </c>
      <c r="I85" s="3" t="s">
        <v>13</v>
      </c>
      <c r="J85" s="19">
        <v>0</v>
      </c>
      <c r="K85" s="19">
        <v>0</v>
      </c>
    </row>
    <row r="86" spans="2:12" x14ac:dyDescent="0.35">
      <c r="B86" s="1">
        <v>94</v>
      </c>
      <c r="C86" s="2"/>
      <c r="D86" s="2"/>
      <c r="E86" s="2">
        <v>85</v>
      </c>
      <c r="F86" s="2">
        <v>1300</v>
      </c>
      <c r="G86" s="2">
        <v>1385</v>
      </c>
      <c r="H86" s="19">
        <v>28719.580505415164</v>
      </c>
      <c r="I86" s="3" t="s">
        <v>13</v>
      </c>
      <c r="J86" s="19">
        <v>0</v>
      </c>
      <c r="K86" s="19">
        <v>0</v>
      </c>
    </row>
    <row r="87" spans="2:12" x14ac:dyDescent="0.35">
      <c r="B87" s="1">
        <v>95</v>
      </c>
      <c r="C87" s="2"/>
      <c r="D87" s="2"/>
      <c r="E87" s="2"/>
      <c r="F87" s="2">
        <v>1365</v>
      </c>
      <c r="G87" s="2">
        <v>1365</v>
      </c>
      <c r="H87" s="19">
        <v>25126.834432234431</v>
      </c>
      <c r="I87" s="3" t="s">
        <v>13</v>
      </c>
      <c r="J87" s="19">
        <v>0</v>
      </c>
      <c r="K87" s="19">
        <v>0</v>
      </c>
    </row>
    <row r="88" spans="2:12" x14ac:dyDescent="0.35">
      <c r="B88" s="1">
        <v>96</v>
      </c>
      <c r="C88" s="2"/>
      <c r="D88" s="2"/>
      <c r="E88" s="2"/>
      <c r="F88" s="2">
        <v>2824</v>
      </c>
      <c r="G88" s="2">
        <v>2824</v>
      </c>
      <c r="H88" s="19">
        <v>25159.052053824362</v>
      </c>
      <c r="I88" s="3" t="s">
        <v>13</v>
      </c>
      <c r="J88" s="19">
        <v>0</v>
      </c>
      <c r="K88" s="19">
        <v>0</v>
      </c>
    </row>
    <row r="89" spans="2:12" x14ac:dyDescent="0.35">
      <c r="B89" s="1">
        <v>97</v>
      </c>
      <c r="C89" s="2"/>
      <c r="D89" s="2"/>
      <c r="E89" s="2"/>
      <c r="F89" s="2">
        <v>2166</v>
      </c>
      <c r="G89" s="2">
        <v>2166</v>
      </c>
      <c r="H89" s="19">
        <v>26977.064635272392</v>
      </c>
      <c r="I89" s="3" t="s">
        <v>13</v>
      </c>
      <c r="J89" s="19">
        <v>0</v>
      </c>
      <c r="K89" s="19">
        <v>0</v>
      </c>
    </row>
    <row r="90" spans="2:12" x14ac:dyDescent="0.35">
      <c r="B90" s="1">
        <v>98</v>
      </c>
      <c r="C90" s="2"/>
      <c r="D90" s="2"/>
      <c r="E90" s="2"/>
      <c r="F90" s="2">
        <v>8980</v>
      </c>
      <c r="G90" s="2">
        <v>8980</v>
      </c>
      <c r="H90" s="19">
        <v>25470.894543429844</v>
      </c>
      <c r="I90" s="3" t="s">
        <v>13</v>
      </c>
      <c r="J90" s="19">
        <v>0</v>
      </c>
      <c r="K90" s="19">
        <v>0</v>
      </c>
      <c r="L90" s="23"/>
    </row>
    <row r="91" spans="2:12" x14ac:dyDescent="0.35">
      <c r="B91" s="1">
        <v>99</v>
      </c>
      <c r="C91" s="2"/>
      <c r="D91" s="2"/>
      <c r="E91" s="2"/>
      <c r="F91" s="2">
        <v>7970</v>
      </c>
      <c r="G91" s="2">
        <v>7970</v>
      </c>
      <c r="H91" s="19">
        <v>25157.926850690088</v>
      </c>
      <c r="I91" s="3" t="s">
        <v>13</v>
      </c>
      <c r="J91" s="19">
        <v>0</v>
      </c>
      <c r="K91" s="19">
        <v>0</v>
      </c>
      <c r="L91" s="23"/>
    </row>
    <row r="92" spans="2:12" x14ac:dyDescent="0.35">
      <c r="B92" s="1">
        <v>100</v>
      </c>
      <c r="C92" s="2"/>
      <c r="D92" s="2"/>
      <c r="E92" s="2"/>
      <c r="F92" s="2">
        <v>3592</v>
      </c>
      <c r="G92" s="2">
        <v>3592</v>
      </c>
      <c r="H92" s="19">
        <v>30552.10829621381</v>
      </c>
      <c r="I92" s="3" t="s">
        <v>13</v>
      </c>
      <c r="J92" s="19">
        <v>0</v>
      </c>
      <c r="K92" s="19">
        <v>0</v>
      </c>
      <c r="L92" s="23"/>
    </row>
    <row r="93" spans="2:12" x14ac:dyDescent="0.35">
      <c r="B93" s="1">
        <v>101</v>
      </c>
      <c r="C93" s="2"/>
      <c r="D93" s="2"/>
      <c r="E93" s="2"/>
      <c r="F93" s="2">
        <v>1302</v>
      </c>
      <c r="G93" s="2">
        <v>1302</v>
      </c>
      <c r="H93" s="19">
        <v>31293.375576036866</v>
      </c>
      <c r="I93" s="3" t="s">
        <v>19</v>
      </c>
      <c r="J93" s="19">
        <v>0</v>
      </c>
      <c r="K93" s="19">
        <v>0</v>
      </c>
      <c r="L93" s="23">
        <f>-SUM(K93:K112)/SUMPRODUCT(G93:G112,H93:H112)</f>
        <v>0</v>
      </c>
    </row>
    <row r="94" spans="2:12" x14ac:dyDescent="0.35">
      <c r="B94" s="1">
        <v>102</v>
      </c>
      <c r="C94" s="2"/>
      <c r="D94" s="2"/>
      <c r="E94" s="2"/>
      <c r="F94" s="2">
        <v>10503</v>
      </c>
      <c r="G94" s="2">
        <v>10503</v>
      </c>
      <c r="H94" s="19">
        <v>30362.859754355897</v>
      </c>
      <c r="I94" s="3" t="s">
        <v>19</v>
      </c>
      <c r="J94" s="19">
        <v>0</v>
      </c>
      <c r="K94" s="19">
        <v>0</v>
      </c>
    </row>
    <row r="95" spans="2:12" x14ac:dyDescent="0.35">
      <c r="B95" s="1">
        <v>103</v>
      </c>
      <c r="C95" s="2"/>
      <c r="D95" s="2"/>
      <c r="E95" s="2"/>
      <c r="F95" s="2">
        <v>3173</v>
      </c>
      <c r="G95" s="2">
        <v>3173</v>
      </c>
      <c r="H95" s="19">
        <v>32740.150646076268</v>
      </c>
      <c r="I95" s="3" t="s">
        <v>19</v>
      </c>
      <c r="J95" s="19">
        <v>0</v>
      </c>
      <c r="K95" s="19">
        <v>0</v>
      </c>
    </row>
    <row r="96" spans="2:12" x14ac:dyDescent="0.35">
      <c r="B96" s="1">
        <v>104</v>
      </c>
      <c r="C96" s="2"/>
      <c r="D96" s="2"/>
      <c r="E96" s="2">
        <v>2</v>
      </c>
      <c r="F96" s="2">
        <v>1171</v>
      </c>
      <c r="G96" s="2">
        <v>1173</v>
      </c>
      <c r="H96" s="19">
        <v>28857.890878090366</v>
      </c>
      <c r="I96" s="3" t="s">
        <v>19</v>
      </c>
      <c r="J96" s="19">
        <v>0</v>
      </c>
      <c r="K96" s="19">
        <v>0</v>
      </c>
    </row>
    <row r="97" spans="2:12" x14ac:dyDescent="0.35">
      <c r="B97" s="1">
        <v>105</v>
      </c>
      <c r="C97" s="2"/>
      <c r="D97" s="2"/>
      <c r="E97" s="2"/>
      <c r="F97" s="2">
        <v>2693</v>
      </c>
      <c r="G97" s="2">
        <v>2693</v>
      </c>
      <c r="H97" s="19">
        <v>31848.029335313775</v>
      </c>
      <c r="I97" s="3" t="s">
        <v>19</v>
      </c>
      <c r="J97" s="19">
        <v>0</v>
      </c>
      <c r="K97" s="19">
        <v>0</v>
      </c>
    </row>
    <row r="98" spans="2:12" x14ac:dyDescent="0.35">
      <c r="B98" s="1">
        <v>106</v>
      </c>
      <c r="C98" s="2"/>
      <c r="D98" s="2"/>
      <c r="E98" s="2"/>
      <c r="F98" s="2">
        <v>14841</v>
      </c>
      <c r="G98" s="2">
        <v>14841</v>
      </c>
      <c r="H98" s="19">
        <v>24235.634862879859</v>
      </c>
      <c r="I98" s="3" t="s">
        <v>19</v>
      </c>
      <c r="J98" s="19">
        <v>0</v>
      </c>
      <c r="K98" s="19">
        <v>0</v>
      </c>
    </row>
    <row r="99" spans="2:12" x14ac:dyDescent="0.35">
      <c r="B99" s="1">
        <v>107</v>
      </c>
      <c r="C99" s="2"/>
      <c r="D99" s="2"/>
      <c r="E99" s="2"/>
      <c r="F99" s="2">
        <v>23899</v>
      </c>
      <c r="G99" s="2">
        <v>23899</v>
      </c>
      <c r="H99" s="19">
        <v>27514.98615004812</v>
      </c>
      <c r="I99" s="3" t="s">
        <v>19</v>
      </c>
      <c r="J99" s="19">
        <v>0</v>
      </c>
      <c r="K99" s="19">
        <v>0</v>
      </c>
    </row>
    <row r="100" spans="2:12" x14ac:dyDescent="0.35">
      <c r="B100" s="1">
        <v>108</v>
      </c>
      <c r="C100" s="2"/>
      <c r="D100" s="2"/>
      <c r="E100" s="2"/>
      <c r="F100" s="2">
        <v>23439</v>
      </c>
      <c r="G100" s="2">
        <v>23439</v>
      </c>
      <c r="H100" s="19">
        <v>27620.728828021674</v>
      </c>
      <c r="I100" s="3" t="s">
        <v>19</v>
      </c>
      <c r="J100" s="19">
        <v>0</v>
      </c>
      <c r="K100" s="19">
        <v>0</v>
      </c>
    </row>
    <row r="101" spans="2:12" x14ac:dyDescent="0.35">
      <c r="B101" s="1">
        <v>109</v>
      </c>
      <c r="C101" s="2"/>
      <c r="D101" s="2"/>
      <c r="E101" s="2"/>
      <c r="F101" s="2">
        <v>23072</v>
      </c>
      <c r="G101" s="2">
        <v>23072</v>
      </c>
      <c r="H101" s="19">
        <v>23104.180435159502</v>
      </c>
      <c r="I101" s="3" t="s">
        <v>19</v>
      </c>
      <c r="J101" s="19">
        <v>0</v>
      </c>
      <c r="K101" s="19">
        <v>0</v>
      </c>
    </row>
    <row r="102" spans="2:12" x14ac:dyDescent="0.35">
      <c r="B102" s="1">
        <v>110</v>
      </c>
      <c r="C102" s="2"/>
      <c r="D102" s="2"/>
      <c r="E102" s="2"/>
      <c r="F102" s="2">
        <v>14015</v>
      </c>
      <c r="G102" s="2">
        <v>14015</v>
      </c>
      <c r="H102" s="19">
        <v>30250.132929004638</v>
      </c>
      <c r="I102" s="3" t="s">
        <v>19</v>
      </c>
      <c r="J102" s="19">
        <v>0</v>
      </c>
      <c r="K102" s="19">
        <v>0</v>
      </c>
    </row>
    <row r="103" spans="2:12" x14ac:dyDescent="0.35">
      <c r="B103" s="1">
        <v>111</v>
      </c>
      <c r="C103" s="2"/>
      <c r="D103" s="2"/>
      <c r="E103" s="2"/>
      <c r="F103" s="2">
        <v>14831</v>
      </c>
      <c r="G103" s="2">
        <v>14831</v>
      </c>
      <c r="H103" s="19">
        <v>26676.91430112602</v>
      </c>
      <c r="I103" s="3" t="s">
        <v>19</v>
      </c>
      <c r="J103" s="19">
        <v>0</v>
      </c>
      <c r="K103" s="19">
        <v>0</v>
      </c>
    </row>
    <row r="104" spans="2:12" x14ac:dyDescent="0.35">
      <c r="B104" s="1">
        <v>112</v>
      </c>
      <c r="C104" s="2"/>
      <c r="D104" s="2"/>
      <c r="E104" s="2"/>
      <c r="F104" s="2">
        <v>19949</v>
      </c>
      <c r="G104" s="2">
        <v>19949</v>
      </c>
      <c r="H104" s="19">
        <v>27936.916035891525</v>
      </c>
      <c r="I104" s="3" t="s">
        <v>19</v>
      </c>
      <c r="J104" s="19">
        <v>0</v>
      </c>
      <c r="K104" s="19">
        <v>0</v>
      </c>
      <c r="L104" s="23"/>
    </row>
    <row r="105" spans="2:12" x14ac:dyDescent="0.35">
      <c r="B105" s="1">
        <v>113</v>
      </c>
      <c r="C105" s="2"/>
      <c r="D105" s="2"/>
      <c r="E105" s="2"/>
      <c r="F105" s="2">
        <v>9636</v>
      </c>
      <c r="G105" s="2">
        <v>9636</v>
      </c>
      <c r="H105" s="19">
        <v>24753.627438771273</v>
      </c>
      <c r="I105" s="3" t="s">
        <v>19</v>
      </c>
      <c r="J105" s="19">
        <v>0</v>
      </c>
      <c r="K105" s="19">
        <v>0</v>
      </c>
    </row>
    <row r="106" spans="2:12" x14ac:dyDescent="0.35">
      <c r="B106" s="1">
        <v>114</v>
      </c>
      <c r="C106" s="2"/>
      <c r="D106" s="2"/>
      <c r="E106" s="2"/>
      <c r="F106" s="2">
        <v>14154</v>
      </c>
      <c r="G106" s="2">
        <v>14154</v>
      </c>
      <c r="H106" s="19">
        <v>25577.747774480711</v>
      </c>
      <c r="I106" s="3" t="s">
        <v>19</v>
      </c>
      <c r="J106" s="19">
        <v>0</v>
      </c>
      <c r="K106" s="19">
        <v>0</v>
      </c>
    </row>
    <row r="107" spans="2:12" x14ac:dyDescent="0.35">
      <c r="B107" s="1">
        <v>115</v>
      </c>
      <c r="C107" s="2"/>
      <c r="D107" s="2"/>
      <c r="E107" s="2"/>
      <c r="F107" s="2">
        <v>39527</v>
      </c>
      <c r="G107" s="2">
        <v>39527</v>
      </c>
      <c r="H107" s="19">
        <v>23269.799883623851</v>
      </c>
      <c r="I107" s="3" t="s">
        <v>19</v>
      </c>
      <c r="J107" s="19">
        <v>0</v>
      </c>
      <c r="K107" s="19">
        <v>0</v>
      </c>
    </row>
    <row r="108" spans="2:12" x14ac:dyDescent="0.35">
      <c r="B108" s="1">
        <v>116</v>
      </c>
      <c r="C108" s="2"/>
      <c r="D108" s="2"/>
      <c r="E108" s="2">
        <v>88</v>
      </c>
      <c r="F108" s="2">
        <v>13793</v>
      </c>
      <c r="G108" s="2">
        <v>13881</v>
      </c>
      <c r="H108" s="19">
        <v>24916.082414811612</v>
      </c>
      <c r="I108" s="3" t="s">
        <v>19</v>
      </c>
      <c r="J108" s="19">
        <v>0</v>
      </c>
      <c r="K108" s="19">
        <v>0</v>
      </c>
    </row>
    <row r="109" spans="2:12" x14ac:dyDescent="0.35">
      <c r="B109" s="1">
        <v>117</v>
      </c>
      <c r="C109" s="2"/>
      <c r="D109" s="2"/>
      <c r="E109" s="2">
        <v>537</v>
      </c>
      <c r="F109" s="2">
        <v>31457</v>
      </c>
      <c r="G109" s="2">
        <v>31994</v>
      </c>
      <c r="H109" s="19">
        <v>23463.30352566106</v>
      </c>
      <c r="I109" s="3" t="s">
        <v>19</v>
      </c>
      <c r="J109" s="19">
        <v>0</v>
      </c>
      <c r="K109" s="19">
        <v>0</v>
      </c>
    </row>
    <row r="110" spans="2:12" x14ac:dyDescent="0.35">
      <c r="B110" s="1">
        <v>118</v>
      </c>
      <c r="C110" s="2"/>
      <c r="D110" s="2"/>
      <c r="E110" s="2">
        <v>7484</v>
      </c>
      <c r="F110" s="2">
        <v>34653</v>
      </c>
      <c r="G110" s="2">
        <v>42137</v>
      </c>
      <c r="H110" s="19">
        <v>25607.555521275837</v>
      </c>
      <c r="I110" s="3" t="s">
        <v>19</v>
      </c>
      <c r="J110" s="19">
        <v>0</v>
      </c>
      <c r="K110" s="19">
        <v>0</v>
      </c>
    </row>
    <row r="111" spans="2:12" x14ac:dyDescent="0.35">
      <c r="B111" s="1">
        <v>119</v>
      </c>
      <c r="C111" s="2"/>
      <c r="D111" s="2"/>
      <c r="E111" s="2">
        <v>6291</v>
      </c>
      <c r="F111" s="2">
        <v>44996</v>
      </c>
      <c r="G111" s="2">
        <v>51287</v>
      </c>
      <c r="H111" s="19">
        <v>24904.809191413027</v>
      </c>
      <c r="I111" s="3" t="s">
        <v>19</v>
      </c>
      <c r="J111" s="19">
        <v>0</v>
      </c>
      <c r="K111" s="19">
        <v>0</v>
      </c>
      <c r="L111" s="23"/>
    </row>
    <row r="112" spans="2:12" x14ac:dyDescent="0.35">
      <c r="B112" s="1">
        <v>120</v>
      </c>
      <c r="C112" s="2"/>
      <c r="D112" s="2"/>
      <c r="E112" s="2">
        <v>747</v>
      </c>
      <c r="F112" s="2">
        <v>34822</v>
      </c>
      <c r="G112" s="2">
        <v>35569</v>
      </c>
      <c r="H112" s="19">
        <v>23497.358542551097</v>
      </c>
      <c r="I112" s="3" t="s">
        <v>19</v>
      </c>
      <c r="J112" s="19">
        <v>0</v>
      </c>
      <c r="K112" s="19">
        <v>0</v>
      </c>
      <c r="L112" s="23"/>
    </row>
    <row r="113" spans="2:12" x14ac:dyDescent="0.35">
      <c r="B113" s="1">
        <v>121</v>
      </c>
      <c r="C113" s="2"/>
      <c r="D113" s="2"/>
      <c r="E113" s="2">
        <v>310</v>
      </c>
      <c r="F113" s="2">
        <v>40406</v>
      </c>
      <c r="G113" s="2">
        <v>40716</v>
      </c>
      <c r="H113" s="19">
        <v>26166.906228509677</v>
      </c>
      <c r="I113" s="3" t="s">
        <v>18</v>
      </c>
      <c r="J113" s="19">
        <v>0</v>
      </c>
      <c r="K113" s="19">
        <v>0</v>
      </c>
      <c r="L113" s="23">
        <f>-SUM(K113:K132)/SUMPRODUCT(G113:G132,H113:H132)</f>
        <v>-3.4167248508417099E-3</v>
      </c>
    </row>
    <row r="114" spans="2:12" x14ac:dyDescent="0.35">
      <c r="B114" s="1">
        <v>122</v>
      </c>
      <c r="C114" s="2"/>
      <c r="D114" s="2"/>
      <c r="E114" s="2">
        <v>448</v>
      </c>
      <c r="F114" s="2">
        <v>37885</v>
      </c>
      <c r="G114" s="2">
        <v>38333</v>
      </c>
      <c r="H114" s="19">
        <v>26394.405707875721</v>
      </c>
      <c r="I114" s="3" t="s">
        <v>18</v>
      </c>
      <c r="J114" s="19">
        <v>0</v>
      </c>
      <c r="K114" s="19">
        <v>0</v>
      </c>
    </row>
    <row r="115" spans="2:12" x14ac:dyDescent="0.35">
      <c r="B115" s="1">
        <v>123</v>
      </c>
      <c r="C115" s="2"/>
      <c r="D115" s="2"/>
      <c r="E115" s="2">
        <v>764</v>
      </c>
      <c r="F115" s="2">
        <v>43468</v>
      </c>
      <c r="G115" s="2">
        <v>44232</v>
      </c>
      <c r="H115" s="19">
        <v>23921.148376740821</v>
      </c>
      <c r="I115" s="3" t="s">
        <v>18</v>
      </c>
      <c r="J115" s="19">
        <v>0</v>
      </c>
      <c r="K115" s="19">
        <v>0</v>
      </c>
    </row>
    <row r="116" spans="2:12" x14ac:dyDescent="0.35">
      <c r="B116" s="1">
        <v>124</v>
      </c>
      <c r="C116" s="2"/>
      <c r="D116" s="2"/>
      <c r="E116" s="2">
        <v>1315</v>
      </c>
      <c r="F116" s="2">
        <v>15655</v>
      </c>
      <c r="G116" s="2">
        <v>16970</v>
      </c>
      <c r="H116" s="19">
        <v>28834.697937536828</v>
      </c>
      <c r="I116" s="3" t="s">
        <v>18</v>
      </c>
      <c r="J116" s="19">
        <v>0</v>
      </c>
      <c r="K116" s="19">
        <v>0</v>
      </c>
    </row>
    <row r="117" spans="2:12" x14ac:dyDescent="0.35">
      <c r="B117" s="1">
        <v>125</v>
      </c>
      <c r="C117" s="2"/>
      <c r="D117" s="2"/>
      <c r="E117" s="2">
        <v>1603</v>
      </c>
      <c r="F117" s="2">
        <v>24877</v>
      </c>
      <c r="G117" s="2">
        <v>26480</v>
      </c>
      <c r="H117" s="19">
        <v>28987.54248489426</v>
      </c>
      <c r="I117" s="3" t="s">
        <v>18</v>
      </c>
      <c r="J117" s="19">
        <v>0</v>
      </c>
      <c r="K117" s="19">
        <v>0</v>
      </c>
    </row>
    <row r="118" spans="2:12" x14ac:dyDescent="0.35">
      <c r="B118" s="1">
        <v>126</v>
      </c>
      <c r="C118" s="2"/>
      <c r="D118" s="2"/>
      <c r="E118" s="2">
        <v>504</v>
      </c>
      <c r="F118" s="2">
        <v>28170</v>
      </c>
      <c r="G118" s="2">
        <v>28674</v>
      </c>
      <c r="H118" s="19">
        <v>30452.320464532328</v>
      </c>
      <c r="I118" s="3" t="s">
        <v>18</v>
      </c>
      <c r="J118" s="19">
        <v>0</v>
      </c>
      <c r="K118" s="19">
        <v>0</v>
      </c>
    </row>
    <row r="119" spans="2:12" x14ac:dyDescent="0.35">
      <c r="B119" s="1">
        <v>127</v>
      </c>
      <c r="C119" s="2"/>
      <c r="D119" s="2"/>
      <c r="E119" s="2">
        <v>233</v>
      </c>
      <c r="F119" s="2">
        <v>41795</v>
      </c>
      <c r="G119" s="2">
        <v>42028</v>
      </c>
      <c r="H119" s="19">
        <v>25691.637670124677</v>
      </c>
      <c r="I119" s="3" t="s">
        <v>18</v>
      </c>
      <c r="J119" s="19">
        <v>0</v>
      </c>
      <c r="K119" s="19">
        <v>0</v>
      </c>
    </row>
    <row r="120" spans="2:12" x14ac:dyDescent="0.35">
      <c r="B120" s="1">
        <v>128</v>
      </c>
      <c r="C120" s="2"/>
      <c r="D120" s="2"/>
      <c r="E120" s="2">
        <v>98</v>
      </c>
      <c r="F120" s="2">
        <v>23892</v>
      </c>
      <c r="G120" s="2">
        <v>23990</v>
      </c>
      <c r="H120" s="19">
        <v>24556.41121300542</v>
      </c>
      <c r="I120" s="3" t="s">
        <v>18</v>
      </c>
      <c r="J120" s="19">
        <v>0</v>
      </c>
      <c r="K120" s="19">
        <v>1204200</v>
      </c>
    </row>
    <row r="121" spans="2:12" x14ac:dyDescent="0.35">
      <c r="B121" s="1">
        <v>129</v>
      </c>
      <c r="C121" s="2"/>
      <c r="D121" s="2"/>
      <c r="E121" s="2">
        <v>376</v>
      </c>
      <c r="F121" s="2">
        <v>17248</v>
      </c>
      <c r="G121" s="2">
        <v>17624</v>
      </c>
      <c r="H121" s="19">
        <v>34211.542271901955</v>
      </c>
      <c r="I121" s="3" t="s">
        <v>18</v>
      </c>
      <c r="J121" s="19">
        <v>0</v>
      </c>
      <c r="K121" s="19">
        <v>1358875</v>
      </c>
    </row>
    <row r="122" spans="2:12" x14ac:dyDescent="0.35">
      <c r="B122" s="1">
        <v>130</v>
      </c>
      <c r="C122" s="2"/>
      <c r="D122" s="2"/>
      <c r="E122" s="2">
        <v>111</v>
      </c>
      <c r="F122" s="2">
        <v>22350</v>
      </c>
      <c r="G122" s="2">
        <v>22461</v>
      </c>
      <c r="H122" s="19">
        <v>31273.482169093095</v>
      </c>
      <c r="I122" s="3" t="s">
        <v>18</v>
      </c>
      <c r="J122" s="19">
        <v>0</v>
      </c>
      <c r="K122" s="19">
        <v>2261870</v>
      </c>
    </row>
    <row r="123" spans="2:12" x14ac:dyDescent="0.35">
      <c r="B123" s="1">
        <v>131</v>
      </c>
      <c r="C123" s="2"/>
      <c r="D123" s="2"/>
      <c r="E123" s="2">
        <v>98</v>
      </c>
      <c r="F123" s="2">
        <v>28865</v>
      </c>
      <c r="G123" s="2">
        <v>28963</v>
      </c>
      <c r="H123" s="19">
        <v>34543.889479680969</v>
      </c>
      <c r="I123" s="3" t="s">
        <v>18</v>
      </c>
      <c r="J123" s="19">
        <v>0</v>
      </c>
      <c r="K123" s="19">
        <v>3633245</v>
      </c>
    </row>
    <row r="124" spans="2:12" x14ac:dyDescent="0.35">
      <c r="B124" s="1">
        <v>132</v>
      </c>
      <c r="C124" s="2"/>
      <c r="D124" s="2"/>
      <c r="E124" s="2">
        <v>84</v>
      </c>
      <c r="F124" s="2">
        <v>29339</v>
      </c>
      <c r="G124" s="2">
        <v>29423</v>
      </c>
      <c r="H124" s="19">
        <v>33244.260000679744</v>
      </c>
      <c r="I124" s="3" t="s">
        <v>18</v>
      </c>
      <c r="J124" s="19">
        <v>0</v>
      </c>
      <c r="K124" s="19">
        <v>4427040</v>
      </c>
      <c r="L124" s="23"/>
    </row>
    <row r="125" spans="2:12" x14ac:dyDescent="0.35">
      <c r="B125" s="1">
        <v>133</v>
      </c>
      <c r="C125" s="2"/>
      <c r="D125" s="2"/>
      <c r="E125" s="2">
        <v>57</v>
      </c>
      <c r="F125" s="2">
        <v>30015</v>
      </c>
      <c r="G125" s="2">
        <v>30072</v>
      </c>
      <c r="H125" s="19">
        <v>32296.290137004522</v>
      </c>
      <c r="I125" s="3" t="s">
        <v>18</v>
      </c>
      <c r="J125" s="19">
        <v>0</v>
      </c>
      <c r="K125" s="19">
        <v>5124130</v>
      </c>
    </row>
    <row r="126" spans="2:12" x14ac:dyDescent="0.35">
      <c r="B126" s="1">
        <v>134</v>
      </c>
      <c r="C126" s="2"/>
      <c r="D126" s="2"/>
      <c r="E126" s="2">
        <v>43</v>
      </c>
      <c r="F126" s="2">
        <v>44093</v>
      </c>
      <c r="G126" s="2">
        <v>44136</v>
      </c>
      <c r="H126" s="19">
        <v>31265.069874932029</v>
      </c>
      <c r="I126" s="3" t="s">
        <v>18</v>
      </c>
      <c r="J126" s="19">
        <v>0</v>
      </c>
      <c r="K126" s="19">
        <v>8433790</v>
      </c>
    </row>
    <row r="127" spans="2:12" x14ac:dyDescent="0.35">
      <c r="B127" s="1">
        <v>135</v>
      </c>
      <c r="C127" s="2"/>
      <c r="D127" s="2"/>
      <c r="E127" s="2"/>
      <c r="F127" s="2">
        <v>27865</v>
      </c>
      <c r="G127" s="2">
        <v>27865</v>
      </c>
      <c r="H127" s="19">
        <v>36083.951516239009</v>
      </c>
      <c r="I127" s="3" t="s">
        <v>18</v>
      </c>
      <c r="J127" s="19">
        <v>0</v>
      </c>
      <c r="K127" s="19">
        <v>5896750</v>
      </c>
    </row>
    <row r="128" spans="2:12" x14ac:dyDescent="0.35">
      <c r="B128" s="1">
        <v>136</v>
      </c>
      <c r="C128" s="2"/>
      <c r="D128" s="2"/>
      <c r="E128" s="2"/>
      <c r="F128" s="2">
        <v>25035</v>
      </c>
      <c r="G128" s="2">
        <v>25035</v>
      </c>
      <c r="H128" s="19">
        <v>34894.802836029558</v>
      </c>
      <c r="I128" s="3" t="s">
        <v>18</v>
      </c>
      <c r="J128" s="19">
        <v>0</v>
      </c>
      <c r="K128" s="19">
        <v>5823310</v>
      </c>
    </row>
    <row r="129" spans="2:12" x14ac:dyDescent="0.35">
      <c r="B129" s="1">
        <v>137</v>
      </c>
      <c r="C129" s="2"/>
      <c r="D129" s="2"/>
      <c r="E129" s="2"/>
      <c r="F129" s="2">
        <v>14241</v>
      </c>
      <c r="G129" s="2">
        <v>14241</v>
      </c>
      <c r="H129" s="19">
        <v>36642.985253844534</v>
      </c>
      <c r="I129" s="3" t="s">
        <v>18</v>
      </c>
      <c r="J129" s="19">
        <v>0</v>
      </c>
      <c r="K129" s="19">
        <v>3474360</v>
      </c>
    </row>
    <row r="130" spans="2:12" x14ac:dyDescent="0.35">
      <c r="B130" s="1">
        <v>138</v>
      </c>
      <c r="C130" s="2"/>
      <c r="D130" s="2"/>
      <c r="E130" s="2"/>
      <c r="F130" s="2">
        <v>12805</v>
      </c>
      <c r="G130" s="2">
        <v>12805</v>
      </c>
      <c r="H130" s="19">
        <v>37236.332213978916</v>
      </c>
      <c r="I130" s="3" t="s">
        <v>18</v>
      </c>
      <c r="J130" s="19">
        <v>0</v>
      </c>
      <c r="K130" s="19">
        <v>3531960</v>
      </c>
    </row>
    <row r="131" spans="2:12" x14ac:dyDescent="0.35">
      <c r="B131" s="1">
        <v>139</v>
      </c>
      <c r="C131" s="2"/>
      <c r="D131" s="2"/>
      <c r="E131" s="2"/>
      <c r="F131" s="2">
        <v>15994</v>
      </c>
      <c r="G131" s="2">
        <v>15994</v>
      </c>
      <c r="H131" s="19">
        <v>36478.430849068398</v>
      </c>
      <c r="I131" s="3" t="s">
        <v>18</v>
      </c>
      <c r="J131" s="19">
        <v>0</v>
      </c>
      <c r="K131" s="19">
        <v>4543190</v>
      </c>
      <c r="L131" s="23"/>
    </row>
    <row r="132" spans="2:12" x14ac:dyDescent="0.35">
      <c r="B132" s="1">
        <v>140</v>
      </c>
      <c r="C132" s="2"/>
      <c r="D132" s="2"/>
      <c r="E132" s="2"/>
      <c r="F132" s="2">
        <v>25160</v>
      </c>
      <c r="G132" s="2">
        <v>25160</v>
      </c>
      <c r="H132" s="19">
        <v>33469.482670906204</v>
      </c>
      <c r="I132" s="3" t="s">
        <v>18</v>
      </c>
      <c r="J132" s="19">
        <v>0</v>
      </c>
      <c r="K132" s="19">
        <v>7936450</v>
      </c>
      <c r="L132" s="23"/>
    </row>
    <row r="133" spans="2:12" x14ac:dyDescent="0.35">
      <c r="B133" s="1">
        <v>141</v>
      </c>
      <c r="C133" s="2"/>
      <c r="D133" s="2"/>
      <c r="E133" s="2"/>
      <c r="F133" s="2">
        <v>18398</v>
      </c>
      <c r="G133" s="2">
        <v>18398</v>
      </c>
      <c r="H133" s="19">
        <v>31628.024567887813</v>
      </c>
      <c r="I133" s="3" t="s">
        <v>17</v>
      </c>
      <c r="J133" s="19">
        <v>0</v>
      </c>
      <c r="K133" s="19">
        <v>6146210</v>
      </c>
      <c r="L133" s="23">
        <f>-SUM(K133:K152)/SUMPRODUCT(G133:G152,H133:H152)</f>
        <v>-2.1788574119641659E-2</v>
      </c>
    </row>
    <row r="134" spans="2:12" x14ac:dyDescent="0.35">
      <c r="B134" s="1">
        <v>142</v>
      </c>
      <c r="C134" s="2"/>
      <c r="D134" s="2"/>
      <c r="E134" s="2"/>
      <c r="F134" s="2">
        <v>17702</v>
      </c>
      <c r="G134" s="2">
        <v>17702</v>
      </c>
      <c r="H134" s="19">
        <v>32925.167551689075</v>
      </c>
      <c r="I134" s="3" t="s">
        <v>17</v>
      </c>
      <c r="J134" s="19">
        <v>0</v>
      </c>
      <c r="K134" s="19">
        <v>6425460</v>
      </c>
      <c r="L134" s="23"/>
    </row>
    <row r="135" spans="2:12" x14ac:dyDescent="0.35">
      <c r="B135" s="1">
        <v>143</v>
      </c>
      <c r="C135" s="2"/>
      <c r="D135" s="2"/>
      <c r="E135" s="2"/>
      <c r="F135" s="2">
        <v>12733</v>
      </c>
      <c r="G135" s="2">
        <v>12733</v>
      </c>
      <c r="H135" s="19">
        <v>38447.26144663473</v>
      </c>
      <c r="I135" s="3" t="s">
        <v>17</v>
      </c>
      <c r="J135" s="19">
        <v>0</v>
      </c>
      <c r="K135" s="19">
        <v>5291240</v>
      </c>
    </row>
    <row r="136" spans="2:12" x14ac:dyDescent="0.35">
      <c r="B136" s="1">
        <v>144</v>
      </c>
      <c r="C136" s="2"/>
      <c r="D136" s="2"/>
      <c r="E136" s="2"/>
      <c r="F136" s="2">
        <v>11512</v>
      </c>
      <c r="G136" s="2">
        <v>11512</v>
      </c>
      <c r="H136" s="19">
        <v>39515.317321056289</v>
      </c>
      <c r="I136" s="3" t="s">
        <v>17</v>
      </c>
      <c r="J136" s="19">
        <v>0</v>
      </c>
      <c r="K136" s="19">
        <v>5398300</v>
      </c>
    </row>
    <row r="137" spans="2:12" x14ac:dyDescent="0.35">
      <c r="B137" s="1">
        <v>145</v>
      </c>
      <c r="C137" s="2"/>
      <c r="D137" s="2"/>
      <c r="E137" s="2"/>
      <c r="F137" s="2">
        <v>12451</v>
      </c>
      <c r="G137" s="2">
        <v>12451</v>
      </c>
      <c r="H137" s="19">
        <v>39155.851337241991</v>
      </c>
      <c r="I137" s="3" t="s">
        <v>17</v>
      </c>
      <c r="J137" s="19">
        <v>0</v>
      </c>
      <c r="K137" s="19">
        <v>6984730</v>
      </c>
    </row>
    <row r="138" spans="2:12" x14ac:dyDescent="0.35">
      <c r="B138" s="1">
        <v>146</v>
      </c>
      <c r="C138" s="2"/>
      <c r="D138" s="2"/>
      <c r="E138" s="2"/>
      <c r="F138" s="2">
        <v>11300</v>
      </c>
      <c r="G138" s="2">
        <v>11300</v>
      </c>
      <c r="H138" s="19">
        <v>39962.616548672566</v>
      </c>
      <c r="I138" s="3" t="s">
        <v>17</v>
      </c>
      <c r="J138" s="19">
        <v>0</v>
      </c>
      <c r="K138" s="19">
        <v>7790770</v>
      </c>
    </row>
    <row r="139" spans="2:12" x14ac:dyDescent="0.35">
      <c r="B139" s="1">
        <v>147</v>
      </c>
      <c r="C139" s="2"/>
      <c r="D139" s="2"/>
      <c r="E139" s="2"/>
      <c r="F139" s="2">
        <v>9789</v>
      </c>
      <c r="G139" s="2">
        <v>9789</v>
      </c>
      <c r="H139" s="19">
        <v>41778.569516804579</v>
      </c>
      <c r="I139" s="3" t="s">
        <v>17</v>
      </c>
      <c r="J139" s="19">
        <v>0</v>
      </c>
      <c r="K139" s="19">
        <v>7520580</v>
      </c>
    </row>
    <row r="140" spans="2:12" x14ac:dyDescent="0.35">
      <c r="B140" s="1">
        <v>148</v>
      </c>
      <c r="C140" s="2"/>
      <c r="D140" s="2"/>
      <c r="E140" s="2"/>
      <c r="F140" s="2">
        <v>11743</v>
      </c>
      <c r="G140" s="2">
        <v>11743</v>
      </c>
      <c r="H140" s="19">
        <v>40129.840841352292</v>
      </c>
      <c r="I140" s="3" t="s">
        <v>17</v>
      </c>
      <c r="J140" s="19">
        <v>0</v>
      </c>
      <c r="K140" s="19">
        <v>9878434</v>
      </c>
    </row>
    <row r="141" spans="2:12" x14ac:dyDescent="0.35">
      <c r="B141" s="1">
        <v>149</v>
      </c>
      <c r="C141" s="2"/>
      <c r="D141" s="2"/>
      <c r="E141" s="2">
        <v>66</v>
      </c>
      <c r="F141" s="2">
        <v>10828</v>
      </c>
      <c r="G141" s="2">
        <v>10894</v>
      </c>
      <c r="H141" s="19">
        <v>39168.190012851112</v>
      </c>
      <c r="I141" s="3" t="s">
        <v>17</v>
      </c>
      <c r="J141" s="19">
        <v>0</v>
      </c>
      <c r="K141" s="19">
        <v>10033762</v>
      </c>
    </row>
    <row r="142" spans="2:12" x14ac:dyDescent="0.35">
      <c r="B142" s="1">
        <v>150</v>
      </c>
      <c r="C142" s="2"/>
      <c r="D142" s="2"/>
      <c r="E142" s="2"/>
      <c r="F142" s="2">
        <v>10201</v>
      </c>
      <c r="G142" s="2">
        <v>10201</v>
      </c>
      <c r="H142" s="19">
        <v>42232.325066169986</v>
      </c>
      <c r="I142" s="3" t="s">
        <v>17</v>
      </c>
      <c r="J142" s="19">
        <v>0</v>
      </c>
      <c r="K142" s="19">
        <v>10308923</v>
      </c>
    </row>
    <row r="143" spans="2:12" x14ac:dyDescent="0.35">
      <c r="B143" s="1">
        <v>151</v>
      </c>
      <c r="C143" s="2"/>
      <c r="D143" s="2"/>
      <c r="E143" s="2"/>
      <c r="F143" s="2">
        <v>6588</v>
      </c>
      <c r="G143" s="2">
        <v>6588</v>
      </c>
      <c r="H143" s="19">
        <v>44504.092440801454</v>
      </c>
      <c r="I143" s="3" t="s">
        <v>17</v>
      </c>
      <c r="J143" s="19">
        <v>0</v>
      </c>
      <c r="K143" s="19">
        <v>7454232</v>
      </c>
    </row>
    <row r="144" spans="2:12" x14ac:dyDescent="0.35">
      <c r="B144" s="1">
        <v>152</v>
      </c>
      <c r="C144" s="2"/>
      <c r="D144" s="2"/>
      <c r="E144" s="2"/>
      <c r="F144" s="2">
        <v>6120</v>
      </c>
      <c r="G144" s="2">
        <v>6120</v>
      </c>
      <c r="H144" s="19">
        <v>45093.859803921572</v>
      </c>
      <c r="I144" s="3" t="s">
        <v>17</v>
      </c>
      <c r="J144" s="19">
        <v>0</v>
      </c>
      <c r="K144" s="19">
        <v>7907220</v>
      </c>
    </row>
    <row r="145" spans="2:12" x14ac:dyDescent="0.35">
      <c r="B145" s="1">
        <v>153</v>
      </c>
      <c r="C145" s="2"/>
      <c r="D145" s="2"/>
      <c r="E145" s="2"/>
      <c r="F145" s="2">
        <v>5898</v>
      </c>
      <c r="G145" s="2">
        <v>5898</v>
      </c>
      <c r="H145" s="19">
        <v>46990.757714479485</v>
      </c>
      <c r="I145" s="3" t="s">
        <v>17</v>
      </c>
      <c r="J145" s="19">
        <v>0</v>
      </c>
      <c r="K145" s="19">
        <v>8631898</v>
      </c>
    </row>
    <row r="146" spans="2:12" x14ac:dyDescent="0.35">
      <c r="B146" s="1">
        <v>154</v>
      </c>
      <c r="C146" s="2"/>
      <c r="D146" s="2"/>
      <c r="E146" s="2">
        <v>13</v>
      </c>
      <c r="F146" s="2">
        <v>5897</v>
      </c>
      <c r="G146" s="2">
        <v>5910</v>
      </c>
      <c r="H146" s="19">
        <v>49957.84602368866</v>
      </c>
      <c r="I146" s="3" t="s">
        <v>17</v>
      </c>
      <c r="J146" s="19">
        <v>0</v>
      </c>
      <c r="K146" s="19">
        <v>8607090</v>
      </c>
      <c r="L146" s="23"/>
    </row>
    <row r="147" spans="2:12" x14ac:dyDescent="0.35">
      <c r="B147" s="1">
        <v>155</v>
      </c>
      <c r="C147" s="2"/>
      <c r="D147" s="2"/>
      <c r="E147" s="2"/>
      <c r="F147" s="2">
        <v>6732</v>
      </c>
      <c r="G147" s="2">
        <v>6732</v>
      </c>
      <c r="H147" s="19">
        <v>42259.129084967317</v>
      </c>
      <c r="I147" s="3" t="s">
        <v>17</v>
      </c>
      <c r="J147" s="19">
        <v>0</v>
      </c>
      <c r="K147" s="19">
        <v>10518788</v>
      </c>
    </row>
    <row r="148" spans="2:12" x14ac:dyDescent="0.35">
      <c r="B148" s="1">
        <v>156</v>
      </c>
      <c r="C148" s="2"/>
      <c r="D148" s="2"/>
      <c r="E148" s="2"/>
      <c r="F148" s="2">
        <v>4700</v>
      </c>
      <c r="G148" s="2">
        <v>4700</v>
      </c>
      <c r="H148" s="19">
        <v>45425.356595744684</v>
      </c>
      <c r="I148" s="3" t="s">
        <v>17</v>
      </c>
      <c r="J148" s="19">
        <v>0</v>
      </c>
      <c r="K148" s="19">
        <v>8138550</v>
      </c>
    </row>
    <row r="149" spans="2:12" x14ac:dyDescent="0.35">
      <c r="B149" s="1">
        <v>157</v>
      </c>
      <c r="C149" s="2"/>
      <c r="D149" s="2"/>
      <c r="E149" s="2"/>
      <c r="F149" s="2">
        <v>3341</v>
      </c>
      <c r="G149" s="2">
        <v>3341</v>
      </c>
      <c r="H149" s="19">
        <v>49071.943130799162</v>
      </c>
      <c r="I149" s="3" t="s">
        <v>17</v>
      </c>
      <c r="J149" s="19">
        <v>0</v>
      </c>
      <c r="K149" s="19">
        <v>6137611</v>
      </c>
    </row>
    <row r="150" spans="2:12" x14ac:dyDescent="0.35">
      <c r="B150" s="1">
        <v>158</v>
      </c>
      <c r="C150" s="2"/>
      <c r="D150" s="2"/>
      <c r="E150" s="2"/>
      <c r="F150" s="2">
        <v>2616</v>
      </c>
      <c r="G150" s="2">
        <v>2616</v>
      </c>
      <c r="H150" s="19">
        <v>44855.720183486235</v>
      </c>
      <c r="I150" s="3" t="s">
        <v>17</v>
      </c>
      <c r="J150" s="19">
        <v>0</v>
      </c>
      <c r="K150" s="19">
        <v>5491086</v>
      </c>
    </row>
    <row r="151" spans="2:12" x14ac:dyDescent="0.35">
      <c r="B151" s="1">
        <v>159</v>
      </c>
      <c r="C151" s="2"/>
      <c r="D151" s="2"/>
      <c r="E151" s="2"/>
      <c r="F151" s="2">
        <v>2303</v>
      </c>
      <c r="G151" s="2">
        <v>2303</v>
      </c>
      <c r="H151" s="19">
        <v>48803.545809813288</v>
      </c>
      <c r="I151" s="3" t="s">
        <v>17</v>
      </c>
      <c r="J151" s="19">
        <v>0</v>
      </c>
      <c r="K151" s="19">
        <v>5255487</v>
      </c>
    </row>
    <row r="152" spans="2:12" x14ac:dyDescent="0.35">
      <c r="B152" s="1">
        <v>160</v>
      </c>
      <c r="C152" s="2"/>
      <c r="D152" s="2"/>
      <c r="E152" s="2">
        <v>8</v>
      </c>
      <c r="F152" s="2">
        <v>2905</v>
      </c>
      <c r="G152" s="2">
        <v>2913</v>
      </c>
      <c r="H152" s="19">
        <v>51874.476141434949</v>
      </c>
      <c r="I152" s="3" t="s">
        <v>17</v>
      </c>
      <c r="J152" s="19">
        <v>0</v>
      </c>
      <c r="K152" s="19">
        <v>7954045</v>
      </c>
    </row>
    <row r="153" spans="2:12" x14ac:dyDescent="0.35">
      <c r="B153" s="1">
        <v>161</v>
      </c>
      <c r="C153" s="2"/>
      <c r="D153" s="2"/>
      <c r="E153" s="2"/>
      <c r="F153" s="2">
        <v>1304</v>
      </c>
      <c r="G153" s="2">
        <v>1304</v>
      </c>
      <c r="H153" s="19">
        <v>51025.945552147241</v>
      </c>
      <c r="I153" s="3" t="s">
        <v>16</v>
      </c>
      <c r="J153" s="19">
        <v>0</v>
      </c>
      <c r="K153" s="19">
        <v>3471280</v>
      </c>
      <c r="L153" s="23">
        <f>-SUM(K153:K192)/SUMPRODUCT(G153:G192,H153:H192)</f>
        <v>-0.15303937338300733</v>
      </c>
    </row>
    <row r="154" spans="2:12" x14ac:dyDescent="0.35">
      <c r="B154" s="1">
        <v>162</v>
      </c>
      <c r="C154" s="2"/>
      <c r="D154" s="2"/>
      <c r="E154" s="2">
        <v>7</v>
      </c>
      <c r="F154" s="2">
        <v>1071</v>
      </c>
      <c r="G154" s="2">
        <v>1078</v>
      </c>
      <c r="H154" s="19">
        <v>57995.690166975881</v>
      </c>
      <c r="I154" s="3" t="s">
        <v>16</v>
      </c>
      <c r="J154" s="19">
        <v>0</v>
      </c>
      <c r="K154" s="19">
        <v>3273162</v>
      </c>
    </row>
    <row r="155" spans="2:12" x14ac:dyDescent="0.35">
      <c r="B155" s="1">
        <v>163</v>
      </c>
      <c r="C155" s="2"/>
      <c r="D155" s="2"/>
      <c r="E155" s="2"/>
      <c r="F155" s="2">
        <v>1394</v>
      </c>
      <c r="G155" s="2">
        <v>1394</v>
      </c>
      <c r="H155" s="19">
        <v>36811.254662840744</v>
      </c>
      <c r="I155" s="3" t="s">
        <v>16</v>
      </c>
      <c r="J155" s="19">
        <v>0</v>
      </c>
      <c r="K155" s="19">
        <v>3994244</v>
      </c>
    </row>
    <row r="156" spans="2:12" x14ac:dyDescent="0.35">
      <c r="B156" s="1">
        <v>164</v>
      </c>
      <c r="C156" s="2"/>
      <c r="D156" s="2"/>
      <c r="E156" s="2"/>
      <c r="F156" s="2">
        <v>713</v>
      </c>
      <c r="G156" s="2">
        <v>713</v>
      </c>
      <c r="H156" s="19">
        <v>53283.07433380084</v>
      </c>
      <c r="I156" s="3" t="s">
        <v>16</v>
      </c>
      <c r="J156" s="19">
        <v>0</v>
      </c>
      <c r="K156" s="19">
        <v>2297974</v>
      </c>
    </row>
    <row r="157" spans="2:12" x14ac:dyDescent="0.35">
      <c r="B157" s="1">
        <v>165</v>
      </c>
      <c r="C157" s="2"/>
      <c r="D157" s="2"/>
      <c r="E157" s="2"/>
      <c r="F157" s="2">
        <v>1053</v>
      </c>
      <c r="G157" s="2">
        <v>1053</v>
      </c>
      <c r="H157" s="19">
        <v>52869.615384615383</v>
      </c>
      <c r="I157" s="3" t="s">
        <v>16</v>
      </c>
      <c r="J157" s="19">
        <v>0</v>
      </c>
      <c r="K157" s="19">
        <v>3611677</v>
      </c>
    </row>
    <row r="158" spans="2:12" x14ac:dyDescent="0.35">
      <c r="B158" s="1">
        <v>166</v>
      </c>
      <c r="C158" s="2"/>
      <c r="D158" s="2"/>
      <c r="E158" s="2"/>
      <c r="F158" s="2">
        <v>865</v>
      </c>
      <c r="G158" s="2">
        <v>865</v>
      </c>
      <c r="H158" s="19">
        <v>51512.403468208089</v>
      </c>
      <c r="I158" s="3" t="s">
        <v>16</v>
      </c>
      <c r="J158" s="19">
        <v>0</v>
      </c>
      <c r="K158" s="19">
        <v>3268945</v>
      </c>
    </row>
    <row r="159" spans="2:12" x14ac:dyDescent="0.35">
      <c r="B159" s="1">
        <v>167</v>
      </c>
      <c r="C159" s="2"/>
      <c r="D159" s="2"/>
      <c r="E159" s="2"/>
      <c r="F159" s="2">
        <v>1179</v>
      </c>
      <c r="G159" s="2">
        <v>1179</v>
      </c>
      <c r="H159" s="19">
        <v>45523.893977947409</v>
      </c>
      <c r="I159" s="3" t="s">
        <v>16</v>
      </c>
      <c r="J159" s="19">
        <v>0</v>
      </c>
      <c r="K159" s="19">
        <v>4677808</v>
      </c>
    </row>
    <row r="160" spans="2:12" x14ac:dyDescent="0.35">
      <c r="B160" s="1">
        <v>168</v>
      </c>
      <c r="C160" s="2"/>
      <c r="D160" s="2"/>
      <c r="E160" s="2"/>
      <c r="F160" s="2">
        <v>1414</v>
      </c>
      <c r="G160" s="2">
        <v>1414</v>
      </c>
      <c r="H160" s="19">
        <v>46520.921499292788</v>
      </c>
      <c r="I160" s="3" t="s">
        <v>16</v>
      </c>
      <c r="J160" s="19">
        <v>0</v>
      </c>
      <c r="K160" s="19">
        <v>5827726</v>
      </c>
    </row>
    <row r="161" spans="2:11" x14ac:dyDescent="0.35">
      <c r="B161" s="1">
        <v>169</v>
      </c>
      <c r="C161" s="2"/>
      <c r="D161" s="2"/>
      <c r="E161" s="2"/>
      <c r="F161" s="2">
        <v>1120</v>
      </c>
      <c r="G161" s="2">
        <v>1120</v>
      </c>
      <c r="H161" s="19">
        <v>44879.192857142858</v>
      </c>
      <c r="I161" s="3" t="s">
        <v>16</v>
      </c>
      <c r="J161" s="19">
        <v>0</v>
      </c>
      <c r="K161" s="19">
        <v>4734190</v>
      </c>
    </row>
    <row r="162" spans="2:11" x14ac:dyDescent="0.35">
      <c r="B162" s="1">
        <v>170</v>
      </c>
      <c r="C162" s="2"/>
      <c r="D162" s="2"/>
      <c r="E162" s="2"/>
      <c r="F162" s="2">
        <v>553</v>
      </c>
      <c r="G162" s="2">
        <v>553</v>
      </c>
      <c r="H162" s="19">
        <v>48409.354430379746</v>
      </c>
      <c r="I162" s="3" t="s">
        <v>16</v>
      </c>
      <c r="J162" s="19">
        <v>0</v>
      </c>
      <c r="K162" s="19">
        <v>2529347</v>
      </c>
    </row>
    <row r="163" spans="2:11" x14ac:dyDescent="0.35">
      <c r="B163" s="1">
        <v>171</v>
      </c>
      <c r="C163" s="2"/>
      <c r="D163" s="2"/>
      <c r="E163" s="2"/>
      <c r="F163" s="2">
        <v>405</v>
      </c>
      <c r="G163" s="2">
        <v>405</v>
      </c>
      <c r="H163" s="19">
        <v>49846.703703703701</v>
      </c>
      <c r="I163" s="3" t="s">
        <v>16</v>
      </c>
      <c r="J163" s="19">
        <v>0</v>
      </c>
      <c r="K163" s="19">
        <v>1982805</v>
      </c>
    </row>
    <row r="164" spans="2:11" x14ac:dyDescent="0.35">
      <c r="B164" s="1">
        <v>172</v>
      </c>
      <c r="C164" s="2"/>
      <c r="D164" s="2"/>
      <c r="E164" s="2"/>
      <c r="F164" s="2">
        <v>454</v>
      </c>
      <c r="G164" s="2">
        <v>454</v>
      </c>
      <c r="H164" s="19">
        <v>57241.618942731278</v>
      </c>
      <c r="I164" s="3" t="s">
        <v>16</v>
      </c>
      <c r="J164" s="19">
        <v>0</v>
      </c>
      <c r="K164" s="19">
        <v>2476822</v>
      </c>
    </row>
    <row r="165" spans="2:11" x14ac:dyDescent="0.35">
      <c r="B165" s="1">
        <v>173</v>
      </c>
      <c r="C165" s="2"/>
      <c r="D165" s="2"/>
      <c r="E165" s="2"/>
      <c r="F165" s="2">
        <v>753</v>
      </c>
      <c r="G165" s="2">
        <v>753</v>
      </c>
      <c r="H165" s="19">
        <v>57661.314741035858</v>
      </c>
      <c r="I165" s="3" t="s">
        <v>16</v>
      </c>
      <c r="J165" s="19">
        <v>0</v>
      </c>
      <c r="K165" s="19">
        <v>4310505</v>
      </c>
    </row>
    <row r="166" spans="2:11" x14ac:dyDescent="0.35">
      <c r="B166" s="1">
        <v>174</v>
      </c>
      <c r="C166" s="2"/>
      <c r="D166" s="2"/>
      <c r="E166" s="2"/>
      <c r="F166" s="2">
        <v>541</v>
      </c>
      <c r="G166" s="2">
        <v>541</v>
      </c>
      <c r="H166" s="19">
        <v>57041.051756007393</v>
      </c>
      <c r="I166" s="3" t="s">
        <v>16</v>
      </c>
      <c r="J166" s="19">
        <v>0</v>
      </c>
      <c r="K166" s="19">
        <v>3315984</v>
      </c>
    </row>
    <row r="167" spans="2:11" x14ac:dyDescent="0.35">
      <c r="B167" s="1">
        <v>175</v>
      </c>
      <c r="C167" s="2"/>
      <c r="D167" s="2"/>
      <c r="E167" s="2"/>
      <c r="F167" s="2">
        <v>563</v>
      </c>
      <c r="G167" s="2">
        <v>563</v>
      </c>
      <c r="H167" s="19">
        <v>59787.159857904087</v>
      </c>
      <c r="I167" s="3" t="s">
        <v>16</v>
      </c>
      <c r="J167" s="19">
        <v>0</v>
      </c>
      <c r="K167" s="19">
        <v>3623055</v>
      </c>
    </row>
    <row r="168" spans="2:11" x14ac:dyDescent="0.35">
      <c r="B168" s="1">
        <v>176</v>
      </c>
      <c r="C168" s="2"/>
      <c r="D168" s="2"/>
      <c r="E168" s="2"/>
      <c r="F168" s="2">
        <v>437</v>
      </c>
      <c r="G168" s="2">
        <v>437</v>
      </c>
      <c r="H168" s="19">
        <v>63476.176201372997</v>
      </c>
      <c r="I168" s="3" t="s">
        <v>16</v>
      </c>
      <c r="J168" s="19">
        <v>0</v>
      </c>
      <c r="K168" s="19">
        <v>2891073</v>
      </c>
    </row>
    <row r="169" spans="2:11" x14ac:dyDescent="0.35">
      <c r="B169" s="1">
        <v>177</v>
      </c>
      <c r="C169" s="2"/>
      <c r="D169" s="2"/>
      <c r="E169" s="2"/>
      <c r="F169" s="2">
        <v>381</v>
      </c>
      <c r="G169" s="2">
        <v>381</v>
      </c>
      <c r="H169" s="19">
        <v>66879.404199475059</v>
      </c>
      <c r="I169" s="3" t="s">
        <v>16</v>
      </c>
      <c r="J169" s="19">
        <v>0</v>
      </c>
      <c r="K169" s="19">
        <v>2660545</v>
      </c>
    </row>
    <row r="170" spans="2:11" x14ac:dyDescent="0.35">
      <c r="B170" s="1">
        <v>178</v>
      </c>
      <c r="C170" s="2"/>
      <c r="D170" s="2"/>
      <c r="E170" s="2"/>
      <c r="F170" s="2">
        <v>239</v>
      </c>
      <c r="G170" s="2">
        <v>239</v>
      </c>
      <c r="H170" s="19">
        <v>62918.37238493724</v>
      </c>
      <c r="I170" s="3" t="s">
        <v>16</v>
      </c>
      <c r="J170" s="19">
        <v>0</v>
      </c>
      <c r="K170" s="19">
        <v>1808136</v>
      </c>
    </row>
    <row r="171" spans="2:11" x14ac:dyDescent="0.35">
      <c r="B171" s="1">
        <v>179</v>
      </c>
      <c r="C171" s="2"/>
      <c r="D171" s="2"/>
      <c r="E171" s="2"/>
      <c r="F171" s="2">
        <v>358</v>
      </c>
      <c r="G171" s="2">
        <v>358</v>
      </c>
      <c r="H171" s="19">
        <v>69990.463687150841</v>
      </c>
      <c r="I171" s="3" t="s">
        <v>16</v>
      </c>
      <c r="J171" s="19">
        <v>0</v>
      </c>
      <c r="K171" s="19">
        <v>3154468</v>
      </c>
    </row>
    <row r="172" spans="2:11" x14ac:dyDescent="0.35">
      <c r="B172" s="1">
        <v>180</v>
      </c>
      <c r="C172" s="2"/>
      <c r="D172" s="2"/>
      <c r="E172" s="2">
        <v>26</v>
      </c>
      <c r="F172" s="2">
        <v>188</v>
      </c>
      <c r="G172" s="2">
        <v>214</v>
      </c>
      <c r="H172" s="19">
        <v>84436.467289719629</v>
      </c>
      <c r="I172" s="3" t="s">
        <v>16</v>
      </c>
      <c r="J172" s="19">
        <v>0</v>
      </c>
      <c r="K172" s="19">
        <v>1970448</v>
      </c>
    </row>
    <row r="173" spans="2:11" x14ac:dyDescent="0.35">
      <c r="B173" s="1">
        <v>181</v>
      </c>
      <c r="C173" s="2"/>
      <c r="D173" s="2"/>
      <c r="E173" s="2">
        <v>1</v>
      </c>
      <c r="F173" s="2">
        <v>120</v>
      </c>
      <c r="G173" s="2">
        <v>121</v>
      </c>
      <c r="H173" s="19">
        <v>71866.033057851237</v>
      </c>
      <c r="I173" s="3" t="s">
        <v>16</v>
      </c>
      <c r="J173" s="19">
        <v>0</v>
      </c>
      <c r="K173" s="19">
        <v>1144631</v>
      </c>
    </row>
    <row r="174" spans="2:11" x14ac:dyDescent="0.35">
      <c r="B174" s="1">
        <v>182</v>
      </c>
      <c r="C174" s="2"/>
      <c r="D174" s="2"/>
      <c r="E174" s="2"/>
      <c r="F174" s="2">
        <v>187</v>
      </c>
      <c r="G174" s="2">
        <v>187</v>
      </c>
      <c r="H174" s="19">
        <v>70848.882352941175</v>
      </c>
      <c r="I174" s="3" t="s">
        <v>16</v>
      </c>
      <c r="J174" s="19">
        <v>0</v>
      </c>
      <c r="K174" s="19">
        <v>1780968</v>
      </c>
    </row>
    <row r="175" spans="2:11" x14ac:dyDescent="0.35">
      <c r="B175" s="1">
        <v>183</v>
      </c>
      <c r="C175" s="2"/>
      <c r="D175" s="2"/>
      <c r="E175" s="2"/>
      <c r="F175" s="2">
        <v>262</v>
      </c>
      <c r="G175" s="2">
        <v>262</v>
      </c>
      <c r="H175" s="19">
        <v>67118.85877862596</v>
      </c>
      <c r="I175" s="3" t="s">
        <v>16</v>
      </c>
      <c r="J175" s="19">
        <v>0</v>
      </c>
      <c r="K175" s="19">
        <v>2593672</v>
      </c>
    </row>
    <row r="176" spans="2:11" x14ac:dyDescent="0.35">
      <c r="B176" s="1">
        <v>184</v>
      </c>
      <c r="C176" s="2"/>
      <c r="D176" s="2"/>
      <c r="E176" s="2"/>
      <c r="F176" s="2">
        <v>223</v>
      </c>
      <c r="G176" s="2">
        <v>223</v>
      </c>
      <c r="H176" s="19">
        <v>69318.013452914805</v>
      </c>
      <c r="I176" s="3" t="s">
        <v>16</v>
      </c>
      <c r="J176" s="19">
        <v>0</v>
      </c>
      <c r="K176" s="19">
        <v>2327589</v>
      </c>
    </row>
    <row r="177" spans="2:12" x14ac:dyDescent="0.35">
      <c r="B177" s="1">
        <v>185</v>
      </c>
      <c r="C177" s="2"/>
      <c r="D177" s="2"/>
      <c r="E177" s="2"/>
      <c r="F177" s="2">
        <v>470</v>
      </c>
      <c r="G177" s="2">
        <v>470</v>
      </c>
      <c r="H177" s="19">
        <v>49211.374468085109</v>
      </c>
      <c r="I177" s="3" t="s">
        <v>16</v>
      </c>
      <c r="J177" s="19">
        <v>0</v>
      </c>
      <c r="K177" s="19">
        <v>5414080</v>
      </c>
    </row>
    <row r="178" spans="2:12" x14ac:dyDescent="0.35">
      <c r="B178" s="1">
        <v>186</v>
      </c>
      <c r="C178" s="2"/>
      <c r="D178" s="2"/>
      <c r="E178" s="2"/>
      <c r="F178" s="2">
        <v>945</v>
      </c>
      <c r="G178" s="2">
        <v>945</v>
      </c>
      <c r="H178" s="19">
        <v>45244.004232804233</v>
      </c>
      <c r="I178" s="3" t="s">
        <v>16</v>
      </c>
      <c r="J178" s="19">
        <v>0</v>
      </c>
      <c r="K178" s="19">
        <v>10537085</v>
      </c>
    </row>
    <row r="179" spans="2:12" x14ac:dyDescent="0.35">
      <c r="B179" s="1">
        <v>187</v>
      </c>
      <c r="C179" s="2"/>
      <c r="D179" s="2"/>
      <c r="E179" s="2"/>
      <c r="F179" s="2">
        <v>1376</v>
      </c>
      <c r="G179" s="2">
        <v>1376</v>
      </c>
      <c r="H179" s="19">
        <v>44987.211482558138</v>
      </c>
      <c r="I179" s="3" t="s">
        <v>16</v>
      </c>
      <c r="J179" s="19">
        <v>0</v>
      </c>
      <c r="K179" s="19">
        <v>17694738</v>
      </c>
    </row>
    <row r="180" spans="2:12" x14ac:dyDescent="0.35">
      <c r="B180" s="1">
        <v>188</v>
      </c>
      <c r="C180" s="2"/>
      <c r="D180" s="2"/>
      <c r="E180" s="2"/>
      <c r="F180" s="2">
        <v>676</v>
      </c>
      <c r="G180" s="2">
        <v>676</v>
      </c>
      <c r="H180" s="19">
        <v>44547.19378698225</v>
      </c>
      <c r="I180" s="3" t="s">
        <v>16</v>
      </c>
      <c r="J180" s="19">
        <v>0</v>
      </c>
      <c r="K180" s="19">
        <v>9039890</v>
      </c>
    </row>
    <row r="181" spans="2:12" x14ac:dyDescent="0.35">
      <c r="B181" s="1">
        <v>189</v>
      </c>
      <c r="C181" s="2"/>
      <c r="D181" s="2"/>
      <c r="E181" s="2"/>
      <c r="F181" s="2">
        <v>387</v>
      </c>
      <c r="G181" s="2">
        <v>387</v>
      </c>
      <c r="H181" s="19">
        <v>50906.152454780364</v>
      </c>
      <c r="I181" s="3" t="s">
        <v>16</v>
      </c>
      <c r="J181" s="19">
        <v>0</v>
      </c>
      <c r="K181" s="19">
        <v>5357986</v>
      </c>
    </row>
    <row r="182" spans="2:12" x14ac:dyDescent="0.35">
      <c r="B182" s="1">
        <v>190</v>
      </c>
      <c r="C182" s="2"/>
      <c r="D182" s="2"/>
      <c r="E182" s="2"/>
      <c r="F182" s="2">
        <v>375</v>
      </c>
      <c r="G182" s="2">
        <v>375</v>
      </c>
      <c r="H182" s="19">
        <v>53049.968000000001</v>
      </c>
      <c r="I182" s="3" t="s">
        <v>16</v>
      </c>
      <c r="J182" s="19">
        <v>0</v>
      </c>
      <c r="K182" s="19">
        <v>5273490</v>
      </c>
    </row>
    <row r="183" spans="2:12" x14ac:dyDescent="0.35">
      <c r="B183" s="1">
        <v>191</v>
      </c>
      <c r="C183" s="2"/>
      <c r="D183" s="2"/>
      <c r="E183" s="2">
        <v>1</v>
      </c>
      <c r="F183" s="2">
        <v>322</v>
      </c>
      <c r="G183" s="2">
        <v>323</v>
      </c>
      <c r="H183" s="19">
        <v>55892.535603715172</v>
      </c>
      <c r="I183" s="3" t="s">
        <v>16</v>
      </c>
      <c r="J183" s="19">
        <v>0</v>
      </c>
      <c r="K183" s="19">
        <v>4650456</v>
      </c>
    </row>
    <row r="184" spans="2:12" x14ac:dyDescent="0.35">
      <c r="B184" s="1">
        <v>192</v>
      </c>
      <c r="C184" s="2"/>
      <c r="D184" s="2"/>
      <c r="E184" s="2"/>
      <c r="F184" s="2">
        <v>609</v>
      </c>
      <c r="G184" s="2">
        <v>609</v>
      </c>
      <c r="H184" s="19">
        <v>50203.619047619046</v>
      </c>
      <c r="I184" s="3" t="s">
        <v>16</v>
      </c>
      <c r="J184" s="19">
        <v>0</v>
      </c>
      <c r="K184" s="19">
        <v>9565371</v>
      </c>
    </row>
    <row r="185" spans="2:12" x14ac:dyDescent="0.35">
      <c r="B185" s="1">
        <v>193</v>
      </c>
      <c r="C185" s="2"/>
      <c r="D185" s="2"/>
      <c r="E185" s="2"/>
      <c r="F185" s="2">
        <v>269</v>
      </c>
      <c r="G185" s="2">
        <v>269</v>
      </c>
      <c r="H185" s="19">
        <v>51426.665427509295</v>
      </c>
      <c r="I185" s="3" t="s">
        <v>16</v>
      </c>
      <c r="J185" s="19">
        <v>0</v>
      </c>
      <c r="K185" s="19">
        <v>4262408</v>
      </c>
    </row>
    <row r="186" spans="2:12" x14ac:dyDescent="0.35">
      <c r="B186" s="1">
        <v>194</v>
      </c>
      <c r="C186" s="2"/>
      <c r="D186" s="2"/>
      <c r="E186" s="2"/>
      <c r="F186" s="2">
        <v>90</v>
      </c>
      <c r="G186" s="2">
        <v>90</v>
      </c>
      <c r="H186" s="19">
        <v>52703.8</v>
      </c>
      <c r="I186" s="3" t="s">
        <v>16</v>
      </c>
      <c r="J186" s="19">
        <v>0</v>
      </c>
      <c r="K186" s="19">
        <v>1475490</v>
      </c>
      <c r="L186" s="23"/>
    </row>
    <row r="187" spans="2:12" x14ac:dyDescent="0.35">
      <c r="B187" s="1">
        <v>195</v>
      </c>
      <c r="C187" s="2"/>
      <c r="D187" s="2"/>
      <c r="E187" s="2">
        <v>6</v>
      </c>
      <c r="F187" s="2">
        <v>89</v>
      </c>
      <c r="G187" s="2">
        <v>95</v>
      </c>
      <c r="H187" s="19">
        <v>48264.610526315788</v>
      </c>
      <c r="I187" s="3" t="s">
        <v>16</v>
      </c>
      <c r="J187" s="19">
        <v>0</v>
      </c>
      <c r="K187" s="19">
        <v>1710535</v>
      </c>
    </row>
    <row r="188" spans="2:12" x14ac:dyDescent="0.35">
      <c r="B188" s="1">
        <v>196</v>
      </c>
      <c r="C188" s="2"/>
      <c r="D188" s="2"/>
      <c r="E188" s="2">
        <v>32</v>
      </c>
      <c r="F188" s="2">
        <v>50</v>
      </c>
      <c r="G188" s="2">
        <v>82</v>
      </c>
      <c r="H188" s="19">
        <v>50990.219512195123</v>
      </c>
      <c r="I188" s="3" t="s">
        <v>16</v>
      </c>
      <c r="J188" s="19">
        <v>0</v>
      </c>
      <c r="K188" s="19">
        <v>1471942</v>
      </c>
    </row>
    <row r="189" spans="2:12" x14ac:dyDescent="0.35">
      <c r="B189" s="1">
        <v>197</v>
      </c>
      <c r="C189" s="2"/>
      <c r="D189" s="2"/>
      <c r="E189" s="2">
        <v>349</v>
      </c>
      <c r="F189" s="2">
        <v>163</v>
      </c>
      <c r="G189" s="2">
        <v>512</v>
      </c>
      <c r="H189" s="19">
        <v>53878.26953125</v>
      </c>
      <c r="I189" s="3" t="s">
        <v>16</v>
      </c>
      <c r="J189" s="19">
        <v>0</v>
      </c>
      <c r="K189" s="19">
        <v>9151639</v>
      </c>
    </row>
    <row r="190" spans="2:12" x14ac:dyDescent="0.35">
      <c r="B190" s="1">
        <v>198</v>
      </c>
      <c r="C190" s="2"/>
      <c r="D190" s="2"/>
      <c r="E190" s="2">
        <v>151</v>
      </c>
      <c r="F190" s="2">
        <v>231</v>
      </c>
      <c r="G190" s="2">
        <v>382</v>
      </c>
      <c r="H190" s="19">
        <v>59288.837696335082</v>
      </c>
      <c r="I190" s="3" t="s">
        <v>16</v>
      </c>
      <c r="J190" s="19">
        <v>0</v>
      </c>
      <c r="K190" s="19">
        <v>6961730</v>
      </c>
    </row>
    <row r="191" spans="2:12" x14ac:dyDescent="0.35">
      <c r="B191" s="1">
        <v>199</v>
      </c>
      <c r="C191" s="2"/>
      <c r="D191" s="2"/>
      <c r="E191" s="2">
        <v>201</v>
      </c>
      <c r="F191" s="2">
        <v>174</v>
      </c>
      <c r="G191" s="2">
        <v>375</v>
      </c>
      <c r="H191" s="19">
        <v>56663.887999999999</v>
      </c>
      <c r="I191" s="3" t="s">
        <v>16</v>
      </c>
      <c r="J191" s="19">
        <v>0</v>
      </c>
      <c r="K191" s="19">
        <v>6999190</v>
      </c>
    </row>
    <row r="192" spans="2:12" x14ac:dyDescent="0.35">
      <c r="B192" s="1">
        <v>200</v>
      </c>
      <c r="C192" s="2"/>
      <c r="D192" s="2"/>
      <c r="E192" s="2">
        <v>401</v>
      </c>
      <c r="F192" s="2">
        <v>229</v>
      </c>
      <c r="G192" s="2">
        <v>630</v>
      </c>
      <c r="H192" s="19">
        <v>54642.62857142857</v>
      </c>
      <c r="I192" s="3" t="s">
        <v>16</v>
      </c>
      <c r="J192" s="19">
        <v>0</v>
      </c>
      <c r="K192" s="19">
        <v>12640658</v>
      </c>
    </row>
    <row r="193" spans="2:12" x14ac:dyDescent="0.35">
      <c r="B193" s="1">
        <v>201</v>
      </c>
      <c r="C193" s="2"/>
      <c r="D193" s="2"/>
      <c r="E193" s="2">
        <v>181</v>
      </c>
      <c r="F193" s="2">
        <v>88</v>
      </c>
      <c r="G193" s="2">
        <v>269</v>
      </c>
      <c r="H193" s="19">
        <v>59459.57249070632</v>
      </c>
      <c r="I193" s="3" t="s">
        <v>15</v>
      </c>
      <c r="J193" s="19">
        <v>0</v>
      </c>
      <c r="K193" s="19">
        <v>5459935</v>
      </c>
      <c r="L193" s="23">
        <f>-SUM(K193:K242)/SUMPRODUCT(G193:G242,H193:H242)</f>
        <v>-0.39108626160378401</v>
      </c>
    </row>
    <row r="194" spans="2:12" x14ac:dyDescent="0.35">
      <c r="B194" s="1">
        <v>202</v>
      </c>
      <c r="C194" s="2"/>
      <c r="D194" s="2"/>
      <c r="E194" s="2">
        <v>44</v>
      </c>
      <c r="F194" s="2">
        <v>70</v>
      </c>
      <c r="G194" s="2">
        <v>114</v>
      </c>
      <c r="H194" s="19">
        <v>66074.008771929832</v>
      </c>
      <c r="I194" s="3" t="s">
        <v>15</v>
      </c>
      <c r="J194" s="19">
        <v>0</v>
      </c>
      <c r="K194" s="19">
        <v>2372694</v>
      </c>
    </row>
    <row r="195" spans="2:12" x14ac:dyDescent="0.35">
      <c r="B195" s="1">
        <v>203</v>
      </c>
      <c r="C195" s="2"/>
      <c r="D195" s="2"/>
      <c r="E195" s="2">
        <v>17</v>
      </c>
      <c r="F195" s="2">
        <v>72</v>
      </c>
      <c r="G195" s="2">
        <v>89</v>
      </c>
      <c r="H195" s="19">
        <v>60104.20224719101</v>
      </c>
      <c r="I195" s="3" t="s">
        <v>15</v>
      </c>
      <c r="J195" s="19">
        <v>0</v>
      </c>
      <c r="K195" s="19">
        <v>2028013</v>
      </c>
    </row>
    <row r="196" spans="2:12" x14ac:dyDescent="0.35">
      <c r="B196" s="1">
        <v>204</v>
      </c>
      <c r="C196" s="2"/>
      <c r="D196" s="2"/>
      <c r="E196" s="2">
        <v>123</v>
      </c>
      <c r="F196" s="2">
        <v>87</v>
      </c>
      <c r="G196" s="2">
        <v>210</v>
      </c>
      <c r="H196" s="19">
        <v>59371.23333333333</v>
      </c>
      <c r="I196" s="3" t="s">
        <v>15</v>
      </c>
      <c r="J196" s="19">
        <v>0</v>
      </c>
      <c r="K196" s="19">
        <v>4879274</v>
      </c>
    </row>
    <row r="197" spans="2:12" x14ac:dyDescent="0.35">
      <c r="B197" s="1">
        <v>205</v>
      </c>
      <c r="C197" s="2"/>
      <c r="D197" s="2"/>
      <c r="E197" s="2">
        <v>56</v>
      </c>
      <c r="F197" s="2">
        <v>169</v>
      </c>
      <c r="G197" s="2">
        <v>225</v>
      </c>
      <c r="H197" s="19">
        <v>67378.44</v>
      </c>
      <c r="I197" s="3" t="s">
        <v>15</v>
      </c>
      <c r="J197" s="19">
        <v>0</v>
      </c>
      <c r="K197" s="19">
        <v>5498080</v>
      </c>
    </row>
    <row r="198" spans="2:12" x14ac:dyDescent="0.35">
      <c r="B198" s="1">
        <v>206</v>
      </c>
      <c r="C198" s="2"/>
      <c r="D198" s="2"/>
      <c r="E198" s="2">
        <v>19</v>
      </c>
      <c r="F198" s="2">
        <v>163</v>
      </c>
      <c r="G198" s="2">
        <v>182</v>
      </c>
      <c r="H198" s="19">
        <v>66705.840659340654</v>
      </c>
      <c r="I198" s="3" t="s">
        <v>15</v>
      </c>
      <c r="J198" s="19">
        <v>0</v>
      </c>
      <c r="K198" s="19">
        <v>4504549.5</v>
      </c>
    </row>
    <row r="199" spans="2:12" x14ac:dyDescent="0.35">
      <c r="B199" s="1">
        <v>207</v>
      </c>
      <c r="C199" s="2"/>
      <c r="D199" s="2"/>
      <c r="E199" s="2">
        <v>51</v>
      </c>
      <c r="F199" s="2">
        <v>153</v>
      </c>
      <c r="G199" s="2">
        <v>204</v>
      </c>
      <c r="H199" s="19">
        <v>65829.480392156867</v>
      </c>
      <c r="I199" s="3" t="s">
        <v>15</v>
      </c>
      <c r="J199" s="19">
        <v>0</v>
      </c>
      <c r="K199" s="19">
        <v>5016763</v>
      </c>
    </row>
    <row r="200" spans="2:12" x14ac:dyDescent="0.35">
      <c r="B200" s="1">
        <v>208</v>
      </c>
      <c r="C200" s="2"/>
      <c r="D200" s="2"/>
      <c r="E200" s="2">
        <v>115</v>
      </c>
      <c r="F200" s="2">
        <v>28</v>
      </c>
      <c r="G200" s="2">
        <v>143</v>
      </c>
      <c r="H200" s="19">
        <v>57178.71328671329</v>
      </c>
      <c r="I200" s="3" t="s">
        <v>15</v>
      </c>
      <c r="J200" s="19">
        <v>0</v>
      </c>
      <c r="K200" s="19">
        <v>3770490.5</v>
      </c>
    </row>
    <row r="201" spans="2:12" x14ac:dyDescent="0.35">
      <c r="B201" s="1">
        <v>209</v>
      </c>
      <c r="C201" s="2"/>
      <c r="D201" s="2"/>
      <c r="E201" s="2">
        <v>56</v>
      </c>
      <c r="F201" s="2">
        <v>30</v>
      </c>
      <c r="G201" s="2">
        <v>86</v>
      </c>
      <c r="H201" s="19">
        <v>60385.686046511626</v>
      </c>
      <c r="I201" s="3" t="s">
        <v>15</v>
      </c>
      <c r="J201" s="19">
        <v>0</v>
      </c>
      <c r="K201" s="19">
        <v>2360204</v>
      </c>
    </row>
    <row r="202" spans="2:12" x14ac:dyDescent="0.35">
      <c r="B202" s="1">
        <v>210</v>
      </c>
      <c r="C202" s="2"/>
      <c r="D202" s="2"/>
      <c r="E202" s="2">
        <v>32</v>
      </c>
      <c r="F202" s="2">
        <v>50</v>
      </c>
      <c r="G202" s="2">
        <v>82</v>
      </c>
      <c r="H202" s="19">
        <v>75048.890243902439</v>
      </c>
      <c r="I202" s="3" t="s">
        <v>15</v>
      </c>
      <c r="J202" s="19">
        <v>0</v>
      </c>
      <c r="K202" s="19">
        <v>2370022</v>
      </c>
    </row>
    <row r="203" spans="2:12" x14ac:dyDescent="0.35">
      <c r="B203" s="1">
        <v>211</v>
      </c>
      <c r="C203" s="2"/>
      <c r="D203" s="2"/>
      <c r="E203" s="2">
        <v>27</v>
      </c>
      <c r="F203" s="2">
        <v>13</v>
      </c>
      <c r="G203" s="2">
        <v>40</v>
      </c>
      <c r="H203" s="19">
        <v>58131.925000000003</v>
      </c>
      <c r="I203" s="3" t="s">
        <v>15</v>
      </c>
      <c r="J203" s="19">
        <v>0</v>
      </c>
      <c r="K203" s="19">
        <v>1135635</v>
      </c>
    </row>
    <row r="204" spans="2:12" x14ac:dyDescent="0.35">
      <c r="B204" s="1">
        <v>212</v>
      </c>
      <c r="C204" s="2"/>
      <c r="D204" s="2"/>
      <c r="E204" s="2">
        <v>36</v>
      </c>
      <c r="F204" s="2">
        <v>26</v>
      </c>
      <c r="G204" s="2">
        <v>62</v>
      </c>
      <c r="H204" s="19">
        <v>72060.225806451606</v>
      </c>
      <c r="I204" s="3" t="s">
        <v>15</v>
      </c>
      <c r="J204" s="19">
        <v>0</v>
      </c>
      <c r="K204" s="19">
        <v>1794476</v>
      </c>
    </row>
    <row r="205" spans="2:12" x14ac:dyDescent="0.35">
      <c r="B205" s="1">
        <v>213</v>
      </c>
      <c r="C205" s="2"/>
      <c r="D205" s="2"/>
      <c r="E205" s="2">
        <v>28</v>
      </c>
      <c r="F205" s="2">
        <v>20</v>
      </c>
      <c r="G205" s="2">
        <v>48</v>
      </c>
      <c r="H205" s="19">
        <v>57208.6875</v>
      </c>
      <c r="I205" s="3" t="s">
        <v>15</v>
      </c>
      <c r="J205" s="19">
        <v>0</v>
      </c>
      <c r="K205" s="19">
        <v>1409931</v>
      </c>
    </row>
    <row r="206" spans="2:12" x14ac:dyDescent="0.35">
      <c r="B206" s="1">
        <v>214</v>
      </c>
      <c r="C206" s="2"/>
      <c r="D206" s="2"/>
      <c r="E206" s="2"/>
      <c r="F206" s="2">
        <v>23</v>
      </c>
      <c r="G206" s="2">
        <v>23</v>
      </c>
      <c r="H206" s="19">
        <v>70877.695652173919</v>
      </c>
      <c r="I206" s="3" t="s">
        <v>15</v>
      </c>
      <c r="J206" s="19">
        <v>0</v>
      </c>
      <c r="K206" s="19">
        <v>729658</v>
      </c>
    </row>
    <row r="207" spans="2:12" x14ac:dyDescent="0.35">
      <c r="B207" s="1">
        <v>215</v>
      </c>
      <c r="C207" s="2"/>
      <c r="D207" s="2"/>
      <c r="E207" s="2">
        <v>1</v>
      </c>
      <c r="F207" s="2">
        <v>15</v>
      </c>
      <c r="G207" s="2">
        <v>16</v>
      </c>
      <c r="H207" s="19">
        <v>82676.875</v>
      </c>
      <c r="I207" s="3" t="s">
        <v>15</v>
      </c>
      <c r="J207" s="19">
        <v>0</v>
      </c>
      <c r="K207" s="19">
        <v>543961</v>
      </c>
    </row>
    <row r="208" spans="2:12" x14ac:dyDescent="0.35">
      <c r="B208" s="1">
        <v>216</v>
      </c>
      <c r="C208" s="2"/>
      <c r="D208" s="2"/>
      <c r="E208" s="2">
        <v>3</v>
      </c>
      <c r="F208" s="2">
        <v>42</v>
      </c>
      <c r="G208" s="2">
        <v>45</v>
      </c>
      <c r="H208" s="19">
        <v>69119.066666666666</v>
      </c>
      <c r="I208" s="3" t="s">
        <v>15</v>
      </c>
      <c r="J208" s="19">
        <v>0</v>
      </c>
      <c r="K208" s="19">
        <v>1491897.5</v>
      </c>
    </row>
    <row r="209" spans="2:12" x14ac:dyDescent="0.35">
      <c r="B209" s="1">
        <v>217</v>
      </c>
      <c r="C209" s="2"/>
      <c r="D209" s="2"/>
      <c r="E209" s="2">
        <v>1</v>
      </c>
      <c r="F209" s="2">
        <v>40</v>
      </c>
      <c r="G209" s="2">
        <v>41</v>
      </c>
      <c r="H209" s="19">
        <v>68406.390243902439</v>
      </c>
      <c r="I209" s="3" t="s">
        <v>15</v>
      </c>
      <c r="J209" s="19">
        <v>0</v>
      </c>
      <c r="K209" s="19">
        <v>1433041.5</v>
      </c>
    </row>
    <row r="210" spans="2:12" x14ac:dyDescent="0.35">
      <c r="B210" s="1">
        <v>218</v>
      </c>
      <c r="C210" s="2"/>
      <c r="D210" s="2"/>
      <c r="E210" s="2"/>
      <c r="F210" s="2">
        <v>40</v>
      </c>
      <c r="G210" s="2">
        <v>40</v>
      </c>
      <c r="H210" s="19">
        <v>77052.75</v>
      </c>
      <c r="I210" s="3" t="s">
        <v>15</v>
      </c>
      <c r="J210" s="19">
        <v>0</v>
      </c>
      <c r="K210" s="19">
        <v>1481284.5</v>
      </c>
    </row>
    <row r="211" spans="2:12" x14ac:dyDescent="0.35">
      <c r="B211" s="1">
        <v>219</v>
      </c>
      <c r="C211" s="2"/>
      <c r="D211" s="2"/>
      <c r="E211" s="2">
        <v>1</v>
      </c>
      <c r="F211" s="2">
        <v>56</v>
      </c>
      <c r="G211" s="2">
        <v>57</v>
      </c>
      <c r="H211" s="19">
        <v>73482.719298245618</v>
      </c>
      <c r="I211" s="3" t="s">
        <v>15</v>
      </c>
      <c r="J211" s="19">
        <v>0</v>
      </c>
      <c r="K211" s="19">
        <v>2042409</v>
      </c>
    </row>
    <row r="212" spans="2:12" x14ac:dyDescent="0.35">
      <c r="B212" s="1">
        <v>220</v>
      </c>
      <c r="C212" s="2"/>
      <c r="D212" s="2"/>
      <c r="E212" s="2"/>
      <c r="F212" s="2">
        <v>15</v>
      </c>
      <c r="G212" s="2">
        <v>15</v>
      </c>
      <c r="H212" s="19">
        <v>80583.333333333328</v>
      </c>
      <c r="I212" s="3" t="s">
        <v>15</v>
      </c>
      <c r="J212" s="19">
        <v>0</v>
      </c>
      <c r="K212" s="19">
        <v>582578.5</v>
      </c>
    </row>
    <row r="213" spans="2:12" x14ac:dyDescent="0.35">
      <c r="B213" s="1">
        <v>221</v>
      </c>
      <c r="C213" s="2"/>
      <c r="D213" s="2"/>
      <c r="E213" s="2"/>
      <c r="F213" s="2">
        <v>40</v>
      </c>
      <c r="G213" s="2">
        <v>40</v>
      </c>
      <c r="H213" s="19">
        <v>78150.75</v>
      </c>
      <c r="I213" s="3" t="s">
        <v>15</v>
      </c>
      <c r="J213" s="19">
        <v>0</v>
      </c>
      <c r="K213" s="19">
        <v>1489321</v>
      </c>
    </row>
    <row r="214" spans="2:12" x14ac:dyDescent="0.35">
      <c r="B214" s="1">
        <v>222</v>
      </c>
      <c r="C214" s="2"/>
      <c r="D214" s="2"/>
      <c r="E214" s="2"/>
      <c r="F214" s="2">
        <v>104</v>
      </c>
      <c r="G214" s="2">
        <v>104</v>
      </c>
      <c r="H214" s="19">
        <v>75247.480769230766</v>
      </c>
      <c r="I214" s="3" t="s">
        <v>15</v>
      </c>
      <c r="J214" s="19">
        <v>0</v>
      </c>
      <c r="K214" s="19">
        <v>4085958</v>
      </c>
    </row>
    <row r="215" spans="2:12" x14ac:dyDescent="0.35">
      <c r="B215" s="1">
        <v>223</v>
      </c>
      <c r="C215" s="2"/>
      <c r="D215" s="2"/>
      <c r="E215" s="2"/>
      <c r="F215" s="2">
        <v>90</v>
      </c>
      <c r="G215" s="2">
        <v>90</v>
      </c>
      <c r="H215" s="19">
        <v>78298.366666666669</v>
      </c>
      <c r="I215" s="3" t="s">
        <v>15</v>
      </c>
      <c r="J215" s="19">
        <v>0</v>
      </c>
      <c r="K215" s="19">
        <v>3201362.5</v>
      </c>
    </row>
    <row r="216" spans="2:12" x14ac:dyDescent="0.35">
      <c r="B216" s="1">
        <v>224</v>
      </c>
      <c r="C216" s="2"/>
      <c r="D216" s="2"/>
      <c r="E216" s="2"/>
      <c r="F216" s="2">
        <v>24</v>
      </c>
      <c r="G216" s="2">
        <v>24</v>
      </c>
      <c r="H216" s="19">
        <v>95695.375</v>
      </c>
      <c r="I216" s="3" t="s">
        <v>15</v>
      </c>
      <c r="J216" s="19">
        <v>0</v>
      </c>
      <c r="K216" s="19">
        <v>921127</v>
      </c>
    </row>
    <row r="217" spans="2:12" x14ac:dyDescent="0.35">
      <c r="B217" s="1">
        <v>225</v>
      </c>
      <c r="C217" s="2"/>
      <c r="D217" s="2"/>
      <c r="E217" s="2"/>
      <c r="F217" s="2">
        <v>41</v>
      </c>
      <c r="G217" s="2">
        <v>41</v>
      </c>
      <c r="H217" s="19">
        <v>118564.0243902439</v>
      </c>
      <c r="I217" s="3" t="s">
        <v>15</v>
      </c>
      <c r="J217" s="19">
        <v>0</v>
      </c>
      <c r="K217" s="19">
        <v>1589600</v>
      </c>
    </row>
    <row r="218" spans="2:12" x14ac:dyDescent="0.35">
      <c r="B218" s="1">
        <v>226</v>
      </c>
      <c r="C218" s="2"/>
      <c r="D218" s="2"/>
      <c r="E218" s="2"/>
      <c r="F218" s="2">
        <v>23</v>
      </c>
      <c r="G218" s="2">
        <v>23</v>
      </c>
      <c r="H218" s="19">
        <v>82988.304347826081</v>
      </c>
      <c r="I218" s="3" t="s">
        <v>15</v>
      </c>
      <c r="J218" s="19">
        <v>0</v>
      </c>
      <c r="K218" s="19">
        <v>832405.5</v>
      </c>
    </row>
    <row r="219" spans="2:12" x14ac:dyDescent="0.35">
      <c r="B219" s="1">
        <v>227</v>
      </c>
      <c r="C219" s="2"/>
      <c r="D219" s="2"/>
      <c r="E219" s="2"/>
      <c r="F219" s="2">
        <v>43</v>
      </c>
      <c r="G219" s="2">
        <v>43</v>
      </c>
      <c r="H219" s="19">
        <v>81904.488372093023</v>
      </c>
      <c r="I219" s="3" t="s">
        <v>15</v>
      </c>
      <c r="J219" s="19">
        <v>0</v>
      </c>
      <c r="K219" s="19">
        <v>1635291.5</v>
      </c>
    </row>
    <row r="220" spans="2:12" x14ac:dyDescent="0.35">
      <c r="B220" s="1">
        <v>228</v>
      </c>
      <c r="C220" s="2"/>
      <c r="D220" s="2"/>
      <c r="E220" s="2"/>
      <c r="F220" s="2">
        <v>38</v>
      </c>
      <c r="G220" s="2">
        <v>38</v>
      </c>
      <c r="H220" s="19">
        <v>89962.105263157893</v>
      </c>
      <c r="I220" s="3" t="s">
        <v>15</v>
      </c>
      <c r="J220" s="19">
        <v>0</v>
      </c>
      <c r="K220" s="19">
        <v>1475035</v>
      </c>
    </row>
    <row r="221" spans="2:12" x14ac:dyDescent="0.35">
      <c r="B221" s="1">
        <v>229</v>
      </c>
      <c r="C221" s="2"/>
      <c r="D221" s="2"/>
      <c r="E221" s="2"/>
      <c r="F221" s="2">
        <v>81</v>
      </c>
      <c r="G221" s="2">
        <v>81</v>
      </c>
      <c r="H221" s="19">
        <v>100729.28395061729</v>
      </c>
      <c r="I221" s="3" t="s">
        <v>15</v>
      </c>
      <c r="J221" s="19">
        <v>0</v>
      </c>
      <c r="K221" s="19">
        <v>3203196</v>
      </c>
    </row>
    <row r="222" spans="2:12" x14ac:dyDescent="0.35">
      <c r="B222" s="1">
        <v>230</v>
      </c>
      <c r="C222" s="2"/>
      <c r="D222" s="2"/>
      <c r="E222" s="2"/>
      <c r="F222" s="2">
        <v>72</v>
      </c>
      <c r="G222" s="2">
        <v>72</v>
      </c>
      <c r="H222" s="19">
        <v>94976.527777777781</v>
      </c>
      <c r="I222" s="3" t="s">
        <v>15</v>
      </c>
      <c r="J222" s="19">
        <v>0</v>
      </c>
      <c r="K222" s="19">
        <v>2717232</v>
      </c>
      <c r="L222" s="23"/>
    </row>
    <row r="223" spans="2:12" x14ac:dyDescent="0.35">
      <c r="B223" s="1">
        <v>231</v>
      </c>
      <c r="C223" s="2"/>
      <c r="D223" s="2"/>
      <c r="E223" s="2"/>
      <c r="F223" s="2">
        <v>47</v>
      </c>
      <c r="G223" s="2">
        <v>47</v>
      </c>
      <c r="H223" s="19">
        <v>72004.042553191495</v>
      </c>
      <c r="I223" s="3" t="s">
        <v>15</v>
      </c>
      <c r="J223" s="19">
        <v>0</v>
      </c>
      <c r="K223" s="19">
        <v>1574692</v>
      </c>
    </row>
    <row r="224" spans="2:12" x14ac:dyDescent="0.35">
      <c r="B224" s="1">
        <v>232</v>
      </c>
      <c r="C224" s="2"/>
      <c r="D224" s="2"/>
      <c r="E224" s="2"/>
      <c r="F224" s="2">
        <v>20</v>
      </c>
      <c r="G224" s="2">
        <v>20</v>
      </c>
      <c r="H224" s="19">
        <v>97597</v>
      </c>
      <c r="I224" s="3" t="s">
        <v>15</v>
      </c>
      <c r="J224" s="19">
        <v>0</v>
      </c>
      <c r="K224" s="19">
        <v>765972</v>
      </c>
    </row>
    <row r="225" spans="2:12" x14ac:dyDescent="0.35">
      <c r="B225" s="1">
        <v>233</v>
      </c>
      <c r="C225" s="2"/>
      <c r="D225" s="2"/>
      <c r="E225" s="2"/>
      <c r="F225" s="2">
        <v>28</v>
      </c>
      <c r="G225" s="2">
        <v>28</v>
      </c>
      <c r="H225" s="19">
        <v>104443.89285714286</v>
      </c>
      <c r="I225" s="3" t="s">
        <v>15</v>
      </c>
      <c r="J225" s="19">
        <v>0</v>
      </c>
      <c r="K225" s="19">
        <v>1120000</v>
      </c>
    </row>
    <row r="226" spans="2:12" x14ac:dyDescent="0.35">
      <c r="B226" s="1">
        <v>234</v>
      </c>
      <c r="C226" s="2"/>
      <c r="D226" s="2"/>
      <c r="E226" s="2"/>
      <c r="F226" s="2">
        <v>19</v>
      </c>
      <c r="G226" s="2">
        <v>19</v>
      </c>
      <c r="H226" s="19">
        <v>79098.947368421053</v>
      </c>
      <c r="I226" s="3" t="s">
        <v>15</v>
      </c>
      <c r="J226" s="19">
        <v>0</v>
      </c>
      <c r="K226" s="19">
        <v>717750</v>
      </c>
    </row>
    <row r="227" spans="2:12" x14ac:dyDescent="0.35">
      <c r="B227" s="1">
        <v>235</v>
      </c>
      <c r="C227" s="2"/>
      <c r="D227" s="2"/>
      <c r="E227" s="2"/>
      <c r="F227" s="2">
        <v>3</v>
      </c>
      <c r="G227" s="2">
        <v>3</v>
      </c>
      <c r="H227" s="19">
        <v>103404</v>
      </c>
      <c r="I227" s="3" t="s">
        <v>15</v>
      </c>
      <c r="J227" s="19">
        <v>0</v>
      </c>
      <c r="K227" s="19">
        <v>120000</v>
      </c>
    </row>
    <row r="228" spans="2:12" x14ac:dyDescent="0.35">
      <c r="B228" s="1">
        <v>236</v>
      </c>
      <c r="C228" s="2"/>
      <c r="D228" s="2"/>
      <c r="E228" s="2"/>
      <c r="F228" s="2">
        <v>5</v>
      </c>
      <c r="G228" s="2">
        <v>5</v>
      </c>
      <c r="H228" s="19">
        <v>99455.4</v>
      </c>
      <c r="I228" s="3" t="s">
        <v>15</v>
      </c>
      <c r="J228" s="19">
        <v>0</v>
      </c>
      <c r="K228" s="19">
        <v>200000</v>
      </c>
    </row>
    <row r="229" spans="2:12" x14ac:dyDescent="0.35">
      <c r="B229" s="1">
        <v>237</v>
      </c>
      <c r="C229" s="2"/>
      <c r="D229" s="2"/>
      <c r="E229" s="2"/>
      <c r="F229" s="2">
        <v>3</v>
      </c>
      <c r="G229" s="2">
        <v>3</v>
      </c>
      <c r="H229" s="19">
        <v>78569.333333333328</v>
      </c>
      <c r="I229" s="3" t="s">
        <v>15</v>
      </c>
      <c r="J229" s="19">
        <v>0</v>
      </c>
      <c r="K229" s="19">
        <v>108939</v>
      </c>
    </row>
    <row r="230" spans="2:12" x14ac:dyDescent="0.35">
      <c r="B230" s="1">
        <v>238</v>
      </c>
      <c r="C230" s="2"/>
      <c r="D230" s="2"/>
      <c r="E230" s="2"/>
      <c r="F230" s="2">
        <v>5</v>
      </c>
      <c r="G230" s="2">
        <v>5</v>
      </c>
      <c r="H230" s="19">
        <v>114929.60000000001</v>
      </c>
      <c r="I230" s="3" t="s">
        <v>15</v>
      </c>
      <c r="J230" s="19">
        <v>0</v>
      </c>
      <c r="K230" s="19">
        <v>193701.5</v>
      </c>
    </row>
    <row r="231" spans="2:12" x14ac:dyDescent="0.35">
      <c r="B231" s="1">
        <v>239</v>
      </c>
      <c r="C231" s="2"/>
      <c r="D231" s="2"/>
      <c r="E231" s="2"/>
      <c r="F231" s="2">
        <v>5</v>
      </c>
      <c r="G231" s="2">
        <v>5</v>
      </c>
      <c r="H231" s="19">
        <v>140004</v>
      </c>
      <c r="I231" s="3" t="s">
        <v>15</v>
      </c>
      <c r="J231" s="19">
        <v>0</v>
      </c>
      <c r="K231" s="19">
        <v>200000</v>
      </c>
    </row>
    <row r="232" spans="2:12" x14ac:dyDescent="0.35">
      <c r="B232" s="1">
        <v>240</v>
      </c>
      <c r="C232" s="2"/>
      <c r="D232" s="2"/>
      <c r="E232" s="2"/>
      <c r="F232" s="2">
        <v>12</v>
      </c>
      <c r="G232" s="2">
        <v>12</v>
      </c>
      <c r="H232" s="19">
        <v>130524.66666666667</v>
      </c>
      <c r="I232" s="3" t="s">
        <v>15</v>
      </c>
      <c r="J232" s="19">
        <v>0</v>
      </c>
      <c r="K232" s="19">
        <v>480000</v>
      </c>
    </row>
    <row r="233" spans="2:12" x14ac:dyDescent="0.35">
      <c r="B233" s="1">
        <v>241</v>
      </c>
      <c r="C233" s="2"/>
      <c r="D233" s="2"/>
      <c r="E233" s="2"/>
      <c r="F233" s="2">
        <v>5</v>
      </c>
      <c r="G233" s="2">
        <v>5</v>
      </c>
      <c r="H233" s="19">
        <v>102780.8</v>
      </c>
      <c r="I233" s="3" t="s">
        <v>15</v>
      </c>
      <c r="J233" s="19">
        <v>0</v>
      </c>
      <c r="K233" s="19">
        <v>178848</v>
      </c>
    </row>
    <row r="234" spans="2:12" x14ac:dyDescent="0.35">
      <c r="B234" s="1">
        <v>242</v>
      </c>
      <c r="C234" s="2"/>
      <c r="D234" s="2"/>
      <c r="E234" s="2"/>
      <c r="F234" s="2">
        <v>27</v>
      </c>
      <c r="G234" s="2">
        <v>27</v>
      </c>
      <c r="H234" s="19">
        <v>100264.81481481482</v>
      </c>
      <c r="I234" s="3" t="s">
        <v>15</v>
      </c>
      <c r="J234" s="19">
        <v>0</v>
      </c>
      <c r="K234" s="19">
        <v>1005349</v>
      </c>
      <c r="L234" s="23"/>
    </row>
    <row r="235" spans="2:12" x14ac:dyDescent="0.35">
      <c r="B235" s="1">
        <v>243</v>
      </c>
      <c r="C235" s="2"/>
      <c r="D235" s="2"/>
      <c r="E235" s="2"/>
      <c r="F235" s="2">
        <v>21</v>
      </c>
      <c r="G235" s="2">
        <v>21</v>
      </c>
      <c r="H235" s="19">
        <v>135896.57142857142</v>
      </c>
      <c r="I235" s="3" t="s">
        <v>15</v>
      </c>
      <c r="J235" s="19">
        <v>0</v>
      </c>
      <c r="K235" s="19">
        <v>840000</v>
      </c>
    </row>
    <row r="236" spans="2:12" x14ac:dyDescent="0.35">
      <c r="B236" s="1">
        <v>244</v>
      </c>
      <c r="C236" s="2"/>
      <c r="D236" s="2"/>
      <c r="E236" s="2"/>
      <c r="F236" s="2">
        <v>16</v>
      </c>
      <c r="G236" s="2">
        <v>16</v>
      </c>
      <c r="H236" s="19">
        <v>120921.125</v>
      </c>
      <c r="I236" s="3" t="s">
        <v>15</v>
      </c>
      <c r="J236" s="19">
        <v>0</v>
      </c>
      <c r="K236" s="19">
        <v>618848</v>
      </c>
    </row>
    <row r="237" spans="2:12" x14ac:dyDescent="0.35">
      <c r="B237" s="1">
        <v>245</v>
      </c>
      <c r="C237" s="2"/>
      <c r="D237" s="2"/>
      <c r="E237" s="2"/>
      <c r="F237" s="2">
        <v>11</v>
      </c>
      <c r="G237" s="2">
        <v>11</v>
      </c>
      <c r="H237" s="19">
        <v>133970.72727272726</v>
      </c>
      <c r="I237" s="3" t="s">
        <v>15</v>
      </c>
      <c r="J237" s="19">
        <v>0</v>
      </c>
      <c r="K237" s="19">
        <v>440000</v>
      </c>
    </row>
    <row r="238" spans="2:12" x14ac:dyDescent="0.35">
      <c r="B238" s="1">
        <v>246</v>
      </c>
      <c r="C238" s="2"/>
      <c r="D238" s="2"/>
      <c r="E238" s="2"/>
      <c r="F238" s="2">
        <v>40</v>
      </c>
      <c r="G238" s="2">
        <v>40</v>
      </c>
      <c r="H238" s="19">
        <v>141786.375</v>
      </c>
      <c r="I238" s="3" t="s">
        <v>15</v>
      </c>
      <c r="J238" s="19">
        <v>0</v>
      </c>
      <c r="K238" s="19">
        <v>1593866</v>
      </c>
    </row>
    <row r="239" spans="2:12" x14ac:dyDescent="0.35">
      <c r="B239" s="1">
        <v>247</v>
      </c>
      <c r="C239" s="2"/>
      <c r="D239" s="2"/>
      <c r="E239" s="2"/>
      <c r="F239" s="2">
        <v>41</v>
      </c>
      <c r="G239" s="2">
        <v>41</v>
      </c>
      <c r="H239" s="19">
        <v>146962.92682926828</v>
      </c>
      <c r="I239" s="3" t="s">
        <v>15</v>
      </c>
      <c r="J239" s="19">
        <v>0</v>
      </c>
      <c r="K239" s="19">
        <v>1603330</v>
      </c>
      <c r="L239" s="23"/>
    </row>
    <row r="240" spans="2:12" x14ac:dyDescent="0.35">
      <c r="B240" s="1">
        <v>248</v>
      </c>
      <c r="C240" s="2"/>
      <c r="D240" s="2"/>
      <c r="E240" s="2"/>
      <c r="F240" s="2">
        <v>28</v>
      </c>
      <c r="G240" s="2">
        <v>28</v>
      </c>
      <c r="H240" s="19">
        <v>102045.89285714286</v>
      </c>
      <c r="I240" s="3" t="s">
        <v>15</v>
      </c>
      <c r="J240" s="19">
        <v>0</v>
      </c>
      <c r="K240" s="19">
        <v>1086808.5</v>
      </c>
    </row>
    <row r="241" spans="2:12" x14ac:dyDescent="0.35">
      <c r="B241" s="1">
        <v>249</v>
      </c>
      <c r="C241" s="2"/>
      <c r="D241" s="2"/>
      <c r="E241" s="2"/>
      <c r="F241" s="2">
        <v>27</v>
      </c>
      <c r="G241" s="2">
        <v>27</v>
      </c>
      <c r="H241" s="19">
        <v>104449.48148148147</v>
      </c>
      <c r="I241" s="3" t="s">
        <v>15</v>
      </c>
      <c r="J241" s="19">
        <v>0</v>
      </c>
      <c r="K241" s="19">
        <v>1060914</v>
      </c>
    </row>
    <row r="242" spans="2:12" x14ac:dyDescent="0.35">
      <c r="B242" s="1">
        <v>250</v>
      </c>
      <c r="C242" s="2"/>
      <c r="D242" s="2"/>
      <c r="E242" s="2"/>
      <c r="F242" s="2">
        <v>51</v>
      </c>
      <c r="G242" s="2">
        <v>51</v>
      </c>
      <c r="H242" s="19">
        <v>136817.74509803922</v>
      </c>
      <c r="I242" s="3" t="s">
        <v>15</v>
      </c>
      <c r="J242" s="19">
        <v>0</v>
      </c>
      <c r="K242" s="19">
        <v>2018332.5</v>
      </c>
    </row>
    <row r="243" spans="2:12" x14ac:dyDescent="0.35">
      <c r="B243" s="1">
        <v>251</v>
      </c>
      <c r="C243" s="2"/>
      <c r="D243" s="2"/>
      <c r="E243" s="2"/>
      <c r="F243" s="2">
        <v>82</v>
      </c>
      <c r="G243" s="2">
        <v>82</v>
      </c>
      <c r="H243" s="19">
        <v>154259.37804878049</v>
      </c>
      <c r="I243" s="3" t="s">
        <v>14</v>
      </c>
      <c r="J243" s="19">
        <v>0</v>
      </c>
      <c r="K243" s="19">
        <v>3260914</v>
      </c>
      <c r="L243" s="23">
        <f>-SUM(K243:K335)/SUMPRODUCT(G243:G335,H243:H335)</f>
        <v>-0.20577383127657958</v>
      </c>
    </row>
    <row r="244" spans="2:12" x14ac:dyDescent="0.35">
      <c r="B244" s="1">
        <v>252</v>
      </c>
      <c r="C244" s="2"/>
      <c r="D244" s="2"/>
      <c r="E244" s="2"/>
      <c r="F244" s="2">
        <v>57</v>
      </c>
      <c r="G244" s="2">
        <v>57</v>
      </c>
      <c r="H244" s="19">
        <v>143173.35087719298</v>
      </c>
      <c r="I244" s="3" t="s">
        <v>14</v>
      </c>
      <c r="J244" s="19">
        <v>0</v>
      </c>
      <c r="K244" s="19">
        <v>2226855</v>
      </c>
    </row>
    <row r="245" spans="2:12" x14ac:dyDescent="0.35">
      <c r="B245" s="1">
        <v>253</v>
      </c>
      <c r="C245" s="2"/>
      <c r="D245" s="2"/>
      <c r="E245" s="2"/>
      <c r="F245" s="2">
        <v>8</v>
      </c>
      <c r="G245" s="2">
        <v>8</v>
      </c>
      <c r="H245" s="19">
        <v>162724</v>
      </c>
      <c r="I245" s="3" t="s">
        <v>14</v>
      </c>
      <c r="J245" s="19">
        <v>0</v>
      </c>
      <c r="K245" s="19">
        <v>320000</v>
      </c>
    </row>
    <row r="246" spans="2:12" x14ac:dyDescent="0.35">
      <c r="B246" s="1">
        <v>254</v>
      </c>
      <c r="C246" s="2"/>
      <c r="D246" s="2"/>
      <c r="E246" s="2"/>
      <c r="F246" s="2">
        <v>36</v>
      </c>
      <c r="G246" s="2">
        <v>36</v>
      </c>
      <c r="H246" s="19">
        <v>119942.41666666667</v>
      </c>
      <c r="I246" s="3" t="s">
        <v>14</v>
      </c>
      <c r="J246" s="19">
        <v>0</v>
      </c>
      <c r="K246" s="19">
        <v>1440000</v>
      </c>
    </row>
    <row r="247" spans="2:12" x14ac:dyDescent="0.35">
      <c r="B247" s="1">
        <v>255</v>
      </c>
      <c r="C247" s="2"/>
      <c r="D247" s="2"/>
      <c r="E247" s="2"/>
      <c r="F247" s="2">
        <v>72</v>
      </c>
      <c r="G247" s="2">
        <v>72</v>
      </c>
      <c r="H247" s="19">
        <v>177677.38888888888</v>
      </c>
      <c r="I247" s="3" t="s">
        <v>14</v>
      </c>
      <c r="J247" s="19">
        <v>0</v>
      </c>
      <c r="K247" s="19">
        <v>2880000</v>
      </c>
    </row>
    <row r="248" spans="2:12" x14ac:dyDescent="0.35">
      <c r="B248" s="1">
        <v>256</v>
      </c>
      <c r="C248" s="2"/>
      <c r="D248" s="2"/>
      <c r="E248" s="2"/>
      <c r="F248" s="2">
        <v>80</v>
      </c>
      <c r="G248" s="2">
        <v>80</v>
      </c>
      <c r="H248" s="19">
        <v>157847.36249999999</v>
      </c>
      <c r="I248" s="3" t="s">
        <v>14</v>
      </c>
      <c r="J248" s="19">
        <v>0</v>
      </c>
      <c r="K248" s="19">
        <v>3159560</v>
      </c>
    </row>
    <row r="249" spans="2:12" x14ac:dyDescent="0.35">
      <c r="B249" s="1">
        <v>257</v>
      </c>
      <c r="C249" s="2"/>
      <c r="D249" s="2"/>
      <c r="E249" s="2"/>
      <c r="F249" s="2">
        <v>31</v>
      </c>
      <c r="G249" s="2">
        <v>31</v>
      </c>
      <c r="H249" s="19">
        <v>95390.193548387091</v>
      </c>
      <c r="I249" s="3" t="s">
        <v>14</v>
      </c>
      <c r="J249" s="19">
        <v>0</v>
      </c>
      <c r="K249" s="19">
        <v>1172600</v>
      </c>
    </row>
    <row r="250" spans="2:12" x14ac:dyDescent="0.35">
      <c r="B250" s="1">
        <v>258</v>
      </c>
      <c r="C250" s="2"/>
      <c r="D250" s="2"/>
      <c r="E250" s="2"/>
      <c r="F250" s="2">
        <v>16</v>
      </c>
      <c r="G250" s="2">
        <v>16</v>
      </c>
      <c r="H250" s="19">
        <v>105545</v>
      </c>
      <c r="I250" s="3" t="s">
        <v>14</v>
      </c>
      <c r="J250" s="19">
        <v>0</v>
      </c>
      <c r="K250" s="19">
        <v>626520</v>
      </c>
    </row>
    <row r="251" spans="2:12" x14ac:dyDescent="0.35">
      <c r="B251" s="1">
        <v>259</v>
      </c>
      <c r="C251" s="2"/>
      <c r="D251" s="2"/>
      <c r="E251" s="2"/>
      <c r="F251" s="2">
        <v>4</v>
      </c>
      <c r="G251" s="2">
        <v>4</v>
      </c>
      <c r="H251" s="19">
        <v>154815</v>
      </c>
      <c r="I251" s="3" t="s">
        <v>14</v>
      </c>
      <c r="J251" s="19">
        <v>0</v>
      </c>
      <c r="K251" s="19">
        <v>160000</v>
      </c>
    </row>
    <row r="252" spans="2:12" x14ac:dyDescent="0.35">
      <c r="B252" s="1">
        <v>260</v>
      </c>
      <c r="C252" s="2"/>
      <c r="D252" s="2"/>
      <c r="E252" s="2"/>
      <c r="F252" s="2">
        <v>2</v>
      </c>
      <c r="G252" s="2">
        <v>2</v>
      </c>
      <c r="H252" s="19">
        <v>177000</v>
      </c>
      <c r="I252" s="3" t="s">
        <v>14</v>
      </c>
      <c r="J252" s="19">
        <v>0</v>
      </c>
      <c r="K252" s="19">
        <v>80000</v>
      </c>
    </row>
    <row r="253" spans="2:12" x14ac:dyDescent="0.35">
      <c r="B253" s="1">
        <v>261</v>
      </c>
      <c r="C253" s="2"/>
      <c r="D253" s="2"/>
      <c r="E253" s="2"/>
      <c r="F253" s="2">
        <v>14</v>
      </c>
      <c r="G253" s="2">
        <v>14</v>
      </c>
      <c r="H253" s="19">
        <v>217166.07142857142</v>
      </c>
      <c r="I253" s="3" t="s">
        <v>14</v>
      </c>
      <c r="J253" s="19">
        <v>0</v>
      </c>
      <c r="K253" s="19">
        <v>560000</v>
      </c>
    </row>
    <row r="254" spans="2:12" x14ac:dyDescent="0.35">
      <c r="B254" s="1">
        <v>262</v>
      </c>
      <c r="C254" s="2"/>
      <c r="D254" s="2"/>
      <c r="E254" s="2"/>
      <c r="F254" s="2">
        <v>2</v>
      </c>
      <c r="G254" s="2">
        <v>2</v>
      </c>
      <c r="H254" s="19">
        <v>118175</v>
      </c>
      <c r="I254" s="3" t="s">
        <v>14</v>
      </c>
      <c r="J254" s="19">
        <v>0</v>
      </c>
      <c r="K254" s="19">
        <v>80000</v>
      </c>
    </row>
    <row r="255" spans="2:12" x14ac:dyDescent="0.35">
      <c r="B255" s="1">
        <v>263</v>
      </c>
      <c r="C255" s="2"/>
      <c r="D255" s="2"/>
      <c r="E255" s="2"/>
      <c r="F255" s="2">
        <v>11</v>
      </c>
      <c r="G255" s="2">
        <v>11</v>
      </c>
      <c r="H255" s="19">
        <v>154397.63636363635</v>
      </c>
      <c r="I255" s="3" t="s">
        <v>14</v>
      </c>
      <c r="J255" s="19">
        <v>0</v>
      </c>
      <c r="K255" s="19">
        <v>432130</v>
      </c>
    </row>
    <row r="256" spans="2:12" x14ac:dyDescent="0.35">
      <c r="B256" s="1">
        <v>264</v>
      </c>
      <c r="C256" s="2"/>
      <c r="D256" s="2"/>
      <c r="E256" s="2"/>
      <c r="F256" s="2">
        <v>54</v>
      </c>
      <c r="G256" s="2">
        <v>54</v>
      </c>
      <c r="H256" s="19">
        <v>171119.55555555556</v>
      </c>
      <c r="I256" s="3" t="s">
        <v>14</v>
      </c>
      <c r="J256" s="19">
        <v>0</v>
      </c>
      <c r="K256" s="19">
        <v>2152130</v>
      </c>
    </row>
    <row r="257" spans="2:11" x14ac:dyDescent="0.35">
      <c r="B257" s="1">
        <v>265</v>
      </c>
      <c r="C257" s="2"/>
      <c r="D257" s="2"/>
      <c r="E257" s="2"/>
      <c r="F257" s="2">
        <v>6</v>
      </c>
      <c r="G257" s="2">
        <v>6</v>
      </c>
      <c r="H257" s="19">
        <v>183754.16666666666</v>
      </c>
      <c r="I257" s="3" t="s">
        <v>14</v>
      </c>
      <c r="J257" s="19">
        <v>0</v>
      </c>
      <c r="K257" s="19">
        <v>240000</v>
      </c>
    </row>
    <row r="258" spans="2:11" x14ac:dyDescent="0.35">
      <c r="B258" s="1">
        <v>266</v>
      </c>
      <c r="C258" s="2"/>
      <c r="D258" s="2"/>
      <c r="E258" s="2"/>
      <c r="F258" s="2">
        <v>13</v>
      </c>
      <c r="G258" s="2">
        <v>13</v>
      </c>
      <c r="H258" s="19">
        <v>173869.23076923078</v>
      </c>
      <c r="I258" s="3" t="s">
        <v>14</v>
      </c>
      <c r="J258" s="19">
        <v>0</v>
      </c>
      <c r="K258" s="19">
        <v>520000</v>
      </c>
    </row>
    <row r="259" spans="2:11" x14ac:dyDescent="0.35">
      <c r="B259" s="1">
        <v>267</v>
      </c>
      <c r="C259" s="2"/>
      <c r="D259" s="2"/>
      <c r="E259" s="2"/>
      <c r="F259" s="2">
        <v>8</v>
      </c>
      <c r="G259" s="2">
        <v>8</v>
      </c>
      <c r="H259" s="19">
        <v>136035</v>
      </c>
      <c r="I259" s="3" t="s">
        <v>14</v>
      </c>
      <c r="J259" s="19">
        <v>0</v>
      </c>
      <c r="K259" s="19">
        <v>320000</v>
      </c>
    </row>
    <row r="260" spans="2:11" x14ac:dyDescent="0.35">
      <c r="B260" s="1">
        <v>268</v>
      </c>
      <c r="C260" s="2"/>
      <c r="D260" s="2"/>
      <c r="E260" s="2"/>
      <c r="F260" s="2">
        <v>6</v>
      </c>
      <c r="G260" s="2">
        <v>6</v>
      </c>
      <c r="H260" s="19">
        <v>145954.16666666666</v>
      </c>
      <c r="I260" s="3" t="s">
        <v>14</v>
      </c>
      <c r="J260" s="19">
        <v>0</v>
      </c>
      <c r="K260" s="19">
        <v>225140</v>
      </c>
    </row>
    <row r="261" spans="2:11" x14ac:dyDescent="0.35">
      <c r="B261" s="1">
        <v>269</v>
      </c>
      <c r="C261" s="2"/>
      <c r="D261" s="2"/>
      <c r="E261" s="2"/>
      <c r="F261" s="2">
        <v>3</v>
      </c>
      <c r="G261" s="2">
        <v>3</v>
      </c>
      <c r="H261" s="19">
        <v>148037.33333333334</v>
      </c>
      <c r="I261" s="3" t="s">
        <v>14</v>
      </c>
      <c r="J261" s="19">
        <v>0</v>
      </c>
      <c r="K261" s="19">
        <v>105140</v>
      </c>
    </row>
    <row r="262" spans="2:11" x14ac:dyDescent="0.35">
      <c r="B262" s="1">
        <v>270</v>
      </c>
      <c r="C262" s="2"/>
      <c r="D262" s="2"/>
      <c r="E262" s="2"/>
      <c r="F262" s="2">
        <v>20</v>
      </c>
      <c r="G262" s="2">
        <v>20</v>
      </c>
      <c r="H262" s="19">
        <v>91767.5</v>
      </c>
      <c r="I262" s="3" t="s">
        <v>14</v>
      </c>
      <c r="J262" s="19">
        <v>0</v>
      </c>
      <c r="K262" s="19">
        <v>722360</v>
      </c>
    </row>
    <row r="263" spans="2:11" x14ac:dyDescent="0.35">
      <c r="B263" s="1">
        <v>271</v>
      </c>
      <c r="C263" s="2"/>
      <c r="D263" s="2"/>
      <c r="E263" s="2"/>
      <c r="F263" s="2">
        <v>1</v>
      </c>
      <c r="G263" s="2">
        <v>1</v>
      </c>
      <c r="H263" s="19">
        <v>201438</v>
      </c>
      <c r="I263" s="3" t="s">
        <v>14</v>
      </c>
      <c r="J263" s="19">
        <v>0</v>
      </c>
      <c r="K263" s="19">
        <v>40000</v>
      </c>
    </row>
    <row r="264" spans="2:11" x14ac:dyDescent="0.35">
      <c r="B264" s="1">
        <v>272</v>
      </c>
      <c r="C264" s="2"/>
      <c r="D264" s="2"/>
      <c r="E264" s="2"/>
      <c r="F264" s="2">
        <v>11</v>
      </c>
      <c r="G264" s="2">
        <v>11</v>
      </c>
      <c r="H264" s="19">
        <v>217189.45454545456</v>
      </c>
      <c r="I264" s="3" t="s">
        <v>14</v>
      </c>
      <c r="J264" s="19">
        <v>0</v>
      </c>
      <c r="K264" s="19">
        <v>440000</v>
      </c>
    </row>
    <row r="265" spans="2:11" x14ac:dyDescent="0.35">
      <c r="B265" s="1">
        <v>273</v>
      </c>
      <c r="C265" s="2"/>
      <c r="D265" s="2"/>
      <c r="E265" s="2"/>
      <c r="F265" s="2">
        <v>20</v>
      </c>
      <c r="G265" s="2">
        <v>20</v>
      </c>
      <c r="H265" s="19">
        <v>232668.3</v>
      </c>
      <c r="I265" s="3" t="s">
        <v>14</v>
      </c>
      <c r="J265" s="19">
        <v>0</v>
      </c>
      <c r="K265" s="19">
        <v>800000</v>
      </c>
    </row>
    <row r="266" spans="2:11" x14ac:dyDescent="0.35">
      <c r="B266" s="1">
        <v>275</v>
      </c>
      <c r="C266" s="2"/>
      <c r="D266" s="2"/>
      <c r="E266" s="2"/>
      <c r="F266" s="2">
        <v>35</v>
      </c>
      <c r="G266" s="2">
        <v>35</v>
      </c>
      <c r="H266" s="19">
        <v>175170.05714285714</v>
      </c>
      <c r="I266" s="3" t="s">
        <v>14</v>
      </c>
      <c r="J266" s="19">
        <v>0</v>
      </c>
      <c r="K266" s="19">
        <v>1400000</v>
      </c>
    </row>
    <row r="267" spans="2:11" x14ac:dyDescent="0.35">
      <c r="B267" s="1">
        <v>276</v>
      </c>
      <c r="C267" s="2"/>
      <c r="D267" s="2"/>
      <c r="E267" s="2"/>
      <c r="F267" s="2">
        <v>17</v>
      </c>
      <c r="G267" s="2">
        <v>17</v>
      </c>
      <c r="H267" s="19">
        <v>246209.17647058822</v>
      </c>
      <c r="I267" s="3" t="s">
        <v>14</v>
      </c>
      <c r="J267" s="19">
        <v>0</v>
      </c>
      <c r="K267" s="19">
        <v>680000</v>
      </c>
    </row>
    <row r="268" spans="2:11" x14ac:dyDescent="0.35">
      <c r="B268" s="1">
        <v>277</v>
      </c>
      <c r="C268" s="2"/>
      <c r="D268" s="2"/>
      <c r="E268" s="2"/>
      <c r="F268" s="2">
        <v>24</v>
      </c>
      <c r="G268" s="2">
        <v>24</v>
      </c>
      <c r="H268" s="19">
        <v>97657.916666666672</v>
      </c>
      <c r="I268" s="3" t="s">
        <v>14</v>
      </c>
      <c r="J268" s="19">
        <v>0</v>
      </c>
      <c r="K268" s="19">
        <v>960000</v>
      </c>
    </row>
    <row r="269" spans="2:11" x14ac:dyDescent="0.35">
      <c r="B269" s="1">
        <v>278</v>
      </c>
      <c r="C269" s="2"/>
      <c r="D269" s="2"/>
      <c r="E269" s="2"/>
      <c r="F269" s="2">
        <v>1</v>
      </c>
      <c r="G269" s="2">
        <v>1</v>
      </c>
      <c r="H269" s="19">
        <v>131500</v>
      </c>
      <c r="I269" s="3" t="s">
        <v>14</v>
      </c>
      <c r="J269" s="19">
        <v>0</v>
      </c>
      <c r="K269" s="19">
        <v>40000</v>
      </c>
    </row>
    <row r="270" spans="2:11" x14ac:dyDescent="0.35">
      <c r="B270" s="1">
        <v>279</v>
      </c>
      <c r="C270" s="2"/>
      <c r="D270" s="2"/>
      <c r="E270" s="2"/>
      <c r="F270" s="2">
        <v>1</v>
      </c>
      <c r="G270" s="2">
        <v>1</v>
      </c>
      <c r="H270" s="19">
        <v>124450</v>
      </c>
      <c r="I270" s="3" t="s">
        <v>14</v>
      </c>
      <c r="J270" s="19">
        <v>0</v>
      </c>
      <c r="K270" s="19">
        <v>40000</v>
      </c>
    </row>
    <row r="271" spans="2:11" x14ac:dyDescent="0.35">
      <c r="B271" s="1">
        <v>280</v>
      </c>
      <c r="C271" s="2"/>
      <c r="D271" s="2"/>
      <c r="E271" s="2"/>
      <c r="F271" s="2">
        <v>7</v>
      </c>
      <c r="G271" s="2">
        <v>7</v>
      </c>
      <c r="H271" s="19">
        <v>218371.42857142858</v>
      </c>
      <c r="I271" s="3" t="s">
        <v>14</v>
      </c>
      <c r="J271" s="19">
        <v>0</v>
      </c>
      <c r="K271" s="19">
        <v>280000</v>
      </c>
    </row>
    <row r="272" spans="2:11" x14ac:dyDescent="0.35">
      <c r="B272" s="1">
        <v>281</v>
      </c>
      <c r="C272" s="2"/>
      <c r="D272" s="2"/>
      <c r="E272" s="2"/>
      <c r="F272" s="2">
        <v>7</v>
      </c>
      <c r="G272" s="2">
        <v>7</v>
      </c>
      <c r="H272" s="19">
        <v>163842.85714285713</v>
      </c>
      <c r="I272" s="3" t="s">
        <v>14</v>
      </c>
      <c r="J272" s="19">
        <v>0</v>
      </c>
      <c r="K272" s="19">
        <v>280000</v>
      </c>
    </row>
    <row r="273" spans="2:11" x14ac:dyDescent="0.35">
      <c r="B273" s="1">
        <v>282</v>
      </c>
      <c r="C273" s="2"/>
      <c r="D273" s="2"/>
      <c r="E273" s="2"/>
      <c r="F273" s="2">
        <v>4</v>
      </c>
      <c r="G273" s="2">
        <v>4</v>
      </c>
      <c r="H273" s="19">
        <v>176090</v>
      </c>
      <c r="I273" s="3" t="s">
        <v>14</v>
      </c>
      <c r="J273" s="19">
        <v>0</v>
      </c>
      <c r="K273" s="19">
        <v>160000</v>
      </c>
    </row>
    <row r="274" spans="2:11" x14ac:dyDescent="0.35">
      <c r="B274" s="1">
        <v>283</v>
      </c>
      <c r="C274" s="2"/>
      <c r="D274" s="2"/>
      <c r="E274" s="2"/>
      <c r="F274" s="2">
        <v>1</v>
      </c>
      <c r="G274" s="2">
        <v>1</v>
      </c>
      <c r="H274" s="19">
        <v>129635</v>
      </c>
      <c r="I274" s="3" t="s">
        <v>14</v>
      </c>
      <c r="J274" s="19">
        <v>0</v>
      </c>
      <c r="K274" s="19">
        <v>40000</v>
      </c>
    </row>
    <row r="275" spans="2:11" x14ac:dyDescent="0.35">
      <c r="B275" s="1">
        <v>284</v>
      </c>
      <c r="C275" s="2"/>
      <c r="D275" s="2"/>
      <c r="E275" s="2"/>
      <c r="F275" s="2">
        <v>23</v>
      </c>
      <c r="G275" s="2">
        <v>23</v>
      </c>
      <c r="H275" s="19">
        <v>140250.86956521738</v>
      </c>
      <c r="I275" s="3" t="s">
        <v>14</v>
      </c>
      <c r="J275" s="19">
        <v>0</v>
      </c>
      <c r="K275" s="19">
        <v>884430</v>
      </c>
    </row>
    <row r="276" spans="2:11" x14ac:dyDescent="0.35">
      <c r="B276" s="1">
        <v>285</v>
      </c>
      <c r="C276" s="2"/>
      <c r="D276" s="2"/>
      <c r="E276" s="2"/>
      <c r="F276" s="2">
        <v>35</v>
      </c>
      <c r="G276" s="2">
        <v>35</v>
      </c>
      <c r="H276" s="19">
        <v>260267.28571428571</v>
      </c>
      <c r="I276" s="3" t="s">
        <v>14</v>
      </c>
      <c r="J276" s="19">
        <v>0</v>
      </c>
      <c r="K276" s="19">
        <v>1400000</v>
      </c>
    </row>
    <row r="277" spans="2:11" x14ac:dyDescent="0.35">
      <c r="B277" s="1">
        <v>286</v>
      </c>
      <c r="C277" s="2"/>
      <c r="D277" s="2"/>
      <c r="E277" s="2"/>
      <c r="F277" s="2">
        <v>2</v>
      </c>
      <c r="G277" s="2">
        <v>2</v>
      </c>
      <c r="H277" s="19">
        <v>127250</v>
      </c>
      <c r="I277" s="3" t="s">
        <v>14</v>
      </c>
      <c r="J277" s="19">
        <v>0</v>
      </c>
      <c r="K277" s="19">
        <v>80000</v>
      </c>
    </row>
    <row r="278" spans="2:11" x14ac:dyDescent="0.35">
      <c r="B278" s="1">
        <v>288</v>
      </c>
      <c r="C278" s="2"/>
      <c r="D278" s="2"/>
      <c r="E278" s="2"/>
      <c r="F278" s="2">
        <v>4</v>
      </c>
      <c r="G278" s="2">
        <v>4</v>
      </c>
      <c r="H278" s="19">
        <v>180024.75</v>
      </c>
      <c r="I278" s="3" t="s">
        <v>14</v>
      </c>
      <c r="J278" s="19">
        <v>0</v>
      </c>
      <c r="K278" s="19">
        <v>160000</v>
      </c>
    </row>
    <row r="279" spans="2:11" x14ac:dyDescent="0.35">
      <c r="B279" s="1">
        <v>289</v>
      </c>
      <c r="C279" s="2"/>
      <c r="D279" s="2"/>
      <c r="E279" s="2"/>
      <c r="F279" s="2">
        <v>4</v>
      </c>
      <c r="G279" s="2">
        <v>4</v>
      </c>
      <c r="H279" s="19">
        <v>163592.5</v>
      </c>
      <c r="I279" s="3" t="s">
        <v>14</v>
      </c>
      <c r="J279" s="19">
        <v>0</v>
      </c>
      <c r="K279" s="19">
        <v>160000</v>
      </c>
    </row>
    <row r="280" spans="2:11" x14ac:dyDescent="0.35">
      <c r="B280" s="1">
        <v>290</v>
      </c>
      <c r="C280" s="2"/>
      <c r="D280" s="2"/>
      <c r="E280" s="2"/>
      <c r="F280" s="2">
        <v>7</v>
      </c>
      <c r="G280" s="2">
        <v>7</v>
      </c>
      <c r="H280" s="19">
        <v>142812.42857142858</v>
      </c>
      <c r="I280" s="3" t="s">
        <v>14</v>
      </c>
      <c r="J280" s="19">
        <v>0</v>
      </c>
      <c r="K280" s="19">
        <v>280000</v>
      </c>
    </row>
    <row r="281" spans="2:11" x14ac:dyDescent="0.35">
      <c r="B281" s="1">
        <v>291</v>
      </c>
      <c r="C281" s="2"/>
      <c r="D281" s="2"/>
      <c r="E281" s="2"/>
      <c r="F281" s="2">
        <v>12</v>
      </c>
      <c r="G281" s="2">
        <v>12</v>
      </c>
      <c r="H281" s="19">
        <v>161140.5</v>
      </c>
      <c r="I281" s="3" t="s">
        <v>14</v>
      </c>
      <c r="J281" s="19">
        <v>0</v>
      </c>
      <c r="K281" s="19">
        <v>480000</v>
      </c>
    </row>
    <row r="282" spans="2:11" x14ac:dyDescent="0.35">
      <c r="B282" s="1">
        <v>292</v>
      </c>
      <c r="C282" s="2"/>
      <c r="D282" s="2"/>
      <c r="E282" s="2"/>
      <c r="F282" s="2">
        <v>97</v>
      </c>
      <c r="G282" s="2">
        <v>97</v>
      </c>
      <c r="H282" s="19">
        <v>233138.76288659795</v>
      </c>
      <c r="I282" s="3" t="s">
        <v>14</v>
      </c>
      <c r="J282" s="19">
        <v>0</v>
      </c>
      <c r="K282" s="19">
        <v>3880000</v>
      </c>
    </row>
    <row r="283" spans="2:11" x14ac:dyDescent="0.35">
      <c r="B283" s="1">
        <v>293</v>
      </c>
      <c r="C283" s="2"/>
      <c r="D283" s="2"/>
      <c r="E283" s="2"/>
      <c r="F283" s="2">
        <v>151</v>
      </c>
      <c r="G283" s="2">
        <v>151</v>
      </c>
      <c r="H283" s="19">
        <v>184138.1523178808</v>
      </c>
      <c r="I283" s="3" t="s">
        <v>14</v>
      </c>
      <c r="J283" s="19">
        <v>0</v>
      </c>
      <c r="K283" s="19">
        <v>6040000</v>
      </c>
    </row>
    <row r="284" spans="2:11" x14ac:dyDescent="0.35">
      <c r="B284" s="1">
        <v>294</v>
      </c>
      <c r="C284" s="2"/>
      <c r="D284" s="2"/>
      <c r="E284" s="2"/>
      <c r="F284" s="2">
        <v>139</v>
      </c>
      <c r="G284" s="2">
        <v>139</v>
      </c>
      <c r="H284" s="19">
        <v>172640.17266187051</v>
      </c>
      <c r="I284" s="3" t="s">
        <v>14</v>
      </c>
      <c r="J284" s="19">
        <v>0</v>
      </c>
      <c r="K284" s="19">
        <v>5560000</v>
      </c>
    </row>
    <row r="285" spans="2:11" x14ac:dyDescent="0.35">
      <c r="B285" s="1">
        <v>295</v>
      </c>
      <c r="C285" s="2"/>
      <c r="D285" s="2"/>
      <c r="E285" s="2"/>
      <c r="F285" s="2">
        <v>24</v>
      </c>
      <c r="G285" s="2">
        <v>24</v>
      </c>
      <c r="H285" s="19">
        <v>139490</v>
      </c>
      <c r="I285" s="3" t="s">
        <v>14</v>
      </c>
      <c r="J285" s="19">
        <v>0</v>
      </c>
      <c r="K285" s="19">
        <v>960000</v>
      </c>
    </row>
    <row r="286" spans="2:11" x14ac:dyDescent="0.35">
      <c r="B286" s="1">
        <v>296</v>
      </c>
      <c r="C286" s="2"/>
      <c r="D286" s="2"/>
      <c r="E286" s="2"/>
      <c r="F286" s="2">
        <v>50</v>
      </c>
      <c r="G286" s="2">
        <v>50</v>
      </c>
      <c r="H286" s="19">
        <v>200624.28</v>
      </c>
      <c r="I286" s="3" t="s">
        <v>14</v>
      </c>
      <c r="J286" s="19">
        <v>0</v>
      </c>
      <c r="K286" s="19">
        <v>2000000</v>
      </c>
    </row>
    <row r="287" spans="2:11" x14ac:dyDescent="0.35">
      <c r="B287" s="1">
        <v>297</v>
      </c>
      <c r="C287" s="2"/>
      <c r="D287" s="2"/>
      <c r="E287" s="2"/>
      <c r="F287" s="2">
        <v>7</v>
      </c>
      <c r="G287" s="2">
        <v>7</v>
      </c>
      <c r="H287" s="19">
        <v>135160.57142857142</v>
      </c>
      <c r="I287" s="3" t="s">
        <v>14</v>
      </c>
      <c r="J287" s="19">
        <v>0</v>
      </c>
      <c r="K287" s="19">
        <v>280000</v>
      </c>
    </row>
    <row r="288" spans="2:11" x14ac:dyDescent="0.35">
      <c r="B288" s="1">
        <v>298</v>
      </c>
      <c r="C288" s="2"/>
      <c r="D288" s="2"/>
      <c r="E288" s="2"/>
      <c r="F288" s="2">
        <v>2</v>
      </c>
      <c r="G288" s="2">
        <v>2</v>
      </c>
      <c r="H288" s="19">
        <v>493400</v>
      </c>
      <c r="I288" s="3" t="s">
        <v>14</v>
      </c>
      <c r="J288" s="19">
        <v>0</v>
      </c>
      <c r="K288" s="19">
        <v>80000</v>
      </c>
    </row>
    <row r="289" spans="2:11" x14ac:dyDescent="0.35">
      <c r="B289" s="1">
        <v>299</v>
      </c>
      <c r="C289" s="2"/>
      <c r="D289" s="2"/>
      <c r="E289" s="2"/>
      <c r="F289" s="2">
        <v>81</v>
      </c>
      <c r="G289" s="2">
        <v>81</v>
      </c>
      <c r="H289" s="19">
        <v>147220.17283950618</v>
      </c>
      <c r="I289" s="3" t="s">
        <v>14</v>
      </c>
      <c r="J289" s="19">
        <v>0</v>
      </c>
      <c r="K289" s="19">
        <v>3229222</v>
      </c>
    </row>
    <row r="290" spans="2:11" x14ac:dyDescent="0.35">
      <c r="B290" s="1">
        <v>300</v>
      </c>
      <c r="C290" s="2"/>
      <c r="D290" s="2"/>
      <c r="E290" s="2"/>
      <c r="F290" s="2">
        <v>2</v>
      </c>
      <c r="G290" s="2">
        <v>2</v>
      </c>
      <c r="H290" s="19">
        <v>134288.5</v>
      </c>
      <c r="I290" s="3" t="s">
        <v>14</v>
      </c>
      <c r="J290" s="19">
        <v>0</v>
      </c>
      <c r="K290" s="19">
        <v>80000</v>
      </c>
    </row>
    <row r="291" spans="2:11" x14ac:dyDescent="0.35">
      <c r="B291" s="1">
        <v>302</v>
      </c>
      <c r="C291" s="2"/>
      <c r="D291" s="2"/>
      <c r="E291" s="2"/>
      <c r="F291" s="2">
        <v>2</v>
      </c>
      <c r="G291" s="2">
        <v>2</v>
      </c>
      <c r="H291" s="19">
        <v>149450</v>
      </c>
      <c r="I291" s="3" t="s">
        <v>14</v>
      </c>
      <c r="J291" s="19">
        <v>0</v>
      </c>
      <c r="K291" s="19">
        <v>80000</v>
      </c>
    </row>
    <row r="292" spans="2:11" x14ac:dyDescent="0.35">
      <c r="B292" s="1">
        <v>303</v>
      </c>
      <c r="C292" s="2"/>
      <c r="D292" s="2"/>
      <c r="E292" s="2"/>
      <c r="F292" s="2">
        <v>4</v>
      </c>
      <c r="G292" s="2">
        <v>4</v>
      </c>
      <c r="H292" s="19">
        <v>161465</v>
      </c>
      <c r="I292" s="3" t="s">
        <v>14</v>
      </c>
      <c r="J292" s="19">
        <v>0</v>
      </c>
      <c r="K292" s="19">
        <v>160000</v>
      </c>
    </row>
    <row r="293" spans="2:11" x14ac:dyDescent="0.35">
      <c r="B293" s="1">
        <v>304</v>
      </c>
      <c r="C293" s="2"/>
      <c r="D293" s="2"/>
      <c r="E293" s="2"/>
      <c r="F293" s="2">
        <v>21</v>
      </c>
      <c r="G293" s="2">
        <v>21</v>
      </c>
      <c r="H293" s="19">
        <v>164960</v>
      </c>
      <c r="I293" s="3" t="s">
        <v>14</v>
      </c>
      <c r="J293" s="19">
        <v>0</v>
      </c>
      <c r="K293" s="19">
        <v>840000</v>
      </c>
    </row>
    <row r="294" spans="2:11" x14ac:dyDescent="0.35">
      <c r="B294" s="1">
        <v>305</v>
      </c>
      <c r="C294" s="2"/>
      <c r="D294" s="2"/>
      <c r="E294" s="2"/>
      <c r="F294" s="2">
        <v>10</v>
      </c>
      <c r="G294" s="2">
        <v>10</v>
      </c>
      <c r="H294" s="19">
        <v>180686.4</v>
      </c>
      <c r="I294" s="3" t="s">
        <v>14</v>
      </c>
      <c r="J294" s="19">
        <v>0</v>
      </c>
      <c r="K294" s="19">
        <v>400000</v>
      </c>
    </row>
    <row r="295" spans="2:11" x14ac:dyDescent="0.35">
      <c r="B295" s="1">
        <v>306</v>
      </c>
      <c r="C295" s="2"/>
      <c r="D295" s="2"/>
      <c r="E295" s="2"/>
      <c r="F295" s="2">
        <v>15</v>
      </c>
      <c r="G295" s="2">
        <v>15</v>
      </c>
      <c r="H295" s="19">
        <v>225714.53333333333</v>
      </c>
      <c r="I295" s="3" t="s">
        <v>14</v>
      </c>
      <c r="J295" s="19">
        <v>0</v>
      </c>
      <c r="K295" s="19">
        <v>588269.5</v>
      </c>
    </row>
    <row r="296" spans="2:11" x14ac:dyDescent="0.35">
      <c r="B296" s="1">
        <v>307</v>
      </c>
      <c r="C296" s="2"/>
      <c r="D296" s="2"/>
      <c r="E296" s="2"/>
      <c r="F296" s="2">
        <v>4</v>
      </c>
      <c r="G296" s="2">
        <v>4</v>
      </c>
      <c r="H296" s="19">
        <v>152520</v>
      </c>
      <c r="I296" s="3" t="s">
        <v>14</v>
      </c>
      <c r="J296" s="19">
        <v>0</v>
      </c>
      <c r="K296" s="19">
        <v>160000</v>
      </c>
    </row>
    <row r="297" spans="2:11" x14ac:dyDescent="0.35">
      <c r="B297" s="1">
        <v>308</v>
      </c>
      <c r="C297" s="2"/>
      <c r="D297" s="2"/>
      <c r="E297" s="2"/>
      <c r="F297" s="2">
        <v>2</v>
      </c>
      <c r="G297" s="2">
        <v>2</v>
      </c>
      <c r="H297" s="19">
        <v>214533.5</v>
      </c>
      <c r="I297" s="3" t="s">
        <v>14</v>
      </c>
      <c r="J297" s="19">
        <v>0</v>
      </c>
      <c r="K297" s="19">
        <v>80000</v>
      </c>
    </row>
    <row r="298" spans="2:11" x14ac:dyDescent="0.35">
      <c r="B298" s="1">
        <v>310</v>
      </c>
      <c r="C298" s="2"/>
      <c r="D298" s="2"/>
      <c r="E298" s="2"/>
      <c r="F298" s="2">
        <v>1</v>
      </c>
      <c r="G298" s="2">
        <v>1</v>
      </c>
      <c r="H298" s="19">
        <v>109400</v>
      </c>
      <c r="I298" s="3" t="s">
        <v>14</v>
      </c>
      <c r="J298" s="19">
        <v>0</v>
      </c>
      <c r="K298" s="19">
        <v>40000</v>
      </c>
    </row>
    <row r="299" spans="2:11" x14ac:dyDescent="0.35">
      <c r="B299" s="1">
        <v>311</v>
      </c>
      <c r="C299" s="2"/>
      <c r="D299" s="2"/>
      <c r="E299" s="2"/>
      <c r="F299" s="2">
        <v>15</v>
      </c>
      <c r="G299" s="2">
        <v>15</v>
      </c>
      <c r="H299" s="19">
        <v>262908</v>
      </c>
      <c r="I299" s="3" t="s">
        <v>14</v>
      </c>
      <c r="J299" s="19">
        <v>0</v>
      </c>
      <c r="K299" s="19">
        <v>600000</v>
      </c>
    </row>
    <row r="300" spans="2:11" x14ac:dyDescent="0.35">
      <c r="B300" s="1">
        <v>315</v>
      </c>
      <c r="C300" s="2"/>
      <c r="D300" s="2"/>
      <c r="E300" s="2"/>
      <c r="F300" s="2">
        <v>9</v>
      </c>
      <c r="G300" s="2">
        <v>9</v>
      </c>
      <c r="H300" s="19">
        <v>332000.11111111112</v>
      </c>
      <c r="I300" s="3" t="s">
        <v>14</v>
      </c>
      <c r="J300" s="19">
        <v>0</v>
      </c>
      <c r="K300" s="19">
        <v>360000</v>
      </c>
    </row>
    <row r="301" spans="2:11" x14ac:dyDescent="0.35">
      <c r="B301" s="1">
        <v>316</v>
      </c>
      <c r="C301" s="2"/>
      <c r="D301" s="2"/>
      <c r="E301" s="2"/>
      <c r="F301" s="2">
        <v>1</v>
      </c>
      <c r="G301" s="2">
        <v>1</v>
      </c>
      <c r="H301" s="19">
        <v>229510</v>
      </c>
      <c r="I301" s="3" t="s">
        <v>14</v>
      </c>
      <c r="J301" s="19">
        <v>0</v>
      </c>
      <c r="K301" s="19">
        <v>40000</v>
      </c>
    </row>
    <row r="302" spans="2:11" x14ac:dyDescent="0.35">
      <c r="B302" s="1">
        <v>319</v>
      </c>
      <c r="C302" s="2"/>
      <c r="D302" s="2"/>
      <c r="E302" s="2"/>
      <c r="F302" s="2">
        <v>17</v>
      </c>
      <c r="G302" s="2">
        <v>17</v>
      </c>
      <c r="H302" s="19">
        <v>208815</v>
      </c>
      <c r="I302" s="3" t="s">
        <v>14</v>
      </c>
      <c r="J302" s="19">
        <v>0</v>
      </c>
      <c r="K302" s="19">
        <v>680000</v>
      </c>
    </row>
    <row r="303" spans="2:11" x14ac:dyDescent="0.35">
      <c r="B303" s="1">
        <v>320</v>
      </c>
      <c r="C303" s="2"/>
      <c r="D303" s="2"/>
      <c r="E303" s="2"/>
      <c r="F303" s="2">
        <v>10</v>
      </c>
      <c r="G303" s="2">
        <v>10</v>
      </c>
      <c r="H303" s="19">
        <v>250000</v>
      </c>
      <c r="I303" s="3" t="s">
        <v>14</v>
      </c>
      <c r="J303" s="19">
        <v>0</v>
      </c>
      <c r="K303" s="19">
        <v>400000</v>
      </c>
    </row>
    <row r="304" spans="2:11" x14ac:dyDescent="0.35">
      <c r="B304" s="1">
        <v>322</v>
      </c>
      <c r="C304" s="2"/>
      <c r="D304" s="2"/>
      <c r="E304" s="2"/>
      <c r="F304" s="2">
        <v>1</v>
      </c>
      <c r="G304" s="2">
        <v>1</v>
      </c>
      <c r="H304" s="19">
        <v>109400</v>
      </c>
      <c r="I304" s="3" t="s">
        <v>14</v>
      </c>
      <c r="J304" s="19">
        <v>0</v>
      </c>
      <c r="K304" s="19">
        <v>40000</v>
      </c>
    </row>
    <row r="305" spans="2:11" x14ac:dyDescent="0.35">
      <c r="B305" s="1">
        <v>323</v>
      </c>
      <c r="C305" s="2"/>
      <c r="D305" s="2"/>
      <c r="E305" s="2"/>
      <c r="F305" s="2">
        <v>21</v>
      </c>
      <c r="G305" s="2">
        <v>21</v>
      </c>
      <c r="H305" s="19">
        <v>185042</v>
      </c>
      <c r="I305" s="3" t="s">
        <v>14</v>
      </c>
      <c r="J305" s="19">
        <v>0</v>
      </c>
      <c r="K305" s="19">
        <v>840000</v>
      </c>
    </row>
    <row r="306" spans="2:11" x14ac:dyDescent="0.35">
      <c r="B306" s="1">
        <v>324</v>
      </c>
      <c r="C306" s="2"/>
      <c r="D306" s="2"/>
      <c r="E306" s="2"/>
      <c r="F306" s="2">
        <v>1</v>
      </c>
      <c r="G306" s="2">
        <v>1</v>
      </c>
      <c r="H306" s="19">
        <v>246900</v>
      </c>
      <c r="I306" s="3" t="s">
        <v>14</v>
      </c>
      <c r="J306" s="19">
        <v>0</v>
      </c>
      <c r="K306" s="19">
        <v>40000</v>
      </c>
    </row>
    <row r="307" spans="2:11" x14ac:dyDescent="0.35">
      <c r="B307" s="1">
        <v>325</v>
      </c>
      <c r="C307" s="2"/>
      <c r="D307" s="2"/>
      <c r="E307" s="2"/>
      <c r="F307" s="2">
        <v>40</v>
      </c>
      <c r="G307" s="2">
        <v>40</v>
      </c>
      <c r="H307" s="19">
        <v>205715</v>
      </c>
      <c r="I307" s="3" t="s">
        <v>14</v>
      </c>
      <c r="J307" s="19">
        <v>0</v>
      </c>
      <c r="K307" s="19">
        <v>1600000</v>
      </c>
    </row>
    <row r="308" spans="2:11" x14ac:dyDescent="0.35">
      <c r="B308" s="1">
        <v>327</v>
      </c>
      <c r="C308" s="2"/>
      <c r="D308" s="2"/>
      <c r="E308" s="2"/>
      <c r="F308" s="2">
        <v>1</v>
      </c>
      <c r="G308" s="2">
        <v>1</v>
      </c>
      <c r="H308" s="19">
        <v>170200</v>
      </c>
      <c r="I308" s="3" t="s">
        <v>14</v>
      </c>
      <c r="J308" s="19">
        <v>0</v>
      </c>
      <c r="K308" s="19">
        <v>40000</v>
      </c>
    </row>
    <row r="309" spans="2:11" x14ac:dyDescent="0.35">
      <c r="B309" s="1">
        <v>328</v>
      </c>
      <c r="C309" s="2"/>
      <c r="D309" s="2"/>
      <c r="E309" s="2"/>
      <c r="F309" s="2">
        <v>6</v>
      </c>
      <c r="G309" s="2">
        <v>6</v>
      </c>
      <c r="H309" s="19">
        <v>170200</v>
      </c>
      <c r="I309" s="3" t="s">
        <v>14</v>
      </c>
      <c r="J309" s="19">
        <v>0</v>
      </c>
      <c r="K309" s="19">
        <v>240000</v>
      </c>
    </row>
    <row r="310" spans="2:11" x14ac:dyDescent="0.35">
      <c r="B310" s="1">
        <v>329</v>
      </c>
      <c r="C310" s="2"/>
      <c r="D310" s="2"/>
      <c r="E310" s="2"/>
      <c r="F310" s="2">
        <v>4</v>
      </c>
      <c r="G310" s="2">
        <v>4</v>
      </c>
      <c r="H310" s="19">
        <v>170200</v>
      </c>
      <c r="I310" s="3" t="s">
        <v>14</v>
      </c>
      <c r="J310" s="19">
        <v>0</v>
      </c>
      <c r="K310" s="19">
        <v>160000</v>
      </c>
    </row>
    <row r="311" spans="2:11" x14ac:dyDescent="0.35">
      <c r="B311" s="1">
        <v>330</v>
      </c>
      <c r="C311" s="2"/>
      <c r="D311" s="2"/>
      <c r="E311" s="2"/>
      <c r="F311" s="2">
        <v>4</v>
      </c>
      <c r="G311" s="2">
        <v>4</v>
      </c>
      <c r="H311" s="19">
        <v>149430</v>
      </c>
      <c r="I311" s="3" t="s">
        <v>14</v>
      </c>
      <c r="J311" s="19">
        <v>0</v>
      </c>
      <c r="K311" s="19">
        <v>160000</v>
      </c>
    </row>
    <row r="312" spans="2:11" x14ac:dyDescent="0.35">
      <c r="B312" s="1">
        <v>331</v>
      </c>
      <c r="C312" s="2"/>
      <c r="D312" s="2"/>
      <c r="E312" s="2"/>
      <c r="F312" s="2">
        <v>39</v>
      </c>
      <c r="G312" s="2">
        <v>39</v>
      </c>
      <c r="H312" s="19">
        <v>197864.20512820513</v>
      </c>
      <c r="I312" s="3" t="s">
        <v>14</v>
      </c>
      <c r="J312" s="19">
        <v>0</v>
      </c>
      <c r="K312" s="19">
        <v>1560000</v>
      </c>
    </row>
    <row r="313" spans="2:11" x14ac:dyDescent="0.35">
      <c r="B313" s="1">
        <v>332</v>
      </c>
      <c r="C313" s="2"/>
      <c r="D313" s="2"/>
      <c r="E313" s="2"/>
      <c r="F313" s="2">
        <v>2</v>
      </c>
      <c r="G313" s="2">
        <v>2</v>
      </c>
      <c r="H313" s="19">
        <v>234048</v>
      </c>
      <c r="I313" s="3" t="s">
        <v>14</v>
      </c>
      <c r="J313" s="19">
        <v>0</v>
      </c>
      <c r="K313" s="19">
        <v>80000</v>
      </c>
    </row>
    <row r="314" spans="2:11" x14ac:dyDescent="0.35">
      <c r="B314" s="1">
        <v>334</v>
      </c>
      <c r="C314" s="2"/>
      <c r="D314" s="2"/>
      <c r="E314" s="2"/>
      <c r="F314" s="2">
        <v>9</v>
      </c>
      <c r="G314" s="2">
        <v>9</v>
      </c>
      <c r="H314" s="19">
        <v>141788.88888888888</v>
      </c>
      <c r="I314" s="3" t="s">
        <v>14</v>
      </c>
      <c r="J314" s="19">
        <v>0</v>
      </c>
      <c r="K314" s="19">
        <v>360000</v>
      </c>
    </row>
    <row r="315" spans="2:11" x14ac:dyDescent="0.35">
      <c r="B315" s="1">
        <v>335</v>
      </c>
      <c r="C315" s="2"/>
      <c r="D315" s="2"/>
      <c r="E315" s="2"/>
      <c r="F315" s="2">
        <v>5</v>
      </c>
      <c r="G315" s="2">
        <v>5</v>
      </c>
      <c r="H315" s="19">
        <v>199724.4</v>
      </c>
      <c r="I315" s="3" t="s">
        <v>14</v>
      </c>
      <c r="J315" s="19">
        <v>0</v>
      </c>
      <c r="K315" s="19">
        <v>200000</v>
      </c>
    </row>
    <row r="316" spans="2:11" x14ac:dyDescent="0.35">
      <c r="B316" s="1">
        <v>337</v>
      </c>
      <c r="C316" s="2"/>
      <c r="D316" s="2"/>
      <c r="E316" s="2"/>
      <c r="F316" s="2">
        <v>5</v>
      </c>
      <c r="G316" s="2">
        <v>5</v>
      </c>
      <c r="H316" s="19">
        <v>147215</v>
      </c>
      <c r="I316" s="3" t="s">
        <v>14</v>
      </c>
      <c r="J316" s="19">
        <v>0</v>
      </c>
      <c r="K316" s="19">
        <v>200000</v>
      </c>
    </row>
    <row r="317" spans="2:11" x14ac:dyDescent="0.35">
      <c r="B317" s="1">
        <v>338</v>
      </c>
      <c r="C317" s="2"/>
      <c r="D317" s="2"/>
      <c r="E317" s="2"/>
      <c r="F317" s="2">
        <v>23</v>
      </c>
      <c r="G317" s="2">
        <v>23</v>
      </c>
      <c r="H317" s="19">
        <v>219743.60869565216</v>
      </c>
      <c r="I317" s="3" t="s">
        <v>14</v>
      </c>
      <c r="J317" s="19">
        <v>0</v>
      </c>
      <c r="K317" s="19">
        <v>920000</v>
      </c>
    </row>
    <row r="318" spans="2:11" x14ac:dyDescent="0.35">
      <c r="B318" s="1">
        <v>340</v>
      </c>
      <c r="C318" s="2"/>
      <c r="D318" s="2"/>
      <c r="E318" s="2"/>
      <c r="F318" s="2">
        <v>8</v>
      </c>
      <c r="G318" s="2">
        <v>8</v>
      </c>
      <c r="H318" s="19">
        <v>216359.375</v>
      </c>
      <c r="I318" s="3" t="s">
        <v>14</v>
      </c>
      <c r="J318" s="19">
        <v>0</v>
      </c>
      <c r="K318" s="19">
        <v>320000</v>
      </c>
    </row>
    <row r="319" spans="2:11" x14ac:dyDescent="0.35">
      <c r="B319" s="1">
        <v>353</v>
      </c>
      <c r="C319" s="2"/>
      <c r="D319" s="2"/>
      <c r="E319" s="2"/>
      <c r="F319" s="2">
        <v>1</v>
      </c>
      <c r="G319" s="2">
        <v>1</v>
      </c>
      <c r="H319" s="19">
        <v>510000</v>
      </c>
      <c r="I319" s="3" t="s">
        <v>14</v>
      </c>
      <c r="J319" s="19">
        <v>0</v>
      </c>
      <c r="K319" s="19">
        <v>40000</v>
      </c>
    </row>
    <row r="320" spans="2:11" x14ac:dyDescent="0.35">
      <c r="B320" s="1">
        <v>354</v>
      </c>
      <c r="C320" s="2"/>
      <c r="D320" s="2"/>
      <c r="E320" s="2"/>
      <c r="F320" s="2">
        <v>1</v>
      </c>
      <c r="G320" s="2">
        <v>1</v>
      </c>
      <c r="H320" s="19">
        <v>510000</v>
      </c>
      <c r="I320" s="3" t="s">
        <v>14</v>
      </c>
      <c r="J320" s="19">
        <v>0</v>
      </c>
      <c r="K320" s="19">
        <v>40000</v>
      </c>
    </row>
    <row r="321" spans="2:11" x14ac:dyDescent="0.35">
      <c r="B321" s="1">
        <v>356</v>
      </c>
      <c r="C321" s="2"/>
      <c r="D321" s="2"/>
      <c r="E321" s="2"/>
      <c r="F321" s="2">
        <v>1</v>
      </c>
      <c r="G321" s="2">
        <v>1</v>
      </c>
      <c r="H321" s="19">
        <v>300000</v>
      </c>
      <c r="I321" s="3" t="s">
        <v>14</v>
      </c>
      <c r="J321" s="19">
        <v>0</v>
      </c>
      <c r="K321" s="19">
        <v>40000</v>
      </c>
    </row>
    <row r="322" spans="2:11" x14ac:dyDescent="0.35">
      <c r="B322" s="1">
        <v>362</v>
      </c>
      <c r="C322" s="2"/>
      <c r="D322" s="2"/>
      <c r="E322" s="2"/>
      <c r="F322" s="2">
        <v>1</v>
      </c>
      <c r="G322" s="2">
        <v>1</v>
      </c>
      <c r="H322" s="19">
        <v>170200</v>
      </c>
      <c r="I322" s="3" t="s">
        <v>14</v>
      </c>
      <c r="J322" s="19">
        <v>0</v>
      </c>
      <c r="K322" s="19">
        <v>40000</v>
      </c>
    </row>
    <row r="323" spans="2:11" x14ac:dyDescent="0.35">
      <c r="B323" s="1">
        <v>363</v>
      </c>
      <c r="C323" s="2"/>
      <c r="D323" s="2"/>
      <c r="E323" s="2"/>
      <c r="F323" s="2">
        <v>75</v>
      </c>
      <c r="G323" s="2">
        <v>75</v>
      </c>
      <c r="H323" s="19">
        <v>254050</v>
      </c>
      <c r="I323" s="3" t="s">
        <v>14</v>
      </c>
      <c r="J323" s="19">
        <v>0</v>
      </c>
      <c r="K323" s="19">
        <v>3000000</v>
      </c>
    </row>
    <row r="324" spans="2:11" x14ac:dyDescent="0.35">
      <c r="B324" s="1">
        <v>366</v>
      </c>
      <c r="C324" s="2"/>
      <c r="D324" s="2"/>
      <c r="E324" s="2"/>
      <c r="F324" s="2">
        <v>2</v>
      </c>
      <c r="G324" s="2">
        <v>2</v>
      </c>
      <c r="H324" s="19">
        <v>1586530</v>
      </c>
      <c r="I324" s="3" t="s">
        <v>14</v>
      </c>
      <c r="J324" s="19">
        <v>0</v>
      </c>
      <c r="K324" s="19">
        <v>80000</v>
      </c>
    </row>
    <row r="325" spans="2:11" x14ac:dyDescent="0.35">
      <c r="B325" s="1">
        <v>368</v>
      </c>
      <c r="C325" s="2"/>
      <c r="D325" s="2"/>
      <c r="E325" s="2"/>
      <c r="F325" s="2">
        <v>1</v>
      </c>
      <c r="G325" s="2">
        <v>1</v>
      </c>
      <c r="H325" s="19">
        <v>411990</v>
      </c>
      <c r="I325" s="3" t="s">
        <v>14</v>
      </c>
      <c r="J325" s="19">
        <v>0</v>
      </c>
      <c r="K325" s="19">
        <v>40000</v>
      </c>
    </row>
    <row r="326" spans="2:11" x14ac:dyDescent="0.35">
      <c r="B326" s="1">
        <v>373</v>
      </c>
      <c r="C326" s="2"/>
      <c r="D326" s="2"/>
      <c r="E326" s="2"/>
      <c r="F326" s="2">
        <v>81</v>
      </c>
      <c r="G326" s="2">
        <v>81</v>
      </c>
      <c r="H326" s="19">
        <v>271074.09876543208</v>
      </c>
      <c r="I326" s="3" t="s">
        <v>14</v>
      </c>
      <c r="J326" s="19">
        <v>0</v>
      </c>
      <c r="K326" s="19">
        <v>3240000</v>
      </c>
    </row>
    <row r="327" spans="2:11" x14ac:dyDescent="0.35">
      <c r="B327" s="1">
        <v>374</v>
      </c>
      <c r="C327" s="2"/>
      <c r="D327" s="2"/>
      <c r="E327" s="2"/>
      <c r="F327" s="2">
        <v>1</v>
      </c>
      <c r="G327" s="2">
        <v>1</v>
      </c>
      <c r="H327" s="19">
        <v>391800</v>
      </c>
      <c r="I327" s="3" t="s">
        <v>14</v>
      </c>
      <c r="J327" s="19">
        <v>0</v>
      </c>
      <c r="K327" s="19">
        <v>40000</v>
      </c>
    </row>
    <row r="328" spans="2:11" x14ac:dyDescent="0.35">
      <c r="B328" s="1">
        <v>385</v>
      </c>
      <c r="C328" s="2"/>
      <c r="D328" s="2"/>
      <c r="E328" s="2"/>
      <c r="F328" s="2">
        <v>13</v>
      </c>
      <c r="G328" s="2">
        <v>13</v>
      </c>
      <c r="H328" s="19">
        <v>297974</v>
      </c>
      <c r="I328" s="3" t="s">
        <v>14</v>
      </c>
      <c r="J328" s="19">
        <v>0</v>
      </c>
      <c r="K328" s="19">
        <v>520000</v>
      </c>
    </row>
    <row r="329" spans="2:11" x14ac:dyDescent="0.35">
      <c r="B329" s="1">
        <v>434</v>
      </c>
      <c r="C329" s="2"/>
      <c r="D329" s="2"/>
      <c r="E329" s="2"/>
      <c r="F329" s="2">
        <v>4</v>
      </c>
      <c r="G329" s="2">
        <v>4</v>
      </c>
      <c r="H329" s="19">
        <v>254050</v>
      </c>
      <c r="I329" s="3" t="s">
        <v>14</v>
      </c>
      <c r="J329" s="19">
        <v>0</v>
      </c>
      <c r="K329" s="19">
        <v>160000</v>
      </c>
    </row>
    <row r="330" spans="2:11" x14ac:dyDescent="0.35">
      <c r="B330" s="1">
        <v>440</v>
      </c>
      <c r="C330" s="2"/>
      <c r="D330" s="2"/>
      <c r="E330" s="2"/>
      <c r="F330" s="2">
        <v>4</v>
      </c>
      <c r="G330" s="2">
        <v>4</v>
      </c>
      <c r="H330" s="19">
        <v>337865</v>
      </c>
      <c r="I330" s="3" t="s">
        <v>14</v>
      </c>
      <c r="J330" s="19">
        <v>0</v>
      </c>
      <c r="K330" s="19">
        <v>160000</v>
      </c>
    </row>
    <row r="331" spans="2:11" x14ac:dyDescent="0.35">
      <c r="B331" s="1">
        <v>442</v>
      </c>
      <c r="C331" s="2"/>
      <c r="D331" s="2"/>
      <c r="E331" s="2"/>
      <c r="F331" s="2">
        <v>17</v>
      </c>
      <c r="G331" s="2">
        <v>17</v>
      </c>
      <c r="H331" s="19">
        <v>342147.9411764706</v>
      </c>
      <c r="I331" s="3" t="s">
        <v>14</v>
      </c>
      <c r="J331" s="19">
        <v>0</v>
      </c>
      <c r="K331" s="19">
        <v>680000</v>
      </c>
    </row>
    <row r="332" spans="2:11" x14ac:dyDescent="0.35">
      <c r="B332" s="1">
        <v>448</v>
      </c>
      <c r="C332" s="2"/>
      <c r="D332" s="2"/>
      <c r="E332" s="2"/>
      <c r="F332" s="2">
        <v>1</v>
      </c>
      <c r="G332" s="2">
        <v>1</v>
      </c>
      <c r="H332" s="19">
        <v>337865</v>
      </c>
      <c r="I332" s="3" t="s">
        <v>14</v>
      </c>
      <c r="J332" s="19">
        <v>0</v>
      </c>
      <c r="K332" s="19">
        <v>40000</v>
      </c>
    </row>
    <row r="333" spans="2:11" x14ac:dyDescent="0.35">
      <c r="B333" s="1">
        <v>456</v>
      </c>
      <c r="C333" s="2"/>
      <c r="D333" s="2"/>
      <c r="E333" s="2"/>
      <c r="F333" s="2">
        <v>1</v>
      </c>
      <c r="G333" s="2">
        <v>1</v>
      </c>
      <c r="H333" s="19">
        <v>254050</v>
      </c>
      <c r="I333" s="3" t="s">
        <v>14</v>
      </c>
      <c r="J333" s="19">
        <v>0</v>
      </c>
      <c r="K333" s="19">
        <v>40000</v>
      </c>
    </row>
    <row r="334" spans="2:11" x14ac:dyDescent="0.35">
      <c r="B334" s="1">
        <v>571</v>
      </c>
      <c r="C334" s="2"/>
      <c r="D334" s="2"/>
      <c r="E334" s="2"/>
      <c r="F334" s="2">
        <v>1</v>
      </c>
      <c r="G334" s="2">
        <v>1</v>
      </c>
      <c r="H334" s="19">
        <v>3200000</v>
      </c>
      <c r="I334" s="3" t="s">
        <v>14</v>
      </c>
      <c r="J334" s="19">
        <v>0</v>
      </c>
      <c r="K334" s="19">
        <v>40000</v>
      </c>
    </row>
    <row r="335" spans="2:11" x14ac:dyDescent="0.35">
      <c r="B335" s="1">
        <v>572</v>
      </c>
      <c r="C335" s="2"/>
      <c r="D335" s="2"/>
      <c r="E335" s="2"/>
      <c r="F335" s="2">
        <v>1</v>
      </c>
      <c r="G335" s="2">
        <v>1</v>
      </c>
      <c r="H335" s="19">
        <v>3200000</v>
      </c>
      <c r="I335" s="3" t="s">
        <v>14</v>
      </c>
      <c r="J335" s="19">
        <v>0</v>
      </c>
      <c r="K335" s="19">
        <v>40000</v>
      </c>
    </row>
    <row r="336" spans="2:11" x14ac:dyDescent="0.35">
      <c r="B336" s="1" t="s">
        <v>10</v>
      </c>
      <c r="C336" s="2">
        <v>202928</v>
      </c>
      <c r="D336" s="2">
        <v>193</v>
      </c>
      <c r="E336" s="2">
        <v>149671</v>
      </c>
      <c r="F336" s="2">
        <v>1176243</v>
      </c>
      <c r="G336" s="2">
        <v>1529035</v>
      </c>
      <c r="H336" s="19">
        <v>34451.306186581736</v>
      </c>
      <c r="I336" s="3"/>
      <c r="J336" s="19">
        <v>919082000</v>
      </c>
      <c r="K336" s="19">
        <v>554265374.5</v>
      </c>
    </row>
  </sheetData>
  <mergeCells count="2">
    <mergeCell ref="C2:G2"/>
    <mergeCell ref="J3:K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Commentaires</vt:lpstr>
      <vt:lpstr>2015 immats CO2</vt:lpstr>
      <vt:lpstr>2016 immats CO2</vt:lpstr>
      <vt:lpstr>2017 immats CO2</vt:lpstr>
      <vt:lpstr>2018 immats CO2</vt:lpstr>
      <vt:lpstr>2019 immats CO2</vt:lpstr>
      <vt:lpstr>2020 immats CO2</vt:lpstr>
      <vt:lpstr>2021 immats CO2</vt:lpstr>
      <vt:lpstr>2022 immats CO2</vt:lpstr>
      <vt:lpstr>Récap taux</vt:lpstr>
    </vt:vector>
  </TitlesOfParts>
  <Company>ADEME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DUCREUX Bertrand-Olivier</dc:creator>
  <cp:lastModifiedBy>MONSERAND Alma</cp:lastModifiedBy>
  <dcterms:created xsi:type="dcterms:W3CDTF">2023-01-16T16:12:11Z</dcterms:created>
  <dcterms:modified xsi:type="dcterms:W3CDTF">2023-02-17T16:35:03Z</dcterms:modified>
</cp:coreProperties>
</file>