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Documents\Github\ThreeME\data\calibrations\"/>
    </mc:Choice>
  </mc:AlternateContent>
  <xr:revisionPtr revIDLastSave="0" documentId="13_ncr:1_{51BD575F-7E55-4B62-980B-B29BFA9FEFF2}" xr6:coauthVersionLast="47" xr6:coauthVersionMax="47" xr10:uidLastSave="{00000000-0000-0000-0000-000000000000}"/>
  <bookViews>
    <workbookView xWindow="-120" yWindow="-120" windowWidth="20730" windowHeight="11160" activeTab="4" xr2:uid="{F3B8202A-200E-4C94-BB50-F6C7EC74A6D2}"/>
  </bookViews>
  <sheets>
    <sheet name="Feuil1" sheetId="1" r:id="rId1"/>
    <sheet name="Comparaisons 3ME SDES" sheetId="4" r:id="rId2"/>
    <sheet name="SDES Avec detail achat neuf" sheetId="7" r:id="rId3"/>
    <sheet name="Feuil2" sheetId="2" r:id="rId4"/>
    <sheet name="Feuil3" sheetId="3" r:id="rId5"/>
    <sheet name="SDES Parc" sheetId="5" r:id="rId6"/>
    <sheet name="SDES Achat neuf et gros travaux" sheetId="6" r:id="rId7"/>
  </sheets>
  <externalReferences>
    <externalReference r:id="rId8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4" l="1"/>
  <c r="D46" i="4"/>
  <c r="C46" i="4" s="1"/>
  <c r="B46" i="4" s="1"/>
  <c r="D44" i="4"/>
  <c r="C44" i="4" s="1"/>
  <c r="A46" i="4"/>
  <c r="A44" i="4"/>
  <c r="D42" i="4"/>
  <c r="E42" i="4"/>
  <c r="F42" i="4"/>
  <c r="G42" i="4"/>
  <c r="H42" i="4"/>
  <c r="I42" i="4"/>
  <c r="J42" i="4"/>
  <c r="K42" i="4"/>
  <c r="L42" i="4"/>
  <c r="M42" i="4"/>
  <c r="A13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B51" i="4"/>
  <c r="A53" i="4"/>
  <c r="A52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3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B28" i="4"/>
  <c r="B50" i="4" s="1"/>
  <c r="C28" i="4"/>
  <c r="C50" i="4" s="1"/>
  <c r="D28" i="4"/>
  <c r="D50" i="4" s="1"/>
  <c r="E28" i="4"/>
  <c r="E50" i="4" s="1"/>
  <c r="F28" i="4"/>
  <c r="F50" i="4" s="1"/>
  <c r="G28" i="4"/>
  <c r="G50" i="4" s="1"/>
  <c r="H28" i="4"/>
  <c r="H50" i="4" s="1"/>
  <c r="I28" i="4"/>
  <c r="I50" i="4" s="1"/>
  <c r="J28" i="4"/>
  <c r="J50" i="4" s="1"/>
  <c r="K28" i="4"/>
  <c r="K50" i="4" s="1"/>
  <c r="L28" i="4"/>
  <c r="L50" i="4" s="1"/>
  <c r="M28" i="4"/>
  <c r="M50" i="4" s="1"/>
  <c r="N28" i="4"/>
  <c r="N50" i="4" s="1"/>
  <c r="O28" i="4"/>
  <c r="O50" i="4" s="1"/>
  <c r="P28" i="4"/>
  <c r="P50" i="4" s="1"/>
  <c r="Q28" i="4"/>
  <c r="Q50" i="4" s="1"/>
  <c r="R28" i="4"/>
  <c r="R50" i="4" s="1"/>
  <c r="S28" i="4"/>
  <c r="S50" i="4" s="1"/>
  <c r="T28" i="4"/>
  <c r="T50" i="4" s="1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27" i="4"/>
  <c r="A28" i="4"/>
  <c r="A50" i="4" s="1"/>
  <c r="A26" i="4"/>
  <c r="C22" i="4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A23" i="4"/>
  <c r="B20" i="4"/>
  <c r="B21" i="4" s="1"/>
  <c r="C20" i="4"/>
  <c r="D20" i="4"/>
  <c r="E20" i="4"/>
  <c r="F20" i="4"/>
  <c r="G20" i="4"/>
  <c r="H20" i="4"/>
  <c r="I20" i="4"/>
  <c r="J20" i="4"/>
  <c r="K20" i="4"/>
  <c r="L20" i="4"/>
  <c r="M20" i="4"/>
  <c r="N20" i="4"/>
  <c r="N21" i="4" s="1"/>
  <c r="O20" i="4"/>
  <c r="P20" i="4"/>
  <c r="Q20" i="4"/>
  <c r="R20" i="4"/>
  <c r="S20" i="4"/>
  <c r="T20" i="4"/>
  <c r="U20" i="4"/>
  <c r="V20" i="4"/>
  <c r="W20" i="4"/>
  <c r="X20" i="4"/>
  <c r="Y20" i="4"/>
  <c r="Z20" i="4"/>
  <c r="Z21" i="4" s="1"/>
  <c r="AA20" i="4"/>
  <c r="AB20" i="4"/>
  <c r="AC20" i="4"/>
  <c r="AD20" i="4"/>
  <c r="AE20" i="4"/>
  <c r="AF20" i="4"/>
  <c r="AG20" i="4"/>
  <c r="AH20" i="4"/>
  <c r="AI20" i="4"/>
  <c r="AJ20" i="4"/>
  <c r="AK20" i="4"/>
  <c r="AL20" i="4"/>
  <c r="AL21" i="4" s="1"/>
  <c r="AM20" i="4"/>
  <c r="AN20" i="4"/>
  <c r="AO20" i="4"/>
  <c r="AP20" i="4"/>
  <c r="AQ20" i="4"/>
  <c r="AR20" i="4"/>
  <c r="AS20" i="4"/>
  <c r="AT20" i="4"/>
  <c r="AU20" i="4"/>
  <c r="AV2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T14" i="4" s="1"/>
  <c r="S10" i="4"/>
  <c r="S14" i="4" s="1"/>
  <c r="R10" i="4"/>
  <c r="R14" i="4" s="1"/>
  <c r="Q10" i="4"/>
  <c r="Q14" i="4" s="1"/>
  <c r="P10" i="4"/>
  <c r="P12" i="4" s="1"/>
  <c r="O10" i="4"/>
  <c r="O12" i="4" s="1"/>
  <c r="N10" i="4"/>
  <c r="N12" i="4" s="1"/>
  <c r="M10" i="4"/>
  <c r="M12" i="4" s="1"/>
  <c r="L10" i="4"/>
  <c r="L12" i="4" s="1"/>
  <c r="K10" i="4"/>
  <c r="K12" i="4" s="1"/>
  <c r="J10" i="4"/>
  <c r="J12" i="4" s="1"/>
  <c r="I10" i="4"/>
  <c r="I14" i="4" s="1"/>
  <c r="H10" i="4"/>
  <c r="H14" i="4" s="1"/>
  <c r="G10" i="4"/>
  <c r="G14" i="4" s="1"/>
  <c r="F10" i="4"/>
  <c r="F14" i="4" s="1"/>
  <c r="E10" i="4"/>
  <c r="E14" i="4" s="1"/>
  <c r="D10" i="4"/>
  <c r="D12" i="4" s="1"/>
  <c r="C10" i="4"/>
  <c r="C12" i="4" s="1"/>
  <c r="B10" i="4"/>
  <c r="B12" i="4" s="1"/>
  <c r="A11" i="4"/>
  <c r="A4" i="4"/>
  <c r="A20" i="4"/>
  <c r="A10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T6" i="4" s="1"/>
  <c r="S3" i="4"/>
  <c r="S6" i="4" s="1"/>
  <c r="R3" i="4"/>
  <c r="R6" i="4" s="1"/>
  <c r="Q3" i="4"/>
  <c r="Q6" i="4" s="1"/>
  <c r="P3" i="4"/>
  <c r="P6" i="4" s="1"/>
  <c r="O3" i="4"/>
  <c r="O6" i="4" s="1"/>
  <c r="N3" i="4"/>
  <c r="N6" i="4" s="1"/>
  <c r="M3" i="4"/>
  <c r="M6" i="4" s="1"/>
  <c r="L3" i="4"/>
  <c r="L6" i="4" s="1"/>
  <c r="K3" i="4"/>
  <c r="K6" i="4" s="1"/>
  <c r="J3" i="4"/>
  <c r="J6" i="4" s="1"/>
  <c r="I3" i="4"/>
  <c r="I6" i="4" s="1"/>
  <c r="H3" i="4"/>
  <c r="H6" i="4" s="1"/>
  <c r="G3" i="4"/>
  <c r="G6" i="4" s="1"/>
  <c r="F3" i="4"/>
  <c r="F6" i="4" s="1"/>
  <c r="E3" i="4"/>
  <c r="E6" i="4" s="1"/>
  <c r="D3" i="4"/>
  <c r="D6" i="4" s="1"/>
  <c r="C3" i="4"/>
  <c r="C6" i="4" s="1"/>
  <c r="B3" i="4"/>
  <c r="B6" i="4" s="1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3" i="4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8" i="3"/>
  <c r="G9" i="3"/>
  <c r="G5" i="3"/>
  <c r="H5" i="3"/>
  <c r="G6" i="3"/>
  <c r="H6" i="3"/>
  <c r="G7" i="3"/>
  <c r="H7" i="3"/>
  <c r="H8" i="3"/>
  <c r="H9" i="3"/>
  <c r="G4" i="3"/>
  <c r="H4" i="3"/>
  <c r="H3" i="3"/>
  <c r="G3" i="3"/>
  <c r="E46" i="4" l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E44" i="4"/>
  <c r="F44" i="4" s="1"/>
  <c r="G44" i="4" s="1"/>
  <c r="C43" i="4"/>
  <c r="B44" i="4"/>
  <c r="B43" i="4" s="1"/>
  <c r="D43" i="4"/>
  <c r="C42" i="4"/>
  <c r="N42" i="4"/>
  <c r="O14" i="4"/>
  <c r="C14" i="4"/>
  <c r="D14" i="4"/>
  <c r="T12" i="4"/>
  <c r="I12" i="4"/>
  <c r="H12" i="4"/>
  <c r="P14" i="4"/>
  <c r="S12" i="4"/>
  <c r="G12" i="4"/>
  <c r="N14" i="4"/>
  <c r="R12" i="4"/>
  <c r="F12" i="4"/>
  <c r="M14" i="4"/>
  <c r="Q12" i="4"/>
  <c r="E12" i="4"/>
  <c r="L14" i="4"/>
  <c r="K14" i="4"/>
  <c r="J14" i="4"/>
  <c r="B14" i="4"/>
  <c r="AC21" i="4"/>
  <c r="Q21" i="4"/>
  <c r="E21" i="4"/>
  <c r="AN21" i="4"/>
  <c r="AB21" i="4"/>
  <c r="P21" i="4"/>
  <c r="D21" i="4"/>
  <c r="AV21" i="4"/>
  <c r="AJ21" i="4"/>
  <c r="X21" i="4"/>
  <c r="L21" i="4"/>
  <c r="AU21" i="4"/>
  <c r="AI21" i="4"/>
  <c r="AS21" i="4"/>
  <c r="AG21" i="4"/>
  <c r="I21" i="4"/>
  <c r="W21" i="4"/>
  <c r="K21" i="4"/>
  <c r="AO21" i="4"/>
  <c r="AT21" i="4"/>
  <c r="AH21" i="4"/>
  <c r="V21" i="4"/>
  <c r="J21" i="4"/>
  <c r="AR21" i="4"/>
  <c r="AF21" i="4"/>
  <c r="T21" i="4"/>
  <c r="H21" i="4"/>
  <c r="AQ21" i="4"/>
  <c r="AE21" i="4"/>
  <c r="S21" i="4"/>
  <c r="G21" i="4"/>
  <c r="U21" i="4"/>
  <c r="AP21" i="4"/>
  <c r="AD21" i="4"/>
  <c r="R21" i="4"/>
  <c r="F21" i="4"/>
  <c r="AM21" i="4"/>
  <c r="AA21" i="4"/>
  <c r="O21" i="4"/>
  <c r="C21" i="4"/>
  <c r="AK21" i="4"/>
  <c r="Y21" i="4"/>
  <c r="M21" i="4"/>
  <c r="P3" i="2"/>
  <c r="P6" i="2"/>
  <c r="O6" i="2"/>
  <c r="M6" i="2"/>
  <c r="L6" i="2"/>
  <c r="G9" i="2"/>
  <c r="G8" i="2"/>
  <c r="G7" i="2"/>
  <c r="G6" i="2"/>
  <c r="G5" i="2"/>
  <c r="G4" i="2"/>
  <c r="G3" i="2"/>
  <c r="I7" i="2"/>
  <c r="J7" i="2" s="1"/>
  <c r="I6" i="2"/>
  <c r="J6" i="2" s="1"/>
  <c r="I5" i="2"/>
  <c r="J5" i="2" s="1"/>
  <c r="I4" i="2"/>
  <c r="J4" i="2" s="1"/>
  <c r="I3" i="2"/>
  <c r="J3" i="2" s="1"/>
  <c r="I9" i="2"/>
  <c r="J9" i="2" s="1"/>
  <c r="I8" i="2"/>
  <c r="J8" i="2" s="1"/>
  <c r="M3" i="2"/>
  <c r="L3" i="2"/>
  <c r="E43" i="4" l="1"/>
  <c r="F43" i="4"/>
  <c r="H44" i="4"/>
  <c r="G43" i="4"/>
  <c r="O42" i="4"/>
  <c r="N6" i="2"/>
  <c r="Q6" i="2"/>
  <c r="N3" i="2"/>
  <c r="I44" i="4" l="1"/>
  <c r="H43" i="4"/>
  <c r="P42" i="4"/>
  <c r="J44" i="4" l="1"/>
  <c r="I43" i="4"/>
  <c r="Q42" i="4"/>
  <c r="K44" i="4" l="1"/>
  <c r="J43" i="4"/>
  <c r="R42" i="4"/>
  <c r="L44" i="4" l="1"/>
  <c r="K43" i="4"/>
  <c r="S42" i="4"/>
  <c r="M44" i="4" l="1"/>
  <c r="L43" i="4"/>
  <c r="T42" i="4"/>
  <c r="N44" i="4" l="1"/>
  <c r="M43" i="4"/>
  <c r="O44" i="4" l="1"/>
  <c r="N43" i="4"/>
  <c r="P44" i="4" l="1"/>
  <c r="O43" i="4"/>
  <c r="Q44" i="4" l="1"/>
  <c r="P43" i="4"/>
  <c r="R44" i="4" l="1"/>
  <c r="Q43" i="4"/>
  <c r="S44" i="4" l="1"/>
  <c r="R43" i="4"/>
  <c r="T44" i="4" l="1"/>
  <c r="T43" i="4" s="1"/>
  <c r="S4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A10" authorId="0" shapeId="0" xr:uid="{8C9472DB-F482-46CE-AC16-CBB7A77D228E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Mm²</t>
        </r>
      </text>
    </comment>
    <comment ref="E10" authorId="0" shapeId="0" xr:uid="{933A978F-39CA-4FAF-BBAB-5D773092EF5A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Saut inexpliqué 2006-2007, on pourrait penser bulle immo mais les données SDES ne présentent pas de saut</t>
        </r>
      </text>
    </comment>
    <comment ref="A11" authorId="0" shapeId="0" xr:uid="{7348D77F-BA5F-4700-8CF7-5F2F111F8ECD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Niveau volume (unité = ?)
y compris terrains et frais alors que NEWBUIL ne semble pas comprendre les terrains, au vu des chiffres de 2006 ou  2008</t>
        </r>
      </text>
    </comment>
    <comment ref="A12" authorId="0" shapeId="0" xr:uid="{AB1C21EE-FE81-429B-AE62-0EF14DAAED03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Ne pas regarder la valeur absolue (unité arbitraire) mais plutôt l'évolution du ratio</t>
        </r>
      </text>
    </comment>
    <comment ref="A13" authorId="0" shapeId="0" xr:uid="{E2DC7FAB-C699-4C91-9AE5-628A0A216D62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Niveau volume (unité = ?)</t>
        </r>
      </text>
    </comment>
    <comment ref="A14" authorId="0" shapeId="0" xr:uid="{B391C38E-1CD4-460A-8505-CE994D300D50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Ne pas regarder la valeur absolue (unité arbitraire) mais plutôt l'évolution du ratio</t>
        </r>
      </text>
    </comment>
    <comment ref="A30" authorId="0" shapeId="0" xr:uid="{0F0FC140-CE50-4B5A-A14F-88FD9A15DD48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Séries ci-dessous : après tentative de calage de EXPexo_13 sur les chiffres du SDES 2004-2022 (logements neufs hors terrains + gros travaux : séries en volume plus bas dans cette feuille). Résultat : saut encore plus marqué entre 2019 et 2020.</t>
        </r>
      </text>
    </comment>
    <comment ref="A52" authorId="0" shapeId="0" xr:uid="{F8545C4B-E1E0-4D36-A361-7C811A61118E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Niveau valeur</t>
        </r>
      </text>
    </comment>
    <comment ref="A53" authorId="0" shapeId="0" xr:uid="{D262C8DC-6677-4F25-8F12-DB4E2DCE1C66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Niveau valeur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A1" authorId="0" shapeId="0" xr:uid="{3B5051CF-EDA7-49A5-9B03-610F86136CED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Source : SDES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A1" authorId="0" shapeId="0" xr:uid="{6BC70215-FF9B-4CA2-ADC5-7775B4ECF9FC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Source : SDES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A1" authorId="0" shapeId="0" xr:uid="{58B4B985-83FE-4736-AA11-72321E94A918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Source : SDES</t>
        </r>
      </text>
    </comment>
  </commentList>
</comments>
</file>

<file path=xl/sharedStrings.xml><?xml version="1.0" encoding="utf-8"?>
<sst xmlns="http://schemas.openxmlformats.org/spreadsheetml/2006/main" count="1538" uniqueCount="109">
  <si>
    <t>REHAB_0/100</t>
  </si>
  <si>
    <t>A</t>
  </si>
  <si>
    <t>B</t>
  </si>
  <si>
    <t>C</t>
  </si>
  <si>
    <t>D</t>
  </si>
  <si>
    <t>E</t>
  </si>
  <si>
    <t>F</t>
  </si>
  <si>
    <t>G</t>
  </si>
  <si>
    <t>BUIL_0</t>
  </si>
  <si>
    <t>BUIL_CG_0</t>
  </si>
  <si>
    <t>BUIL_CF_0</t>
  </si>
  <si>
    <t>BUIL_CE_0</t>
  </si>
  <si>
    <t>BUIL_CD_0</t>
  </si>
  <si>
    <t>BUIL_CC_0</t>
  </si>
  <si>
    <t>BUIL_CB_0</t>
  </si>
  <si>
    <t>BUIL_CA_0</t>
  </si>
  <si>
    <t>3ME</t>
  </si>
  <si>
    <t>TOTAL</t>
  </si>
  <si>
    <t xml:space="preserve">Interventions qui ont permis de changer de classe mais pas de passer en niveau 4 </t>
  </si>
  <si>
    <t>Interventions qui ont permis de passer au niveau 4</t>
  </si>
  <si>
    <t>Dont interventions qui ont permis de passer au niveau BBC (en une ou plusieurs étapes) ou passif</t>
  </si>
  <si>
    <t>Parc de logement par classe</t>
  </si>
  <si>
    <t>moyenne 2015-2020</t>
  </si>
  <si>
    <t>Nombre de rénovations</t>
  </si>
  <si>
    <t xml:space="preserve">Coût des travaux </t>
  </si>
  <si>
    <t>moyenne 2020 2021</t>
  </si>
  <si>
    <t>REHAB_2/100</t>
  </si>
  <si>
    <t>BUIL_2</t>
  </si>
  <si>
    <t>BUIL_CG_2</t>
  </si>
  <si>
    <t>BUIL_CF_2</t>
  </si>
  <si>
    <t>BUIL_CE_2</t>
  </si>
  <si>
    <t>BUIL_CD_2</t>
  </si>
  <si>
    <t>BUIL_CC_2</t>
  </si>
  <si>
    <t>BUIL_CB_2</t>
  </si>
  <si>
    <t>BUIL_CA_2</t>
  </si>
  <si>
    <t>Moyenne AME 2022-2030</t>
  </si>
  <si>
    <t>Moyenne AMS 2022-2030</t>
  </si>
  <si>
    <t>AMS- AME</t>
  </si>
  <si>
    <t>SUB_REHAB_VAL_0</t>
  </si>
  <si>
    <t>SUB_REHAB_VAL_2</t>
  </si>
  <si>
    <t>CEE</t>
  </si>
  <si>
    <t>CEE_2</t>
  </si>
  <si>
    <t>CEE Tend</t>
  </si>
  <si>
    <t>CEE SNBC3</t>
  </si>
  <si>
    <t>Aides publiques à la rénovation tend</t>
  </si>
  <si>
    <t>Aides publiques à la rénovation SNBC3</t>
  </si>
  <si>
    <t>RENOV_VAL_0</t>
  </si>
  <si>
    <t>RENOV_VAL_2</t>
  </si>
  <si>
    <t>PNEWBUIL_0</t>
  </si>
  <si>
    <t>NEWBUIL_0</t>
  </si>
  <si>
    <t>REHAB_0</t>
  </si>
  <si>
    <t>PREHAB_0</t>
  </si>
  <si>
    <t>PREHAB_0*REHAB_0+SUB_RENOV_VAL_0+CEE</t>
  </si>
  <si>
    <t>PNEWBUIL_2</t>
  </si>
  <si>
    <t>NEWBUIL_2</t>
  </si>
  <si>
    <t>REHAB_2</t>
  </si>
  <si>
    <t>PREHAB_2</t>
  </si>
  <si>
    <t>PREHAB_2*REHAB_2+SUB_RENOV_VAL_2+CEE</t>
  </si>
  <si>
    <t>operation</t>
  </si>
  <si>
    <t>filiere</t>
  </si>
  <si>
    <t>fil_ope</t>
  </si>
  <si>
    <t>an</t>
  </si>
  <si>
    <t>niveau_val</t>
  </si>
  <si>
    <t>niveau_vol</t>
  </si>
  <si>
    <t>evo_prix</t>
  </si>
  <si>
    <t>evo_val</t>
  </si>
  <si>
    <t>evo_vol</t>
  </si>
  <si>
    <t>Parc (Logements)</t>
  </si>
  <si>
    <t>Ensemble des filiÃ¨res</t>
  </si>
  <si>
    <t>Ensemble des filiÃ¨res : Parc (Logements)</t>
  </si>
  <si>
    <t>NA</t>
  </si>
  <si>
    <t>Parc (Surfaces)</t>
  </si>
  <si>
    <t>Ensemble des filiÃ¨res : Parc (Surfaces)</t>
  </si>
  <si>
    <t>Achat Neuf</t>
  </si>
  <si>
    <t>Ensemble des filiÃ¨res : Achat Neuf</t>
  </si>
  <si>
    <t>Gros travaux sur logements existants</t>
  </si>
  <si>
    <t>Ensemble des filiÃ¨res : Gros travaux sur logements existants</t>
  </si>
  <si>
    <t>Logements neufs hors terrains</t>
  </si>
  <si>
    <t>Ensemble des filiÃ¨res : Logements neufs hors terrains</t>
  </si>
  <si>
    <t>Terrains d'assise</t>
  </si>
  <si>
    <t>Ensemble des filiÃ¨res : Terrains d'assise</t>
  </si>
  <si>
    <t>Frais relatifs aux logements neufs (yc terrains)</t>
  </si>
  <si>
    <t>Ensemble des filiÃ¨res : Frais relatifs aux logements neufs (yc terrains)</t>
  </si>
  <si>
    <t>Droits de mutation relatifs aux logements neufs (yc terrains)</t>
  </si>
  <si>
    <t>Ensemble des filiÃ¨res : Droits de mutation relatifs aux logements neufs (yc terrains)</t>
  </si>
  <si>
    <t>ratio</t>
  </si>
  <si>
    <t>Parc (Mm²)</t>
  </si>
  <si>
    <t>Construction neuve (volume)</t>
  </si>
  <si>
    <t>Construction neuve (prix)</t>
  </si>
  <si>
    <t>PNEWBUIL indice</t>
  </si>
  <si>
    <t>prix SDES indice</t>
  </si>
  <si>
    <t>EXP_13_0</t>
  </si>
  <si>
    <t>EXP_13_2</t>
  </si>
  <si>
    <t>PEXP_13_H01_0</t>
  </si>
  <si>
    <t>EXP_13_0*PEXP_13_H01_0</t>
  </si>
  <si>
    <t>PEXP_13_H01_2</t>
  </si>
  <si>
    <t>EXP_13_2*PEXP_13_H01_2</t>
  </si>
  <si>
    <t>CHD_13_0</t>
  </si>
  <si>
    <t>CHD_13_2</t>
  </si>
  <si>
    <t>caler exp_exo sur neuf hors terrain + travaux (SDES)</t>
  </si>
  <si>
    <t>si décalage 2019-20, lisser</t>
  </si>
  <si>
    <t>EXPexo_13</t>
  </si>
  <si>
    <t>Logements neufs hors terrains + Gros travaux sur existant</t>
  </si>
  <si>
    <t>En valeur</t>
  </si>
  <si>
    <t>ratio NEWBUIL/(achat neuf y compris terrains et frais)</t>
  </si>
  <si>
    <t>En volume</t>
  </si>
  <si>
    <t>evo volume logements neufs hors terrains</t>
  </si>
  <si>
    <t>evo volume gros travaux sur logements existants</t>
  </si>
  <si>
    <t>EXPexo_13 (de SAM_FRA_AME avant modif)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</si>
</sst>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0%"/>
    <numFmt numFmtId="167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38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left" wrapText="1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wrapText="1" indent="1"/>
    </xf>
    <xf numFmtId="3" fontId="3" fillId="3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0" xfId="0" applyNumberFormat="1"/>
    <xf numFmtId="1" fontId="0" fillId="0" borderId="0" xfId="0" applyNumberFormat="1"/>
    <xf numFmtId="3" fontId="4" fillId="0" borderId="6" xfId="0" applyNumberFormat="1" applyFont="1" applyBorder="1"/>
    <xf numFmtId="0" fontId="0" fillId="0" borderId="7" xfId="0" applyBorder="1"/>
    <xf numFmtId="1" fontId="0" fillId="0" borderId="8" xfId="0" applyNumberFormat="1" applyBorder="1"/>
    <xf numFmtId="1" fontId="0" fillId="0" borderId="9" xfId="0" applyNumberFormat="1" applyBorder="1"/>
    <xf numFmtId="165" fontId="0" fillId="0" borderId="0" xfId="0" applyNumberFormat="1"/>
    <xf numFmtId="0" fontId="0" fillId="0" borderId="8" xfId="0" applyBorder="1"/>
    <xf numFmtId="0" fontId="0" fillId="0" borderId="9" xfId="0" applyBorder="1"/>
    <xf numFmtId="0" fontId="4" fillId="0" borderId="0" xfId="0" applyFont="1"/>
    <xf numFmtId="166" fontId="4" fillId="0" borderId="0" xfId="0" applyNumberFormat="1" applyFont="1"/>
    <xf numFmtId="164" fontId="4" fillId="0" borderId="0" xfId="1" applyNumberFormat="1" applyFont="1"/>
    <xf numFmtId="10" fontId="4" fillId="0" borderId="0" xfId="1" applyNumberFormat="1" applyFont="1"/>
    <xf numFmtId="167" fontId="0" fillId="0" borderId="0" xfId="0" applyNumberFormat="1"/>
    <xf numFmtId="2" fontId="0" fillId="0" borderId="0" xfId="0" applyNumberFormat="1"/>
    <xf numFmtId="0" fontId="6" fillId="0" borderId="0" xfId="0" applyFont="1"/>
    <xf numFmtId="2" fontId="6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0" fontId="5" fillId="0" borderId="0" xfId="0" applyFont="1"/>
    <xf numFmtId="0" fontId="9" fillId="0" borderId="0" xfId="2"/>
    <xf numFmtId="1" fontId="9" fillId="0" borderId="0" xfId="2" applyNumberFormat="1"/>
    <xf numFmtId="0" fontId="0" fillId="2" borderId="0" xfId="0" applyFill="1"/>
    <xf numFmtId="0" fontId="0" fillId="4" borderId="0" xfId="0" applyFill="1"/>
    <xf numFmtId="1" fontId="6" fillId="0" borderId="0" xfId="0" applyNumberFormat="1" applyFont="1"/>
  </cellXfs>
  <cellStyles count="3">
    <cellStyle name="Normal" xfId="0" builtinId="0"/>
    <cellStyle name="Normal 2 2" xfId="2" xr:uid="{D82E6616-9943-4925-A1FA-F17239F04837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ventilation du parc résidentiel par classe en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Feuil2!$H$2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Feuil2!$F$3:$G$9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Feuil2!$H$3:$H$9</c:f>
              <c:numCache>
                <c:formatCode>0.0%</c:formatCode>
                <c:ptCount val="7"/>
                <c:pt idx="0">
                  <c:v>0.02</c:v>
                </c:pt>
                <c:pt idx="1">
                  <c:v>3.5000000000000003E-2</c:v>
                </c:pt>
                <c:pt idx="2">
                  <c:v>0.23499999999999999</c:v>
                </c:pt>
                <c:pt idx="3">
                  <c:v>0.32</c:v>
                </c:pt>
                <c:pt idx="4">
                  <c:v>0.22</c:v>
                </c:pt>
                <c:pt idx="5">
                  <c:v>0.1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4510-920F-08EC8BE8C04D}"/>
            </c:ext>
          </c:extLst>
        </c:ser>
        <c:ser>
          <c:idx val="1"/>
          <c:order val="1"/>
          <c:tx>
            <c:strRef>
              <c:f>Feuil2!$I$2</c:f>
              <c:strCache>
                <c:ptCount val="1"/>
                <c:pt idx="0">
                  <c:v>3ME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Feuil2!$F$3:$G$9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Feuil2!$I$3:$I$9</c:f>
              <c:numCache>
                <c:formatCode>0.0%</c:formatCode>
                <c:ptCount val="7"/>
                <c:pt idx="0">
                  <c:v>5.0055363853941055E-2</c:v>
                </c:pt>
                <c:pt idx="1">
                  <c:v>2.405367663093981E-2</c:v>
                </c:pt>
                <c:pt idx="2">
                  <c:v>0.20763050503908445</c:v>
                </c:pt>
                <c:pt idx="3">
                  <c:v>0.32048258448243722</c:v>
                </c:pt>
                <c:pt idx="4">
                  <c:v>0.23898463641946352</c:v>
                </c:pt>
                <c:pt idx="5">
                  <c:v>0.12121810484994644</c:v>
                </c:pt>
                <c:pt idx="6">
                  <c:v>3.7575128576894878E-2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6-4510-920F-08EC8BE8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507807"/>
        <c:axId val="1816788383"/>
      </c:barChart>
      <c:catAx>
        <c:axId val="18185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6788383"/>
        <c:crosses val="autoZero"/>
        <c:auto val="1"/>
        <c:lblAlgn val="ctr"/>
        <c:lblOffset val="100"/>
        <c:noMultiLvlLbl val="0"/>
      </c:catAx>
      <c:valAx>
        <c:axId val="1816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850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Aides publiques à la rénovation  en M€ courants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Feuil3!$E$1:$E$2</c:f>
              <c:strCache>
                <c:ptCount val="2"/>
                <c:pt idx="0">
                  <c:v>CEE Tend</c:v>
                </c:pt>
                <c:pt idx="1">
                  <c:v>CEE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Feuil3!$D$3:$D$47</c:f>
              <c:numCache>
                <c:formatCode>General</c:formatCode>
                <c:ptCount val="4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</c:numCache>
            </c:numRef>
          </c:cat>
          <c:val>
            <c:numRef>
              <c:f>Feuil3!$E$3:$E$47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255.49393879655895</c:v>
                </c:pt>
                <c:pt idx="6">
                  <c:v>250.59367716942876</c:v>
                </c:pt>
                <c:pt idx="7">
                  <c:v>246.11644768639354</c:v>
                </c:pt>
                <c:pt idx="8">
                  <c:v>264.36441154645365</c:v>
                </c:pt>
                <c:pt idx="9">
                  <c:v>203.09531604996852</c:v>
                </c:pt>
                <c:pt idx="10">
                  <c:v>336.69085951498755</c:v>
                </c:pt>
                <c:pt idx="11">
                  <c:v>797.03401607134117</c:v>
                </c:pt>
                <c:pt idx="12">
                  <c:v>1267.9567841351411</c:v>
                </c:pt>
                <c:pt idx="13">
                  <c:v>2861.4233589030441</c:v>
                </c:pt>
                <c:pt idx="14">
                  <c:v>2545.385546454138</c:v>
                </c:pt>
                <c:pt idx="15">
                  <c:v>3115.6047796459338</c:v>
                </c:pt>
                <c:pt idx="16">
                  <c:v>3177.9168752388528</c:v>
                </c:pt>
                <c:pt idx="17">
                  <c:v>3241.47521274363</c:v>
                </c:pt>
                <c:pt idx="18">
                  <c:v>3306.3047169985025</c:v>
                </c:pt>
                <c:pt idx="19">
                  <c:v>3372.4308113384727</c:v>
                </c:pt>
                <c:pt idx="20">
                  <c:v>3439.8794275652422</c:v>
                </c:pt>
                <c:pt idx="21">
                  <c:v>3508.6770161165473</c:v>
                </c:pt>
                <c:pt idx="22">
                  <c:v>3578.8505564388784</c:v>
                </c:pt>
                <c:pt idx="23">
                  <c:v>3650.4275675676558</c:v>
                </c:pt>
                <c:pt idx="24">
                  <c:v>3723.436118919009</c:v>
                </c:pt>
                <c:pt idx="25">
                  <c:v>3797.9048412973893</c:v>
                </c:pt>
                <c:pt idx="26">
                  <c:v>3873.8629381233372</c:v>
                </c:pt>
                <c:pt idx="27">
                  <c:v>3951.3401968858038</c:v>
                </c:pt>
                <c:pt idx="28">
                  <c:v>4030.3670008235199</c:v>
                </c:pt>
                <c:pt idx="29">
                  <c:v>4110.97434083999</c:v>
                </c:pt>
                <c:pt idx="30">
                  <c:v>4193.1938276567898</c:v>
                </c:pt>
                <c:pt idx="31">
                  <c:v>4277.0577042099258</c:v>
                </c:pt>
                <c:pt idx="32">
                  <c:v>4362.5988582941245</c:v>
                </c:pt>
                <c:pt idx="33">
                  <c:v>4449.8508354600071</c:v>
                </c:pt>
                <c:pt idx="34">
                  <c:v>4538.8478521692077</c:v>
                </c:pt>
                <c:pt idx="35">
                  <c:v>4629.6248092125916</c:v>
                </c:pt>
                <c:pt idx="36">
                  <c:v>4722.2173053968436</c:v>
                </c:pt>
                <c:pt idx="37">
                  <c:v>4816.6616515047808</c:v>
                </c:pt>
                <c:pt idx="38">
                  <c:v>4912.9948845348763</c:v>
                </c:pt>
                <c:pt idx="39">
                  <c:v>5011.2547822255738</c:v>
                </c:pt>
                <c:pt idx="40">
                  <c:v>5111.4798778700851</c:v>
                </c:pt>
                <c:pt idx="41">
                  <c:v>5213.7094754274867</c:v>
                </c:pt>
                <c:pt idx="42">
                  <c:v>5317.9836649360368</c:v>
                </c:pt>
                <c:pt idx="43">
                  <c:v>5424.3433382347575</c:v>
                </c:pt>
                <c:pt idx="44">
                  <c:v>5532.8302049994527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B-4232-BB31-59428A8332CF}"/>
            </c:ext>
          </c:extLst>
        </c:ser>
        <c:ser>
          <c:idx val="1"/>
          <c:order val="1"/>
          <c:tx>
            <c:strRef>
              <c:f>Feuil3!$F$1:$F$2</c:f>
              <c:strCache>
                <c:ptCount val="2"/>
                <c:pt idx="0">
                  <c:v>CEE SNBC3</c:v>
                </c:pt>
                <c:pt idx="1">
                  <c:v>CEE_2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Feuil3!$D$3:$D$47</c:f>
              <c:numCache>
                <c:formatCode>General</c:formatCode>
                <c:ptCount val="4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</c:numCache>
            </c:numRef>
          </c:cat>
          <c:val>
            <c:numRef>
              <c:f>Feuil3!$F$3:$F$47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255.49393879655801</c:v>
                </c:pt>
                <c:pt idx="6">
                  <c:v>250.59367716942799</c:v>
                </c:pt>
                <c:pt idx="7">
                  <c:v>246.116447686393</c:v>
                </c:pt>
                <c:pt idx="8">
                  <c:v>264.36441154645303</c:v>
                </c:pt>
                <c:pt idx="9">
                  <c:v>203.09531604996801</c:v>
                </c:pt>
                <c:pt idx="10">
                  <c:v>336.69085951498698</c:v>
                </c:pt>
                <c:pt idx="11">
                  <c:v>797.03401607134094</c:v>
                </c:pt>
                <c:pt idx="12">
                  <c:v>1267.95678413514</c:v>
                </c:pt>
                <c:pt idx="13">
                  <c:v>2861.42335890304</c:v>
                </c:pt>
                <c:pt idx="14">
                  <c:v>2545.3855464541298</c:v>
                </c:pt>
                <c:pt idx="15">
                  <c:v>3115.6047796459302</c:v>
                </c:pt>
                <c:pt idx="16">
                  <c:v>3177.91687523885</c:v>
                </c:pt>
                <c:pt idx="17">
                  <c:v>6355.8337504777001</c:v>
                </c:pt>
                <c:pt idx="18">
                  <c:v>6482.95042548726</c:v>
                </c:pt>
                <c:pt idx="19">
                  <c:v>6612.6094339970005</c:v>
                </c:pt>
                <c:pt idx="20">
                  <c:v>6744.86162267694</c:v>
                </c:pt>
                <c:pt idx="21">
                  <c:v>6879.7588551304798</c:v>
                </c:pt>
                <c:pt idx="22">
                  <c:v>7017.35403223309</c:v>
                </c:pt>
                <c:pt idx="23">
                  <c:v>7157.7011128777503</c:v>
                </c:pt>
                <c:pt idx="24">
                  <c:v>7300.8551351353099</c:v>
                </c:pt>
                <c:pt idx="25">
                  <c:v>7446.8722378380098</c:v>
                </c:pt>
                <c:pt idx="26">
                  <c:v>7595.8096825947696</c:v>
                </c:pt>
                <c:pt idx="27">
                  <c:v>7747.7258762466699</c:v>
                </c:pt>
                <c:pt idx="28">
                  <c:v>7902.6803937716004</c:v>
                </c:pt>
                <c:pt idx="29">
                  <c:v>8060.7340016470398</c:v>
                </c:pt>
                <c:pt idx="30">
                  <c:v>8221.9486816799799</c:v>
                </c:pt>
                <c:pt idx="31">
                  <c:v>8386.3876553135797</c:v>
                </c:pt>
                <c:pt idx="32">
                  <c:v>8554.1154084198497</c:v>
                </c:pt>
                <c:pt idx="33">
                  <c:v>8725.1977165882399</c:v>
                </c:pt>
                <c:pt idx="34">
                  <c:v>8899.7016709200107</c:v>
                </c:pt>
                <c:pt idx="35">
                  <c:v>9077.69570433841</c:v>
                </c:pt>
                <c:pt idx="36">
                  <c:v>9259.2496184251795</c:v>
                </c:pt>
                <c:pt idx="37">
                  <c:v>9444.4346107936799</c:v>
                </c:pt>
                <c:pt idx="38">
                  <c:v>9633.3233030095598</c:v>
                </c:pt>
                <c:pt idx="39">
                  <c:v>9825.9897690697508</c:v>
                </c:pt>
                <c:pt idx="40">
                  <c:v>10022.5095644511</c:v>
                </c:pt>
                <c:pt idx="41">
                  <c:v>10222.959755740099</c:v>
                </c:pt>
                <c:pt idx="42">
                  <c:v>10427.418950854901</c:v>
                </c:pt>
                <c:pt idx="43">
                  <c:v>10635.967329872001</c:v>
                </c:pt>
                <c:pt idx="44">
                  <c:v>10848.686676469501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B-4232-BB31-59428A8332CF}"/>
            </c:ext>
          </c:extLst>
        </c:ser>
        <c:ser>
          <c:idx val="2"/>
          <c:order val="2"/>
          <c:tx>
            <c:strRef>
              <c:f>Feuil3!$G$1:$G$2</c:f>
              <c:strCache>
                <c:ptCount val="2"/>
                <c:pt idx="0">
                  <c:v>Aides publiques à la rénovation tend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Feuil3!$D$3:$D$47</c:f>
              <c:numCache>
                <c:formatCode>General</c:formatCode>
                <c:ptCount val="4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</c:numCache>
            </c:numRef>
          </c:cat>
          <c:val>
            <c:numRef>
              <c:f>Feuil3!$G$3:$G$47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1009.249757</c:v>
                </c:pt>
                <c:pt idx="4">
                  <c:v>1368.0411099999999</c:v>
                </c:pt>
                <c:pt idx="5">
                  <c:v>1167.809538203441</c:v>
                </c:pt>
                <c:pt idx="6">
                  <c:v>899.88289583057121</c:v>
                </c:pt>
                <c:pt idx="7">
                  <c:v>1131.0767203136065</c:v>
                </c:pt>
                <c:pt idx="8">
                  <c:v>885.70032545354627</c:v>
                </c:pt>
                <c:pt idx="9">
                  <c:v>1315.2385489500316</c:v>
                </c:pt>
                <c:pt idx="10">
                  <c:v>1719.9912144850123</c:v>
                </c:pt>
                <c:pt idx="11">
                  <c:v>1948.4508579286589</c:v>
                </c:pt>
                <c:pt idx="12">
                  <c:v>1030.4769448648588</c:v>
                </c:pt>
                <c:pt idx="13">
                  <c:v>-53.944421903044258</c:v>
                </c:pt>
                <c:pt idx="14">
                  <c:v>204.14654854586206</c:v>
                </c:pt>
                <c:pt idx="15">
                  <c:v>1815.366844354066</c:v>
                </c:pt>
                <c:pt idx="16">
                  <c:v>1356.8358567611472</c:v>
                </c:pt>
                <c:pt idx="17">
                  <c:v>3755.4590422563701</c:v>
                </c:pt>
                <c:pt idx="18">
                  <c:v>2939.9521920014972</c:v>
                </c:pt>
                <c:pt idx="19">
                  <c:v>3434.1873526615277</c:v>
                </c:pt>
                <c:pt idx="20">
                  <c:v>-133.57471056524219</c:v>
                </c:pt>
                <c:pt idx="21">
                  <c:v>-136.24620511654712</c:v>
                </c:pt>
                <c:pt idx="22">
                  <c:v>-3578.8505564388784</c:v>
                </c:pt>
                <c:pt idx="23">
                  <c:v>-3650.4275675676558</c:v>
                </c:pt>
                <c:pt idx="24">
                  <c:v>-3723.436118919009</c:v>
                </c:pt>
                <c:pt idx="25">
                  <c:v>-3797.9048412973893</c:v>
                </c:pt>
                <c:pt idx="26">
                  <c:v>-3873.8629381233372</c:v>
                </c:pt>
                <c:pt idx="27">
                  <c:v>-3951.3401968858038</c:v>
                </c:pt>
                <c:pt idx="28">
                  <c:v>-4030.3670008235199</c:v>
                </c:pt>
                <c:pt idx="29">
                  <c:v>-4110.97434083999</c:v>
                </c:pt>
                <c:pt idx="30">
                  <c:v>-4193.1938276567898</c:v>
                </c:pt>
                <c:pt idx="31">
                  <c:v>-4277.0577042099258</c:v>
                </c:pt>
                <c:pt idx="32">
                  <c:v>-4362.5988582941245</c:v>
                </c:pt>
                <c:pt idx="33">
                  <c:v>-4449.8508354600071</c:v>
                </c:pt>
                <c:pt idx="34">
                  <c:v>-4538.8478521692077</c:v>
                </c:pt>
                <c:pt idx="35">
                  <c:v>-4629.6248092125916</c:v>
                </c:pt>
                <c:pt idx="36">
                  <c:v>-4722.2173053968436</c:v>
                </c:pt>
                <c:pt idx="37">
                  <c:v>-4816.6616515047808</c:v>
                </c:pt>
                <c:pt idx="38">
                  <c:v>-4912.9948845348763</c:v>
                </c:pt>
                <c:pt idx="39">
                  <c:v>-5011.2547822255738</c:v>
                </c:pt>
                <c:pt idx="40">
                  <c:v>-5111.4798778700851</c:v>
                </c:pt>
                <c:pt idx="41">
                  <c:v>-5213.7094754274867</c:v>
                </c:pt>
                <c:pt idx="42">
                  <c:v>-5317.9836649360368</c:v>
                </c:pt>
                <c:pt idx="43">
                  <c:v>-5424.3433382347575</c:v>
                </c:pt>
                <c:pt idx="44">
                  <c:v>-5532.8302049994527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B-4232-BB31-59428A8332CF}"/>
            </c:ext>
          </c:extLst>
        </c:ser>
        <c:ser>
          <c:idx val="3"/>
          <c:order val="3"/>
          <c:tx>
            <c:strRef>
              <c:f>Feuil3!$H$1:$H$2</c:f>
              <c:strCache>
                <c:ptCount val="2"/>
                <c:pt idx="0">
                  <c:v>Aides publiques à la rénovation SNBC3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Feuil3!$D$3:$D$47</c:f>
              <c:numCache>
                <c:formatCode>General</c:formatCode>
                <c:ptCount val="4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  <c:pt idx="25">
                  <c:v>2031</c:v>
                </c:pt>
                <c:pt idx="26">
                  <c:v>2032</c:v>
                </c:pt>
                <c:pt idx="27">
                  <c:v>2033</c:v>
                </c:pt>
                <c:pt idx="28">
                  <c:v>2034</c:v>
                </c:pt>
                <c:pt idx="29">
                  <c:v>2035</c:v>
                </c:pt>
                <c:pt idx="30">
                  <c:v>2036</c:v>
                </c:pt>
                <c:pt idx="31">
                  <c:v>2037</c:v>
                </c:pt>
                <c:pt idx="32">
                  <c:v>2038</c:v>
                </c:pt>
                <c:pt idx="33">
                  <c:v>2039</c:v>
                </c:pt>
                <c:pt idx="34">
                  <c:v>2040</c:v>
                </c:pt>
                <c:pt idx="35">
                  <c:v>2041</c:v>
                </c:pt>
                <c:pt idx="36">
                  <c:v>2042</c:v>
                </c:pt>
                <c:pt idx="37">
                  <c:v>2043</c:v>
                </c:pt>
                <c:pt idx="38">
                  <c:v>2044</c:v>
                </c:pt>
                <c:pt idx="39">
                  <c:v>2045</c:v>
                </c:pt>
                <c:pt idx="40">
                  <c:v>2046</c:v>
                </c:pt>
                <c:pt idx="41">
                  <c:v>2047</c:v>
                </c:pt>
                <c:pt idx="42">
                  <c:v>2048</c:v>
                </c:pt>
                <c:pt idx="43">
                  <c:v>2049</c:v>
                </c:pt>
                <c:pt idx="44">
                  <c:v>2050</c:v>
                </c:pt>
              </c:numCache>
            </c:numRef>
          </c:cat>
          <c:val>
            <c:numRef>
              <c:f>Feuil3!$H$3:$H$47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1009.249757</c:v>
                </c:pt>
                <c:pt idx="4">
                  <c:v>1368.0411099999999</c:v>
                </c:pt>
                <c:pt idx="5">
                  <c:v>1167.8095382034419</c:v>
                </c:pt>
                <c:pt idx="6">
                  <c:v>899.8828958305719</c:v>
                </c:pt>
                <c:pt idx="7">
                  <c:v>1131.076720313607</c:v>
                </c:pt>
                <c:pt idx="8">
                  <c:v>885.70032545354684</c:v>
                </c:pt>
                <c:pt idx="9">
                  <c:v>1315.2385489500321</c:v>
                </c:pt>
                <c:pt idx="10">
                  <c:v>1719.9912144850127</c:v>
                </c:pt>
                <c:pt idx="11">
                  <c:v>1948.4508579286594</c:v>
                </c:pt>
                <c:pt idx="12">
                  <c:v>1030.4769448648599</c:v>
                </c:pt>
                <c:pt idx="13">
                  <c:v>-53.944421903040165</c:v>
                </c:pt>
                <c:pt idx="14">
                  <c:v>204.14654854587025</c:v>
                </c:pt>
                <c:pt idx="15">
                  <c:v>1815.3668443540696</c:v>
                </c:pt>
                <c:pt idx="16">
                  <c:v>1356.8358567611499</c:v>
                </c:pt>
                <c:pt idx="17">
                  <c:v>641.10050452230007</c:v>
                </c:pt>
                <c:pt idx="18">
                  <c:v>-236.69351648726024</c:v>
                </c:pt>
                <c:pt idx="19">
                  <c:v>194.00873000299998</c:v>
                </c:pt>
                <c:pt idx="20">
                  <c:v>3524.0684473230604</c:v>
                </c:pt>
                <c:pt idx="21">
                  <c:v>5873.3659348695201</c:v>
                </c:pt>
                <c:pt idx="22">
                  <c:v>7782.3659577669096</c:v>
                </c:pt>
                <c:pt idx="23">
                  <c:v>7750.5976071222503</c:v>
                </c:pt>
                <c:pt idx="24">
                  <c:v>7573.4206148646908</c:v>
                </c:pt>
                <c:pt idx="25">
                  <c:v>6755.4750521619899</c:v>
                </c:pt>
                <c:pt idx="26">
                  <c:v>6494.1207474052308</c:v>
                </c:pt>
                <c:pt idx="27">
                  <c:v>7543.4942937533306</c:v>
                </c:pt>
                <c:pt idx="28">
                  <c:v>7313.1615362284001</c:v>
                </c:pt>
                <c:pt idx="29">
                  <c:v>6942.9288983529595</c:v>
                </c:pt>
                <c:pt idx="30">
                  <c:v>6912.3221683200209</c:v>
                </c:pt>
                <c:pt idx="31">
                  <c:v>6708.087474686421</c:v>
                </c:pt>
                <c:pt idx="32">
                  <c:v>6618.31346158015</c:v>
                </c:pt>
                <c:pt idx="33">
                  <c:v>6822.5589934117597</c:v>
                </c:pt>
                <c:pt idx="34">
                  <c:v>6743.3203790799889</c:v>
                </c:pt>
                <c:pt idx="35">
                  <c:v>6556.6953456615902</c:v>
                </c:pt>
                <c:pt idx="36">
                  <c:v>7161.3833715748187</c:v>
                </c:pt>
                <c:pt idx="37">
                  <c:v>6862.2767292063199</c:v>
                </c:pt>
                <c:pt idx="38">
                  <c:v>6508.5796969904404</c:v>
                </c:pt>
                <c:pt idx="39">
                  <c:v>6121.1354209302499</c:v>
                </c:pt>
                <c:pt idx="40">
                  <c:v>5713.7673655488998</c:v>
                </c:pt>
                <c:pt idx="41">
                  <c:v>5294.5450742599005</c:v>
                </c:pt>
                <c:pt idx="42">
                  <c:v>4872.2430091450988</c:v>
                </c:pt>
                <c:pt idx="43">
                  <c:v>4464.9547501279994</c:v>
                </c:pt>
                <c:pt idx="44">
                  <c:v>4062.7595035305003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B-4232-BB31-59428A83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863232"/>
        <c:axId val="1804865728"/>
      </c:lineChart>
      <c:catAx>
        <c:axId val="18048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4865728"/>
        <c:crosses val="autoZero"/>
        <c:auto val="1"/>
        <c:lblAlgn val="ctr"/>
        <c:lblOffset val="100"/>
        <c:noMultiLvlLbl val="0"/>
      </c:catAx>
      <c:valAx>
        <c:axId val="18048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48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222250</xdr:colOff>
      <xdr:row>12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707517-9EA9-BF55-9A1B-798C279B7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02" t="21556" r="32430" b="5349"/>
        <a:stretch/>
      </xdr:blipFill>
      <xdr:spPr bwMode="auto">
        <a:xfrm>
          <a:off x="0" y="0"/>
          <a:ext cx="3270250" cy="2368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4</xdr:col>
      <xdr:colOff>708025</xdr:colOff>
      <xdr:row>8</xdr:row>
      <xdr:rowOff>168275</xdr:rowOff>
    </xdr:from>
    <xdr:to>
      <xdr:col>10</xdr:col>
      <xdr:colOff>669925</xdr:colOff>
      <xdr:row>17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A563C0-032C-E903-D5A2-6BCC2A56F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32</xdr:row>
      <xdr:rowOff>41275</xdr:rowOff>
    </xdr:from>
    <xdr:to>
      <xdr:col>10</xdr:col>
      <xdr:colOff>536575</xdr:colOff>
      <xdr:row>47</xdr:row>
      <xdr:rowOff>22225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5F08A53-F403-54DD-A2B3-EDCDDD46E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SAM_FRA_AME.xls" TargetMode="External"/><Relationship Id="rId1" Type="http://schemas.openxmlformats.org/officeDocument/2006/relationships/externalLinkPath" Target="SAM_FRA_A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gend"/>
      <sheetName val="BaselineHypotheses"/>
      <sheetName val="Supply_Use_dom"/>
      <sheetName val="Supply_Use_foreign"/>
      <sheetName val="OTH_VARIABLE"/>
      <sheetName val="INV_MAT"/>
      <sheetName val="Adjustment"/>
      <sheetName val="ELAS_wage"/>
      <sheetName val="ELAS_L1_KLEM"/>
      <sheetName val="ELAS_L2_NRJ"/>
      <sheetName val="ELAS_L2_TRANSPORT"/>
      <sheetName val="ELAS_TRANSP_MARGIN"/>
      <sheetName val="ELAS_L3_IMP_DOM"/>
      <sheetName val="ELAS_INVEST"/>
      <sheetName val="ELAS_EXPORT"/>
      <sheetName val="ELAS_OTHER"/>
      <sheetName val="ELAS_Hybrid_BUILNRJ"/>
      <sheetName val="Household"/>
      <sheetName val="Household_Hybrid_BUIL"/>
      <sheetName val="Household_Hybrid_TRANSITION"/>
      <sheetName val="Household_Hybrid_AUTO"/>
      <sheetName val="Donnees_energie"/>
      <sheetName val="exo_realistic_Hybrid"/>
      <sheetName val="exo_realistic_1"/>
      <sheetName val="mix énergie graphs"/>
      <sheetName val="hypotheses SNBC"/>
      <sheetName val="WEO AIE"/>
      <sheetName val="Demography"/>
      <sheetName val="CU énergie"/>
      <sheetName val="phi_calculation"/>
      <sheetName val="Energy 2010"/>
      <sheetName val="EnergyIndus"/>
      <sheetName val="GHG_Emissions"/>
      <sheetName val="FOOTPRINT"/>
      <sheetName val="M_footprint"/>
      <sheetName val="imports"/>
      <sheetName val="ThreeME V1_V2"/>
      <sheetName val="technical_coef_variation"/>
      <sheetName val="technical_coef_variation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112">
          <cell r="C112">
            <v>93490.199912522992</v>
          </cell>
          <cell r="D112">
            <v>94991.215312380547</v>
          </cell>
          <cell r="E112">
            <v>96516.33</v>
          </cell>
          <cell r="F112">
            <v>97673.266485</v>
          </cell>
          <cell r="G112">
            <v>95467.46020370051</v>
          </cell>
          <cell r="H112">
            <v>89492.331932913148</v>
          </cell>
          <cell r="I112">
            <v>86947.123869565607</v>
          </cell>
          <cell r="J112">
            <v>89045.778914170281</v>
          </cell>
          <cell r="K112">
            <v>87334.761178873945</v>
          </cell>
          <cell r="L112">
            <v>84337.494080065313</v>
          </cell>
          <cell r="M112">
            <v>79853.226005545759</v>
          </cell>
          <cell r="N112">
            <v>77309.701338006067</v>
          </cell>
          <cell r="O112">
            <v>78523.708283973741</v>
          </cell>
          <cell r="P112">
            <v>82897.372669924283</v>
          </cell>
          <cell r="Q112">
            <v>84232.870917019492</v>
          </cell>
          <cell r="R112">
            <v>84622.789372484607</v>
          </cell>
          <cell r="S112">
            <v>78173.867846384412</v>
          </cell>
          <cell r="T112">
            <v>87179.739637432285</v>
          </cell>
          <cell r="U112">
            <v>85067.185932388864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9622-71E7-4F48-9CDA-9FF3B94C8BD1}">
  <dimension ref="A1:AV43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sqref="A1:AV43"/>
    </sheetView>
  </sheetViews>
  <sheetFormatPr baseColWidth="10" defaultRowHeight="15" x14ac:dyDescent="0.25"/>
  <cols>
    <col min="1" max="1" width="33.5703125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">
        <v>46</v>
      </c>
      <c r="B2">
        <v>4655.9319880334697</v>
      </c>
      <c r="C2">
        <v>4825.2981717473203</v>
      </c>
      <c r="D2">
        <v>5000.8181350000004</v>
      </c>
      <c r="E2">
        <v>5747.1166730000004</v>
      </c>
      <c r="F2">
        <v>7790.234101</v>
      </c>
      <c r="G2">
        <v>8895.6467279999997</v>
      </c>
      <c r="H2">
        <v>8217.6898099999999</v>
      </c>
      <c r="I2">
        <v>9080.8514520000008</v>
      </c>
      <c r="J2">
        <v>10796.48711</v>
      </c>
      <c r="K2">
        <v>12363.73265</v>
      </c>
      <c r="L2">
        <v>13006.31904</v>
      </c>
      <c r="M2">
        <v>12643.26778</v>
      </c>
      <c r="N2">
        <v>10767.649509999999</v>
      </c>
      <c r="O2">
        <v>10135.29192</v>
      </c>
      <c r="P2">
        <v>11556.48998</v>
      </c>
      <c r="Q2">
        <v>15192.92749</v>
      </c>
      <c r="R2">
        <v>17288.913100000002</v>
      </c>
      <c r="S2">
        <v>19857.372599999999</v>
      </c>
      <c r="T2">
        <v>22282.417740000001</v>
      </c>
      <c r="U2">
        <v>25890.221969999999</v>
      </c>
      <c r="V2">
        <v>28053.114969999999</v>
      </c>
      <c r="W2">
        <v>29175.643810000001</v>
      </c>
      <c r="X2">
        <v>30099.962619999998</v>
      </c>
      <c r="Y2">
        <v>29674.45666</v>
      </c>
      <c r="Z2">
        <v>29198.409640000002</v>
      </c>
      <c r="AA2">
        <v>28703.357510000002</v>
      </c>
      <c r="AB2">
        <v>28329.988430000001</v>
      </c>
      <c r="AC2">
        <v>28087.043129999998</v>
      </c>
      <c r="AD2">
        <v>27880.346590000001</v>
      </c>
      <c r="AE2">
        <v>27665.04738</v>
      </c>
      <c r="AF2">
        <v>27427.90108</v>
      </c>
      <c r="AG2">
        <v>27172.103169999998</v>
      </c>
      <c r="AH2">
        <v>26905.351890000002</v>
      </c>
      <c r="AI2">
        <v>26654.464660000001</v>
      </c>
      <c r="AJ2">
        <v>26445.832709999999</v>
      </c>
      <c r="AK2">
        <v>26291.88652</v>
      </c>
      <c r="AL2">
        <v>26193.615849999998</v>
      </c>
      <c r="AM2">
        <v>26160.14199</v>
      </c>
      <c r="AN2">
        <v>26224.204860000002</v>
      </c>
      <c r="AO2">
        <v>26349.73964</v>
      </c>
      <c r="AP2">
        <v>26516.847760000001</v>
      </c>
      <c r="AQ2">
        <v>26712.654109999999</v>
      </c>
      <c r="AR2">
        <v>26955.073840000001</v>
      </c>
      <c r="AS2">
        <v>27298.156439999999</v>
      </c>
      <c r="AT2">
        <v>27701.402020000001</v>
      </c>
      <c r="AU2">
        <v>28129.648099999999</v>
      </c>
      <c r="AV2">
        <v>28591.717000000001</v>
      </c>
    </row>
    <row r="3" spans="1:48" x14ac:dyDescent="0.25">
      <c r="A3" t="s">
        <v>0</v>
      </c>
      <c r="B3">
        <v>272402.349599457</v>
      </c>
      <c r="C3">
        <v>276775.85743331298</v>
      </c>
      <c r="D3">
        <v>281219.5834</v>
      </c>
      <c r="E3">
        <v>309190.8236</v>
      </c>
      <c r="F3">
        <v>398844.40269999998</v>
      </c>
      <c r="G3">
        <v>464841.55820000003</v>
      </c>
      <c r="H3">
        <v>433857.95069999999</v>
      </c>
      <c r="I3">
        <v>481834.30229999998</v>
      </c>
      <c r="J3">
        <v>564322.34759999998</v>
      </c>
      <c r="K3">
        <v>651392.0085</v>
      </c>
      <c r="L3">
        <v>678087.50969999901</v>
      </c>
      <c r="M3">
        <v>652053.47580000001</v>
      </c>
      <c r="N3">
        <v>550996.74349999998</v>
      </c>
      <c r="O3">
        <v>529377.34470000002</v>
      </c>
      <c r="P3">
        <v>584490.61990000005</v>
      </c>
      <c r="Q3">
        <v>770877.0943</v>
      </c>
      <c r="R3">
        <v>843043.04739999899</v>
      </c>
      <c r="S3">
        <v>982026.20479999995</v>
      </c>
      <c r="T3">
        <v>1051812.8060000001</v>
      </c>
      <c r="U3">
        <v>1255519.6629999999</v>
      </c>
      <c r="V3">
        <v>1362079.121</v>
      </c>
      <c r="W3">
        <v>1471335.9040000001</v>
      </c>
      <c r="X3">
        <v>1484393.9210000001</v>
      </c>
      <c r="Y3">
        <v>1441753.129</v>
      </c>
      <c r="Z3">
        <v>1378253.8740000001</v>
      </c>
      <c r="AA3">
        <v>1318064.5020000001</v>
      </c>
      <c r="AB3">
        <v>1268661.477</v>
      </c>
      <c r="AC3">
        <v>1228580.4680000001</v>
      </c>
      <c r="AD3">
        <v>1192966.9099999999</v>
      </c>
      <c r="AE3">
        <v>1159803.0970000001</v>
      </c>
      <c r="AF3">
        <v>1128356.581</v>
      </c>
      <c r="AG3">
        <v>1098171.1340000001</v>
      </c>
      <c r="AH3">
        <v>1070042.9280000001</v>
      </c>
      <c r="AI3">
        <v>1044430.472</v>
      </c>
      <c r="AJ3">
        <v>1021317.037</v>
      </c>
      <c r="AK3">
        <v>1001010.247</v>
      </c>
      <c r="AL3">
        <v>983261.73979999998</v>
      </c>
      <c r="AM3">
        <v>968594.24970000004</v>
      </c>
      <c r="AN3">
        <v>957260.45700000005</v>
      </c>
      <c r="AO3">
        <v>947673.277999999</v>
      </c>
      <c r="AP3">
        <v>938902.48400000005</v>
      </c>
      <c r="AQ3">
        <v>930918.55279999995</v>
      </c>
      <c r="AR3">
        <v>924286.81129999994</v>
      </c>
      <c r="AS3">
        <v>921191.28639999998</v>
      </c>
      <c r="AT3">
        <v>919624.45790000004</v>
      </c>
      <c r="AU3">
        <v>918120.10069999995</v>
      </c>
      <c r="AV3">
        <v>915843.52419999999</v>
      </c>
    </row>
    <row r="4" spans="1:48" x14ac:dyDescent="0.25">
      <c r="A4" t="s">
        <v>8</v>
      </c>
      <c r="B4">
        <v>2318131524.4374599</v>
      </c>
      <c r="C4">
        <v>2355349875.8831902</v>
      </c>
      <c r="D4">
        <v>2393165780</v>
      </c>
      <c r="E4">
        <v>2417743066</v>
      </c>
      <c r="F4">
        <v>2442572755</v>
      </c>
      <c r="G4">
        <v>2467657440</v>
      </c>
      <c r="H4">
        <v>2492999739</v>
      </c>
      <c r="I4">
        <v>2518602297</v>
      </c>
      <c r="J4">
        <v>2544467789</v>
      </c>
      <c r="K4">
        <v>2570598913</v>
      </c>
      <c r="L4">
        <v>2596998398</v>
      </c>
      <c r="M4">
        <v>2623669000</v>
      </c>
      <c r="N4">
        <v>2653988446</v>
      </c>
      <c r="O4">
        <v>2684658267</v>
      </c>
      <c r="P4">
        <v>2715682513</v>
      </c>
      <c r="Q4">
        <v>2745467125</v>
      </c>
      <c r="R4">
        <v>2775151740</v>
      </c>
      <c r="S4">
        <v>2804229571</v>
      </c>
      <c r="T4">
        <v>2833057577</v>
      </c>
      <c r="U4">
        <v>2863783189</v>
      </c>
      <c r="V4">
        <v>2894524521</v>
      </c>
      <c r="W4">
        <v>2924411523</v>
      </c>
      <c r="X4">
        <v>2953544095</v>
      </c>
      <c r="Y4">
        <v>2981851909</v>
      </c>
      <c r="Z4">
        <v>3009484025</v>
      </c>
      <c r="AA4">
        <v>3036284686</v>
      </c>
      <c r="AB4">
        <v>3062184172</v>
      </c>
      <c r="AC4">
        <v>3087964217</v>
      </c>
      <c r="AD4">
        <v>3113483048</v>
      </c>
      <c r="AE4">
        <v>3138686341</v>
      </c>
      <c r="AF4">
        <v>3163564425</v>
      </c>
      <c r="AG4">
        <v>3188384924</v>
      </c>
      <c r="AH4">
        <v>3212818008</v>
      </c>
      <c r="AI4">
        <v>3236712515</v>
      </c>
      <c r="AJ4">
        <v>3260337894</v>
      </c>
      <c r="AK4">
        <v>3283638812</v>
      </c>
      <c r="AL4">
        <v>3306510935</v>
      </c>
      <c r="AM4">
        <v>3328474335</v>
      </c>
      <c r="AN4">
        <v>3349315510</v>
      </c>
      <c r="AO4">
        <v>3369011741</v>
      </c>
      <c r="AP4">
        <v>3387834688</v>
      </c>
      <c r="AQ4">
        <v>3405571666</v>
      </c>
      <c r="AR4">
        <v>3422253727</v>
      </c>
      <c r="AS4">
        <v>3438013091</v>
      </c>
      <c r="AT4">
        <v>3452736286</v>
      </c>
      <c r="AU4">
        <v>3466409026</v>
      </c>
      <c r="AV4">
        <v>3479017918</v>
      </c>
    </row>
    <row r="5" spans="1:48" x14ac:dyDescent="0.25">
      <c r="A5" t="s">
        <v>9</v>
      </c>
      <c r="B5">
        <v>182970972.649156</v>
      </c>
      <c r="C5">
        <v>185908630.79867601</v>
      </c>
      <c r="D5">
        <v>188893454</v>
      </c>
      <c r="E5">
        <v>180339674.69999999</v>
      </c>
      <c r="F5">
        <v>171646801.69999999</v>
      </c>
      <c r="G5">
        <v>162971852.09999999</v>
      </c>
      <c r="H5">
        <v>155387576.90000001</v>
      </c>
      <c r="I5">
        <v>147929171.40000001</v>
      </c>
      <c r="J5">
        <v>140096084.30000001</v>
      </c>
      <c r="K5">
        <v>131922848.5</v>
      </c>
      <c r="L5">
        <v>124132259.5</v>
      </c>
      <c r="M5">
        <v>117229050.40000001</v>
      </c>
      <c r="N5">
        <v>111696830.3</v>
      </c>
      <c r="O5">
        <v>106899266.8</v>
      </c>
      <c r="P5">
        <v>102042119.59999999</v>
      </c>
      <c r="Q5">
        <v>96354329.469999999</v>
      </c>
      <c r="R5">
        <v>90606845.180000007</v>
      </c>
      <c r="S5">
        <v>84551598.989999995</v>
      </c>
      <c r="T5">
        <v>78634049.760000005</v>
      </c>
      <c r="U5">
        <v>72665586.069999903</v>
      </c>
      <c r="V5">
        <v>67181455.590000004</v>
      </c>
      <c r="W5">
        <v>62110952.43</v>
      </c>
      <c r="X5">
        <v>57612006.859999999</v>
      </c>
      <c r="Y5">
        <v>53706980.640000001</v>
      </c>
      <c r="Z5">
        <v>50309232.219999999</v>
      </c>
      <c r="AA5">
        <v>47312788.560000002</v>
      </c>
      <c r="AB5">
        <v>44629318.490000002</v>
      </c>
      <c r="AC5">
        <v>42193973.920000002</v>
      </c>
      <c r="AD5">
        <v>39960078.759999998</v>
      </c>
      <c r="AE5">
        <v>37895317.32</v>
      </c>
      <c r="AF5">
        <v>35977195.219999999</v>
      </c>
      <c r="AG5">
        <v>34189270.880000003</v>
      </c>
      <c r="AH5">
        <v>32518665.210000001</v>
      </c>
      <c r="AI5">
        <v>30955427.640000001</v>
      </c>
      <c r="AJ5">
        <v>29491195.02</v>
      </c>
      <c r="AK5">
        <v>28118098.629999999</v>
      </c>
      <c r="AL5">
        <v>26828549.219999999</v>
      </c>
      <c r="AM5">
        <v>25612176.050000001</v>
      </c>
      <c r="AN5">
        <v>24453230.23</v>
      </c>
      <c r="AO5">
        <v>23343520.670000002</v>
      </c>
      <c r="AP5">
        <v>22280180.149999999</v>
      </c>
      <c r="AQ5">
        <v>21262674.199999999</v>
      </c>
      <c r="AR5">
        <v>20290324.489999998</v>
      </c>
      <c r="AS5">
        <v>19360482.43</v>
      </c>
      <c r="AT5">
        <v>18471373.140000001</v>
      </c>
      <c r="AU5">
        <v>17622185.48</v>
      </c>
      <c r="AV5">
        <v>16813113.809999999</v>
      </c>
    </row>
    <row r="6" spans="1:48" x14ac:dyDescent="0.25">
      <c r="A6" t="s">
        <v>10</v>
      </c>
      <c r="B6">
        <v>399231640.45290101</v>
      </c>
      <c r="C6">
        <v>405641433.57550502</v>
      </c>
      <c r="D6">
        <v>412154138</v>
      </c>
      <c r="E6">
        <v>406663822.5</v>
      </c>
      <c r="F6">
        <v>399823937.19999999</v>
      </c>
      <c r="G6">
        <v>392298859.19999999</v>
      </c>
      <c r="H6">
        <v>386417991.80000001</v>
      </c>
      <c r="I6">
        <v>380034766.39999998</v>
      </c>
      <c r="J6">
        <v>371856751.10000002</v>
      </c>
      <c r="K6">
        <v>362074425.30000001</v>
      </c>
      <c r="L6">
        <v>352250098.60000002</v>
      </c>
      <c r="M6">
        <v>343786461.89999998</v>
      </c>
      <c r="N6">
        <v>338229322.89999998</v>
      </c>
      <c r="O6">
        <v>334169738.69999999</v>
      </c>
      <c r="P6">
        <v>329189887.60000002</v>
      </c>
      <c r="Q6">
        <v>321188124.89999998</v>
      </c>
      <c r="R6">
        <v>312093435.19999999</v>
      </c>
      <c r="S6">
        <v>301430668.80000001</v>
      </c>
      <c r="T6">
        <v>290013380.60000002</v>
      </c>
      <c r="U6">
        <v>277405196.10000002</v>
      </c>
      <c r="V6">
        <v>265115079.69999999</v>
      </c>
      <c r="W6">
        <v>253257448.30000001</v>
      </c>
      <c r="X6">
        <v>242265658.59999999</v>
      </c>
      <c r="Y6">
        <v>232612256.59999999</v>
      </c>
      <c r="Z6">
        <v>224074804</v>
      </c>
      <c r="AA6">
        <v>216443770.30000001</v>
      </c>
      <c r="AB6">
        <v>209507166.40000001</v>
      </c>
      <c r="AC6">
        <v>203097132.80000001</v>
      </c>
      <c r="AD6">
        <v>197093151.90000001</v>
      </c>
      <c r="AE6">
        <v>191411554.40000001</v>
      </c>
      <c r="AF6">
        <v>185995040</v>
      </c>
      <c r="AG6">
        <v>180805476</v>
      </c>
      <c r="AH6">
        <v>175814238.59999999</v>
      </c>
      <c r="AI6">
        <v>170999502.40000001</v>
      </c>
      <c r="AJ6">
        <v>166344876.80000001</v>
      </c>
      <c r="AK6">
        <v>161835935.09999999</v>
      </c>
      <c r="AL6">
        <v>157459120.80000001</v>
      </c>
      <c r="AM6">
        <v>153187147.69999999</v>
      </c>
      <c r="AN6">
        <v>148965862.80000001</v>
      </c>
      <c r="AO6">
        <v>144771057.09999999</v>
      </c>
      <c r="AP6">
        <v>140600858.5</v>
      </c>
      <c r="AQ6">
        <v>136462736.30000001</v>
      </c>
      <c r="AR6">
        <v>132361140.3</v>
      </c>
      <c r="AS6">
        <v>128286555.7</v>
      </c>
      <c r="AT6">
        <v>124239748.59999999</v>
      </c>
      <c r="AU6">
        <v>120228793.2</v>
      </c>
      <c r="AV6">
        <v>116267046.40000001</v>
      </c>
    </row>
    <row r="7" spans="1:48" x14ac:dyDescent="0.25">
      <c r="A7" t="s">
        <v>11</v>
      </c>
      <c r="B7">
        <v>762047427.55376601</v>
      </c>
      <c r="C7">
        <v>774282345.494367</v>
      </c>
      <c r="D7">
        <v>786713699</v>
      </c>
      <c r="E7">
        <v>775679940</v>
      </c>
      <c r="F7">
        <v>763256534.29999995</v>
      </c>
      <c r="G7">
        <v>750145661</v>
      </c>
      <c r="H7">
        <v>740086158.39999998</v>
      </c>
      <c r="I7">
        <v>729325013.39999998</v>
      </c>
      <c r="J7">
        <v>715999613.70000005</v>
      </c>
      <c r="K7">
        <v>700265037.39999998</v>
      </c>
      <c r="L7">
        <v>684533586.60000002</v>
      </c>
      <c r="M7">
        <v>671026490.79999995</v>
      </c>
      <c r="N7">
        <v>662605879.60000002</v>
      </c>
      <c r="O7">
        <v>656638817.39999998</v>
      </c>
      <c r="P7">
        <v>649006398</v>
      </c>
      <c r="Q7">
        <v>635778062.79999995</v>
      </c>
      <c r="R7">
        <v>620746400.5</v>
      </c>
      <c r="S7">
        <v>602503441.29999995</v>
      </c>
      <c r="T7">
        <v>583164218.29999995</v>
      </c>
      <c r="U7">
        <v>560984654.39999998</v>
      </c>
      <c r="V7">
        <v>539283030.70000005</v>
      </c>
      <c r="W7">
        <v>518575020.39999998</v>
      </c>
      <c r="X7">
        <v>499583239.69999999</v>
      </c>
      <c r="Y7">
        <v>483338260</v>
      </c>
      <c r="Z7">
        <v>469168623.80000001</v>
      </c>
      <c r="AA7">
        <v>456628450.19999999</v>
      </c>
      <c r="AB7">
        <v>445284460</v>
      </c>
      <c r="AC7">
        <v>434807306.19999999</v>
      </c>
      <c r="AD7">
        <v>424975895</v>
      </c>
      <c r="AE7">
        <v>415646310.80000001</v>
      </c>
      <c r="AF7">
        <v>406727520.39999998</v>
      </c>
      <c r="AG7">
        <v>398162492.30000001</v>
      </c>
      <c r="AH7">
        <v>389908937.39999998</v>
      </c>
      <c r="AI7">
        <v>381933029.30000001</v>
      </c>
      <c r="AJ7">
        <v>374208389</v>
      </c>
      <c r="AK7">
        <v>366710310.19999999</v>
      </c>
      <c r="AL7">
        <v>359414061.5</v>
      </c>
      <c r="AM7">
        <v>352268195.60000002</v>
      </c>
      <c r="AN7">
        <v>345172276.10000002</v>
      </c>
      <c r="AO7">
        <v>338081964.89999998</v>
      </c>
      <c r="AP7">
        <v>330994128.89999998</v>
      </c>
      <c r="AQ7">
        <v>323922536</v>
      </c>
      <c r="AR7">
        <v>316872896.69999999</v>
      </c>
      <c r="AS7">
        <v>309821598.19999999</v>
      </c>
      <c r="AT7">
        <v>302767111</v>
      </c>
      <c r="AU7">
        <v>295723040.60000002</v>
      </c>
      <c r="AV7">
        <v>288714486.10000002</v>
      </c>
    </row>
    <row r="8" spans="1:48" x14ac:dyDescent="0.25">
      <c r="A8" t="s">
        <v>12</v>
      </c>
      <c r="B8">
        <v>640671991.67983496</v>
      </c>
      <c r="C8">
        <v>650958187.73748195</v>
      </c>
      <c r="D8">
        <v>661409532</v>
      </c>
      <c r="E8">
        <v>681999023</v>
      </c>
      <c r="F8">
        <v>703048779.79999995</v>
      </c>
      <c r="G8">
        <v>724001408.89999998</v>
      </c>
      <c r="H8">
        <v>742321481</v>
      </c>
      <c r="I8">
        <v>760340174.89999998</v>
      </c>
      <c r="J8">
        <v>779497827.10000002</v>
      </c>
      <c r="K8">
        <v>799308948.60000002</v>
      </c>
      <c r="L8">
        <v>817750935.5</v>
      </c>
      <c r="M8">
        <v>833413686.60000002</v>
      </c>
      <c r="N8">
        <v>847551664.79999995</v>
      </c>
      <c r="O8">
        <v>858903394.29999995</v>
      </c>
      <c r="P8">
        <v>870328950.39999998</v>
      </c>
      <c r="Q8">
        <v>880974066.20000005</v>
      </c>
      <c r="R8">
        <v>890837796.89999998</v>
      </c>
      <c r="S8">
        <v>899017319.39999998</v>
      </c>
      <c r="T8">
        <v>905321794.79999995</v>
      </c>
      <c r="U8">
        <v>907081053.39999998</v>
      </c>
      <c r="V8">
        <v>903845452</v>
      </c>
      <c r="W8">
        <v>895953958.5</v>
      </c>
      <c r="X8">
        <v>886311464.79999995</v>
      </c>
      <c r="Y8">
        <v>876577821.39999998</v>
      </c>
      <c r="Z8">
        <v>867493455.89999998</v>
      </c>
      <c r="AA8">
        <v>859053769.79999995</v>
      </c>
      <c r="AB8">
        <v>851015711.70000005</v>
      </c>
      <c r="AC8">
        <v>843561775.39999998</v>
      </c>
      <c r="AD8">
        <v>836582863.39999998</v>
      </c>
      <c r="AE8">
        <v>830015470.5</v>
      </c>
      <c r="AF8">
        <v>823791578.60000002</v>
      </c>
      <c r="AG8">
        <v>817953663.89999998</v>
      </c>
      <c r="AH8">
        <v>812258921.70000005</v>
      </c>
      <c r="AI8">
        <v>806528850.89999998</v>
      </c>
      <c r="AJ8">
        <v>800757061.79999995</v>
      </c>
      <c r="AK8">
        <v>794814461.29999995</v>
      </c>
      <c r="AL8">
        <v>788577996.70000005</v>
      </c>
      <c r="AM8">
        <v>781835426.79999995</v>
      </c>
      <c r="AN8">
        <v>774536532.10000002</v>
      </c>
      <c r="AO8">
        <v>766685192.70000005</v>
      </c>
      <c r="AP8">
        <v>758341015.70000005</v>
      </c>
      <c r="AQ8">
        <v>749433299.60000002</v>
      </c>
      <c r="AR8">
        <v>739935360.39999998</v>
      </c>
      <c r="AS8">
        <v>729790742.89999998</v>
      </c>
      <c r="AT8">
        <v>718981156.70000005</v>
      </c>
      <c r="AU8">
        <v>707545765.89999998</v>
      </c>
      <c r="AV8">
        <v>696930017.79999995</v>
      </c>
    </row>
    <row r="9" spans="1:48" x14ac:dyDescent="0.25">
      <c r="A9" t="s">
        <v>13</v>
      </c>
      <c r="B9">
        <v>291506404.18067801</v>
      </c>
      <c r="C9">
        <v>296186633.79021603</v>
      </c>
      <c r="D9">
        <v>300942006</v>
      </c>
      <c r="E9">
        <v>326357560.39999998</v>
      </c>
      <c r="F9">
        <v>352072995</v>
      </c>
      <c r="G9">
        <v>377504806.39999998</v>
      </c>
      <c r="H9">
        <v>398603709.10000002</v>
      </c>
      <c r="I9">
        <v>419117662.89999998</v>
      </c>
      <c r="J9">
        <v>441294288.19999999</v>
      </c>
      <c r="K9">
        <v>465743877.39999998</v>
      </c>
      <c r="L9">
        <v>490055524.10000002</v>
      </c>
      <c r="M9">
        <v>512155694.80000001</v>
      </c>
      <c r="N9">
        <v>530638913.10000002</v>
      </c>
      <c r="O9">
        <v>546708625</v>
      </c>
      <c r="P9">
        <v>563858531.70000005</v>
      </c>
      <c r="Q9">
        <v>585708222.20000005</v>
      </c>
      <c r="R9">
        <v>608288153.29999995</v>
      </c>
      <c r="S9">
        <v>633892655.70000005</v>
      </c>
      <c r="T9">
        <v>659240582.20000005</v>
      </c>
      <c r="U9">
        <v>688193783.10000002</v>
      </c>
      <c r="V9">
        <v>716533026.20000005</v>
      </c>
      <c r="W9">
        <v>745336564</v>
      </c>
      <c r="X9">
        <v>770962815.70000005</v>
      </c>
      <c r="Y9">
        <v>793080820.70000005</v>
      </c>
      <c r="Z9">
        <v>811151122.79999995</v>
      </c>
      <c r="AA9">
        <v>825755019.39999998</v>
      </c>
      <c r="AB9">
        <v>837566433.5</v>
      </c>
      <c r="AC9">
        <v>847467376.79999995</v>
      </c>
      <c r="AD9">
        <v>855904070.20000005</v>
      </c>
      <c r="AE9">
        <v>863219411.39999998</v>
      </c>
      <c r="AF9">
        <v>869657673.39999998</v>
      </c>
      <c r="AG9">
        <v>875480584.39999998</v>
      </c>
      <c r="AH9">
        <v>880687813.70000005</v>
      </c>
      <c r="AI9">
        <v>885296048.20000005</v>
      </c>
      <c r="AJ9">
        <v>889441374.10000002</v>
      </c>
      <c r="AK9">
        <v>893140051.89999998</v>
      </c>
      <c r="AL9">
        <v>896387062.89999998</v>
      </c>
      <c r="AM9">
        <v>899078239.20000005</v>
      </c>
      <c r="AN9">
        <v>901258264.29999995</v>
      </c>
      <c r="AO9">
        <v>902969015.29999995</v>
      </c>
      <c r="AP9">
        <v>904296189.29999995</v>
      </c>
      <c r="AQ9">
        <v>905148332.29999995</v>
      </c>
      <c r="AR9">
        <v>905504887.5</v>
      </c>
      <c r="AS9">
        <v>905382256.89999998</v>
      </c>
      <c r="AT9">
        <v>904731124</v>
      </c>
      <c r="AU9">
        <v>903530771.89999998</v>
      </c>
      <c r="AV9">
        <v>901759111.5</v>
      </c>
    </row>
    <row r="10" spans="1:48" x14ac:dyDescent="0.25">
      <c r="A10" t="s">
        <v>14</v>
      </c>
      <c r="B10">
        <v>41062689.603059798</v>
      </c>
      <c r="C10">
        <v>41721964.366740197</v>
      </c>
      <c r="D10">
        <v>42391824</v>
      </c>
      <c r="E10">
        <v>45392770.689999998</v>
      </c>
      <c r="F10">
        <v>45202791.060000002</v>
      </c>
      <c r="G10">
        <v>44171896.689999998</v>
      </c>
      <c r="H10">
        <v>43648021.219999999</v>
      </c>
      <c r="I10">
        <v>44875781.43</v>
      </c>
      <c r="J10">
        <v>47594489.18</v>
      </c>
      <c r="K10">
        <v>51473314.770000003</v>
      </c>
      <c r="L10">
        <v>55756847.100000001</v>
      </c>
      <c r="M10">
        <v>59722838.130000003</v>
      </c>
      <c r="N10">
        <v>61525873.159999996</v>
      </c>
      <c r="O10">
        <v>63240551.799999997</v>
      </c>
      <c r="P10">
        <v>65322149</v>
      </c>
      <c r="Q10">
        <v>70399545.170000002</v>
      </c>
      <c r="R10">
        <v>75361131.530000001</v>
      </c>
      <c r="S10">
        <v>81874290.980000004</v>
      </c>
      <c r="T10">
        <v>88215527.019999996</v>
      </c>
      <c r="U10">
        <v>99204402.329999998</v>
      </c>
      <c r="V10">
        <v>110645853.2</v>
      </c>
      <c r="W10">
        <v>121914307.59999999</v>
      </c>
      <c r="X10">
        <v>130577275.59999999</v>
      </c>
      <c r="Y10">
        <v>134898715.90000001</v>
      </c>
      <c r="Z10">
        <v>137331616.09999999</v>
      </c>
      <c r="AA10">
        <v>138592235.19999999</v>
      </c>
      <c r="AB10">
        <v>139251205.19999999</v>
      </c>
      <c r="AC10">
        <v>139656830.69999999</v>
      </c>
      <c r="AD10">
        <v>139753277.30000001</v>
      </c>
      <c r="AE10">
        <v>139511010.19999999</v>
      </c>
      <c r="AF10">
        <v>138962903.59999999</v>
      </c>
      <c r="AG10">
        <v>138197943.5</v>
      </c>
      <c r="AH10">
        <v>137252608</v>
      </c>
      <c r="AI10">
        <v>136216938.90000001</v>
      </c>
      <c r="AJ10">
        <v>135226235.90000001</v>
      </c>
      <c r="AK10">
        <v>134327691</v>
      </c>
      <c r="AL10">
        <v>133533145.2</v>
      </c>
      <c r="AM10">
        <v>132770281.40000001</v>
      </c>
      <c r="AN10">
        <v>132006332.59999999</v>
      </c>
      <c r="AO10">
        <v>131244007.09999999</v>
      </c>
      <c r="AP10">
        <v>130560336</v>
      </c>
      <c r="AQ10">
        <v>129894379.09999999</v>
      </c>
      <c r="AR10">
        <v>129296594</v>
      </c>
      <c r="AS10">
        <v>128909043.2</v>
      </c>
      <c r="AT10">
        <v>128654900.09999999</v>
      </c>
      <c r="AU10">
        <v>128457509.40000001</v>
      </c>
      <c r="AV10">
        <v>128239545.90000001</v>
      </c>
    </row>
    <row r="11" spans="1:48" x14ac:dyDescent="0.25">
      <c r="A11" t="s">
        <v>15</v>
      </c>
      <c r="B11">
        <v>640398.31806251395</v>
      </c>
      <c r="C11">
        <v>650680.12020171306</v>
      </c>
      <c r="D11">
        <v>661127</v>
      </c>
      <c r="E11">
        <v>1310274.537</v>
      </c>
      <c r="F11">
        <v>7520916.0389999999</v>
      </c>
      <c r="G11">
        <v>16562955.609999999</v>
      </c>
      <c r="H11">
        <v>26534800.219999999</v>
      </c>
      <c r="I11">
        <v>36979726.869999997</v>
      </c>
      <c r="J11">
        <v>48128735.049999997</v>
      </c>
      <c r="K11">
        <v>59810460.899999999</v>
      </c>
      <c r="L11">
        <v>72519146.469999999</v>
      </c>
      <c r="M11">
        <v>86334777.450000003</v>
      </c>
      <c r="N11">
        <v>101739962</v>
      </c>
      <c r="O11">
        <v>118097873.2</v>
      </c>
      <c r="P11">
        <v>135934476.30000001</v>
      </c>
      <c r="Q11">
        <v>155064774.59999999</v>
      </c>
      <c r="R11">
        <v>177217977</v>
      </c>
      <c r="S11">
        <v>200959596.19999999</v>
      </c>
      <c r="T11">
        <v>228468024.19999999</v>
      </c>
      <c r="U11">
        <v>258248514.09999999</v>
      </c>
      <c r="V11">
        <v>291920623.69999999</v>
      </c>
      <c r="W11">
        <v>327263271.5</v>
      </c>
      <c r="X11">
        <v>366231633.69999999</v>
      </c>
      <c r="Y11">
        <v>407637054.19999999</v>
      </c>
      <c r="Z11">
        <v>449955170.19999999</v>
      </c>
      <c r="AA11">
        <v>492498652.5</v>
      </c>
      <c r="AB11">
        <v>534929876.89999998</v>
      </c>
      <c r="AC11">
        <v>577179821.39999998</v>
      </c>
      <c r="AD11">
        <v>619213711</v>
      </c>
      <c r="AE11">
        <v>660987266.39999998</v>
      </c>
      <c r="AF11">
        <v>702452513.79999995</v>
      </c>
      <c r="AG11">
        <v>743595493.29999995</v>
      </c>
      <c r="AH11">
        <v>784376823.70000005</v>
      </c>
      <c r="AI11">
        <v>824782717.79999995</v>
      </c>
      <c r="AJ11">
        <v>864868760.89999998</v>
      </c>
      <c r="AK11">
        <v>904692264.10000002</v>
      </c>
      <c r="AL11">
        <v>944310998.39999998</v>
      </c>
      <c r="AM11">
        <v>983722868.29999995</v>
      </c>
      <c r="AN11">
        <v>1022923012</v>
      </c>
      <c r="AO11">
        <v>1061916983</v>
      </c>
      <c r="AP11">
        <v>1100761979</v>
      </c>
      <c r="AQ11">
        <v>1139447709</v>
      </c>
      <c r="AR11">
        <v>1177992524</v>
      </c>
      <c r="AS11">
        <v>1216462411</v>
      </c>
      <c r="AT11">
        <v>1254890873</v>
      </c>
      <c r="AU11">
        <v>1293300959</v>
      </c>
      <c r="AV11">
        <v>1331685558</v>
      </c>
    </row>
    <row r="12" spans="1:48" x14ac:dyDescent="0.25">
      <c r="A12" t="s">
        <v>47</v>
      </c>
      <c r="B12">
        <v>4655.9319880334697</v>
      </c>
      <c r="C12">
        <v>4825.2981717473203</v>
      </c>
      <c r="D12">
        <v>5000.8181350000004</v>
      </c>
      <c r="E12">
        <v>5747.1166730000004</v>
      </c>
      <c r="F12">
        <v>7790.234101</v>
      </c>
      <c r="G12">
        <v>8895.6467279999997</v>
      </c>
      <c r="H12">
        <v>8217.6898099999999</v>
      </c>
      <c r="I12">
        <v>9080.8514520000008</v>
      </c>
      <c r="J12">
        <v>10796.48711</v>
      </c>
      <c r="K12">
        <v>12363.73265</v>
      </c>
      <c r="L12">
        <v>13006.31904</v>
      </c>
      <c r="M12">
        <v>12643.26778</v>
      </c>
      <c r="N12">
        <v>10767.649509999999</v>
      </c>
      <c r="O12">
        <v>10135.29192</v>
      </c>
      <c r="P12">
        <v>11556.48998</v>
      </c>
      <c r="Q12">
        <v>15192.92749</v>
      </c>
      <c r="R12">
        <v>17288.913100000002</v>
      </c>
      <c r="S12">
        <v>19857.372599999999</v>
      </c>
      <c r="T12">
        <v>22282.417740000001</v>
      </c>
      <c r="U12">
        <v>25890.221969999999</v>
      </c>
      <c r="V12">
        <v>31440.653170000001</v>
      </c>
      <c r="W12">
        <v>37989.69326</v>
      </c>
      <c r="X12">
        <v>42282.938130000002</v>
      </c>
      <c r="Y12">
        <v>44090.408450000003</v>
      </c>
      <c r="Z12">
        <v>44136.326880000001</v>
      </c>
      <c r="AA12">
        <v>43583.607309999999</v>
      </c>
      <c r="AB12">
        <v>42827.214549999997</v>
      </c>
      <c r="AC12">
        <v>42992.6734</v>
      </c>
      <c r="AD12">
        <v>43246.297279999999</v>
      </c>
      <c r="AE12">
        <v>42771.856039999999</v>
      </c>
      <c r="AF12">
        <v>42520.345869999997</v>
      </c>
      <c r="AG12">
        <v>42856.269749999999</v>
      </c>
      <c r="AH12">
        <v>43527.867509999996</v>
      </c>
      <c r="AI12">
        <v>44287.51107</v>
      </c>
      <c r="AJ12">
        <v>44922.740279999998</v>
      </c>
      <c r="AK12">
        <v>45202.780019999998</v>
      </c>
      <c r="AL12">
        <v>45486.108650000002</v>
      </c>
      <c r="AM12">
        <v>45567.455809999999</v>
      </c>
      <c r="AN12">
        <v>45389.121400000004</v>
      </c>
      <c r="AO12">
        <v>45036.427349999998</v>
      </c>
      <c r="AP12">
        <v>44566.910340000002</v>
      </c>
      <c r="AQ12">
        <v>44015.401810000003</v>
      </c>
      <c r="AR12">
        <v>43432.249459999999</v>
      </c>
      <c r="AS12">
        <v>42893.798900000002</v>
      </c>
      <c r="AT12">
        <v>42351.867409999999</v>
      </c>
      <c r="AU12">
        <v>41799.594250000002</v>
      </c>
      <c r="AV12">
        <v>41267.659449999999</v>
      </c>
    </row>
    <row r="13" spans="1:48" x14ac:dyDescent="0.25">
      <c r="A13" t="s">
        <v>26</v>
      </c>
      <c r="B13">
        <v>272402.349599457</v>
      </c>
      <c r="C13">
        <v>276775.85743331298</v>
      </c>
      <c r="D13">
        <v>281219.5834</v>
      </c>
      <c r="E13">
        <v>309190.8236</v>
      </c>
      <c r="F13">
        <v>398844.40269999998</v>
      </c>
      <c r="G13">
        <v>464841.55820000003</v>
      </c>
      <c r="H13">
        <v>433857.95069999999</v>
      </c>
      <c r="I13">
        <v>481834.30229999998</v>
      </c>
      <c r="J13">
        <v>564322.34759999998</v>
      </c>
      <c r="K13">
        <v>651392.0085</v>
      </c>
      <c r="L13">
        <v>678087.50969999901</v>
      </c>
      <c r="M13">
        <v>652053.47580000001</v>
      </c>
      <c r="N13">
        <v>550996.74349999998</v>
      </c>
      <c r="O13">
        <v>529377.34470000002</v>
      </c>
      <c r="P13">
        <v>584490.61990000005</v>
      </c>
      <c r="Q13">
        <v>770877.0943</v>
      </c>
      <c r="R13">
        <v>843043.04739999899</v>
      </c>
      <c r="S13">
        <v>982026.20479999995</v>
      </c>
      <c r="T13">
        <v>1051812.8060000001</v>
      </c>
      <c r="U13">
        <v>1255519.6629999999</v>
      </c>
      <c r="V13">
        <v>1523788.1629999999</v>
      </c>
      <c r="W13">
        <v>1759639.263</v>
      </c>
      <c r="X13">
        <v>1898644.6640000001</v>
      </c>
      <c r="Y13">
        <v>1922432.551</v>
      </c>
      <c r="Z13">
        <v>1892123.4979999999</v>
      </c>
      <c r="AA13">
        <v>1832053.1950000001</v>
      </c>
      <c r="AB13">
        <v>1772228.284</v>
      </c>
      <c r="AC13">
        <v>1738483.9080000001</v>
      </c>
      <c r="AD13">
        <v>1694680.4809999999</v>
      </c>
      <c r="AE13">
        <v>1644199.719</v>
      </c>
      <c r="AF13">
        <v>1603818.5519999999</v>
      </c>
      <c r="AG13">
        <v>1589788.517</v>
      </c>
      <c r="AH13">
        <v>1593597.084</v>
      </c>
      <c r="AI13">
        <v>1596597.652</v>
      </c>
      <c r="AJ13">
        <v>1587132.1329999999</v>
      </c>
      <c r="AK13">
        <v>1563766.585</v>
      </c>
      <c r="AL13">
        <v>1541136.49</v>
      </c>
      <c r="AM13">
        <v>1507963.42</v>
      </c>
      <c r="AN13">
        <v>1469528.61</v>
      </c>
      <c r="AO13">
        <v>1426723.3430000001</v>
      </c>
      <c r="AP13">
        <v>1381233.5919999999</v>
      </c>
      <c r="AQ13">
        <v>1335130.689</v>
      </c>
      <c r="AR13">
        <v>1289392.3559999999</v>
      </c>
      <c r="AS13">
        <v>1244758.1359999999</v>
      </c>
      <c r="AT13">
        <v>1200805.844</v>
      </c>
      <c r="AU13">
        <v>1157762.263</v>
      </c>
      <c r="AV13">
        <v>1115949.1059999999</v>
      </c>
    </row>
    <row r="14" spans="1:48" x14ac:dyDescent="0.25">
      <c r="A14" t="s">
        <v>27</v>
      </c>
      <c r="B14">
        <v>2318131524.4374599</v>
      </c>
      <c r="C14">
        <v>2355349875.8831902</v>
      </c>
      <c r="D14">
        <v>2393165780</v>
      </c>
      <c r="E14">
        <v>2417743066</v>
      </c>
      <c r="F14">
        <v>2442572755</v>
      </c>
      <c r="G14">
        <v>2467657440</v>
      </c>
      <c r="H14">
        <v>2492999739</v>
      </c>
      <c r="I14">
        <v>2518602297</v>
      </c>
      <c r="J14">
        <v>2544467789</v>
      </c>
      <c r="K14">
        <v>2570598913</v>
      </c>
      <c r="L14">
        <v>2596998398</v>
      </c>
      <c r="M14">
        <v>2623669000</v>
      </c>
      <c r="N14">
        <v>2653988446</v>
      </c>
      <c r="O14">
        <v>2684658267</v>
      </c>
      <c r="P14">
        <v>2715682513</v>
      </c>
      <c r="Q14">
        <v>2745467125</v>
      </c>
      <c r="R14">
        <v>2775151740</v>
      </c>
      <c r="S14">
        <v>2804229571</v>
      </c>
      <c r="T14">
        <v>2833057577</v>
      </c>
      <c r="U14">
        <v>2863783189</v>
      </c>
      <c r="V14">
        <v>2893294392</v>
      </c>
      <c r="W14">
        <v>2920683496</v>
      </c>
      <c r="X14">
        <v>2946016305</v>
      </c>
      <c r="Y14">
        <v>2969192311</v>
      </c>
      <c r="Z14">
        <v>2990333273</v>
      </c>
      <c r="AA14">
        <v>3009261245</v>
      </c>
      <c r="AB14">
        <v>3025888722</v>
      </c>
      <c r="AC14">
        <v>3041817748</v>
      </c>
      <c r="AD14">
        <v>3056903629</v>
      </c>
      <c r="AE14">
        <v>3071089561</v>
      </c>
      <c r="AF14">
        <v>3084363564</v>
      </c>
      <c r="AG14">
        <v>3096983722</v>
      </c>
      <c r="AH14">
        <v>3108626593</v>
      </c>
      <c r="AI14">
        <v>3119146419</v>
      </c>
      <c r="AJ14">
        <v>3128804146</v>
      </c>
      <c r="AK14">
        <v>3137546654</v>
      </c>
      <c r="AL14">
        <v>3145275685</v>
      </c>
      <c r="AM14">
        <v>3152779717</v>
      </c>
      <c r="AN14">
        <v>3159874851</v>
      </c>
      <c r="AO14">
        <v>3166558568</v>
      </c>
      <c r="AP14">
        <v>3173103141</v>
      </c>
      <c r="AQ14">
        <v>3179324132</v>
      </c>
      <c r="AR14">
        <v>3185265549</v>
      </c>
      <c r="AS14">
        <v>3191063906</v>
      </c>
      <c r="AT14">
        <v>3196626001</v>
      </c>
      <c r="AU14">
        <v>3201950414</v>
      </c>
      <c r="AV14">
        <v>3207035723</v>
      </c>
    </row>
    <row r="15" spans="1:48" x14ac:dyDescent="0.25">
      <c r="A15" t="s">
        <v>28</v>
      </c>
      <c r="B15">
        <v>182970972.649156</v>
      </c>
      <c r="C15">
        <v>185908630.79867601</v>
      </c>
      <c r="D15">
        <v>188893454</v>
      </c>
      <c r="E15">
        <v>180339674.69999999</v>
      </c>
      <c r="F15">
        <v>171646801.69999999</v>
      </c>
      <c r="G15">
        <v>162971852.09999999</v>
      </c>
      <c r="H15">
        <v>155387576.90000001</v>
      </c>
      <c r="I15">
        <v>147929171.40000001</v>
      </c>
      <c r="J15">
        <v>140096084.30000001</v>
      </c>
      <c r="K15">
        <v>131922848.5</v>
      </c>
      <c r="L15">
        <v>124132259.5</v>
      </c>
      <c r="M15">
        <v>117229050.40000001</v>
      </c>
      <c r="N15">
        <v>111696830.3</v>
      </c>
      <c r="O15">
        <v>106899266.8</v>
      </c>
      <c r="P15">
        <v>102042119.59999999</v>
      </c>
      <c r="Q15">
        <v>96354329.469999999</v>
      </c>
      <c r="R15">
        <v>90606845.180000007</v>
      </c>
      <c r="S15">
        <v>84551598.989999995</v>
      </c>
      <c r="T15">
        <v>78634049.760000005</v>
      </c>
      <c r="U15">
        <v>72665586.069999903</v>
      </c>
      <c r="V15">
        <v>66632145.560000002</v>
      </c>
      <c r="W15">
        <v>60525053.509999998</v>
      </c>
      <c r="X15">
        <v>54628382.700000003</v>
      </c>
      <c r="Y15">
        <v>49335265.630000003</v>
      </c>
      <c r="Z15">
        <v>44743549.030000001</v>
      </c>
      <c r="AA15">
        <v>40822184.740000002</v>
      </c>
      <c r="AB15">
        <v>37462768.689999998</v>
      </c>
      <c r="AC15">
        <v>34523189.350000001</v>
      </c>
      <c r="AD15">
        <v>31944823.399999999</v>
      </c>
      <c r="AE15">
        <v>29667671.91</v>
      </c>
      <c r="AF15">
        <v>27640603.539999999</v>
      </c>
      <c r="AG15">
        <v>25857948.41</v>
      </c>
      <c r="AH15">
        <v>24313054.859999999</v>
      </c>
      <c r="AI15">
        <v>22968418.600000001</v>
      </c>
      <c r="AJ15">
        <v>21789362.199999999</v>
      </c>
      <c r="AK15">
        <v>20744813.370000001</v>
      </c>
      <c r="AL15">
        <v>19798730.609999999</v>
      </c>
      <c r="AM15">
        <v>18936817.359999999</v>
      </c>
      <c r="AN15">
        <v>18143284.07</v>
      </c>
      <c r="AO15">
        <v>17408227.75</v>
      </c>
      <c r="AP15">
        <v>16725752.48</v>
      </c>
      <c r="AQ15">
        <v>16092005.24</v>
      </c>
      <c r="AR15">
        <v>15498504.710000001</v>
      </c>
      <c r="AS15">
        <v>14927330.6</v>
      </c>
      <c r="AT15">
        <v>14371432.51</v>
      </c>
      <c r="AU15">
        <v>13831527.539999999</v>
      </c>
      <c r="AV15">
        <v>13311438.26</v>
      </c>
    </row>
    <row r="16" spans="1:48" x14ac:dyDescent="0.25">
      <c r="A16" t="s">
        <v>29</v>
      </c>
      <c r="B16">
        <v>399231640.45290101</v>
      </c>
      <c r="C16">
        <v>405641433.57550502</v>
      </c>
      <c r="D16">
        <v>412154138</v>
      </c>
      <c r="E16">
        <v>406663822.5</v>
      </c>
      <c r="F16">
        <v>399823937.19999999</v>
      </c>
      <c r="G16">
        <v>392298859.19999999</v>
      </c>
      <c r="H16">
        <v>386417991.80000001</v>
      </c>
      <c r="I16">
        <v>380034766.39999998</v>
      </c>
      <c r="J16">
        <v>371856751.10000002</v>
      </c>
      <c r="K16">
        <v>362074425.30000001</v>
      </c>
      <c r="L16">
        <v>352250098.60000002</v>
      </c>
      <c r="M16">
        <v>343786461.89999998</v>
      </c>
      <c r="N16">
        <v>338229322.89999998</v>
      </c>
      <c r="O16">
        <v>334169738.69999999</v>
      </c>
      <c r="P16">
        <v>329189887.60000002</v>
      </c>
      <c r="Q16">
        <v>321188124.89999998</v>
      </c>
      <c r="R16">
        <v>312093435.19999999</v>
      </c>
      <c r="S16">
        <v>301430668.80000001</v>
      </c>
      <c r="T16">
        <v>290013380.60000002</v>
      </c>
      <c r="U16">
        <v>277405196.10000002</v>
      </c>
      <c r="V16">
        <v>263339764.09999999</v>
      </c>
      <c r="W16">
        <v>247752709.19999999</v>
      </c>
      <c r="X16">
        <v>231681165.09999999</v>
      </c>
      <c r="Y16">
        <v>216556064.5</v>
      </c>
      <c r="Z16">
        <v>202975815.30000001</v>
      </c>
      <c r="AA16">
        <v>190999773.69999999</v>
      </c>
      <c r="AB16">
        <v>180411004.40000001</v>
      </c>
      <c r="AC16">
        <v>170779425.80000001</v>
      </c>
      <c r="AD16">
        <v>161994545.5</v>
      </c>
      <c r="AE16">
        <v>153975061.5</v>
      </c>
      <c r="AF16">
        <v>146571261.90000001</v>
      </c>
      <c r="AG16">
        <v>139738760.40000001</v>
      </c>
      <c r="AH16">
        <v>133465372</v>
      </c>
      <c r="AI16">
        <v>127669711.09999999</v>
      </c>
      <c r="AJ16">
        <v>122292555.7</v>
      </c>
      <c r="AK16">
        <v>117287254.90000001</v>
      </c>
      <c r="AL16">
        <v>112547823.09999999</v>
      </c>
      <c r="AM16">
        <v>108055746.90000001</v>
      </c>
      <c r="AN16">
        <v>103777670.2</v>
      </c>
      <c r="AO16">
        <v>99692448.310000002</v>
      </c>
      <c r="AP16">
        <v>95794547.200000003</v>
      </c>
      <c r="AQ16">
        <v>92083216.439999998</v>
      </c>
      <c r="AR16">
        <v>88542866.049999997</v>
      </c>
      <c r="AS16">
        <v>85126125.120000005</v>
      </c>
      <c r="AT16">
        <v>81814294.459999904</v>
      </c>
      <c r="AU16">
        <v>78606839.640000001</v>
      </c>
      <c r="AV16">
        <v>75510740.760000005</v>
      </c>
    </row>
    <row r="17" spans="1:48" x14ac:dyDescent="0.25">
      <c r="A17" t="s">
        <v>30</v>
      </c>
      <c r="B17">
        <v>762047427.55376601</v>
      </c>
      <c r="C17">
        <v>774282345.494367</v>
      </c>
      <c r="D17">
        <v>786713699</v>
      </c>
      <c r="E17">
        <v>775679940</v>
      </c>
      <c r="F17">
        <v>763256534.29999995</v>
      </c>
      <c r="G17">
        <v>750145661</v>
      </c>
      <c r="H17">
        <v>740086158.39999998</v>
      </c>
      <c r="I17">
        <v>729325013.39999998</v>
      </c>
      <c r="J17">
        <v>715999613.70000005</v>
      </c>
      <c r="K17">
        <v>700265037.39999998</v>
      </c>
      <c r="L17">
        <v>684533586.60000002</v>
      </c>
      <c r="M17">
        <v>671026490.79999995</v>
      </c>
      <c r="N17">
        <v>662605879.60000002</v>
      </c>
      <c r="O17">
        <v>656638817.39999998</v>
      </c>
      <c r="P17">
        <v>649006398</v>
      </c>
      <c r="Q17">
        <v>635778062.79999995</v>
      </c>
      <c r="R17">
        <v>620746400.5</v>
      </c>
      <c r="S17">
        <v>602503441.29999995</v>
      </c>
      <c r="T17">
        <v>583164218.29999995</v>
      </c>
      <c r="U17">
        <v>560984654.39999998</v>
      </c>
      <c r="V17">
        <v>535764492.89999998</v>
      </c>
      <c r="W17">
        <v>507638553.39999998</v>
      </c>
      <c r="X17">
        <v>478730357.30000001</v>
      </c>
      <c r="Y17">
        <v>451636733.30000001</v>
      </c>
      <c r="Z17">
        <v>427315726.19999999</v>
      </c>
      <c r="AA17">
        <v>406079379.39999998</v>
      </c>
      <c r="AB17">
        <v>387500309.69999999</v>
      </c>
      <c r="AC17">
        <v>370656309.69999999</v>
      </c>
      <c r="AD17">
        <v>355273792.69999999</v>
      </c>
      <c r="AE17">
        <v>341261977.5</v>
      </c>
      <c r="AF17">
        <v>328311439.19999999</v>
      </c>
      <c r="AG17">
        <v>316347509.10000002</v>
      </c>
      <c r="AH17">
        <v>305407514.39999998</v>
      </c>
      <c r="AI17">
        <v>295323355.60000002</v>
      </c>
      <c r="AJ17">
        <v>285943638.60000002</v>
      </c>
      <c r="AK17">
        <v>277163547.69999999</v>
      </c>
      <c r="AL17">
        <v>268743581.30000001</v>
      </c>
      <c r="AM17">
        <v>260626770.90000001</v>
      </c>
      <c r="AN17">
        <v>252791616.40000001</v>
      </c>
      <c r="AO17">
        <v>245212013</v>
      </c>
      <c r="AP17">
        <v>237895451.90000001</v>
      </c>
      <c r="AQ17">
        <v>230857957.90000001</v>
      </c>
      <c r="AR17">
        <v>224074997.30000001</v>
      </c>
      <c r="AS17">
        <v>217442754.30000001</v>
      </c>
      <c r="AT17">
        <v>210930134</v>
      </c>
      <c r="AU17">
        <v>204551781.69999999</v>
      </c>
      <c r="AV17">
        <v>198339233.09999999</v>
      </c>
    </row>
    <row r="18" spans="1:48" x14ac:dyDescent="0.25">
      <c r="A18" t="s">
        <v>31</v>
      </c>
      <c r="B18">
        <v>640671991.67983496</v>
      </c>
      <c r="C18">
        <v>650958187.73748195</v>
      </c>
      <c r="D18">
        <v>661409532</v>
      </c>
      <c r="E18">
        <v>681999023</v>
      </c>
      <c r="F18">
        <v>703048779.79999995</v>
      </c>
      <c r="G18">
        <v>724001408.89999998</v>
      </c>
      <c r="H18">
        <v>742321481</v>
      </c>
      <c r="I18">
        <v>760340174.89999998</v>
      </c>
      <c r="J18">
        <v>779497827.10000002</v>
      </c>
      <c r="K18">
        <v>799308948.60000002</v>
      </c>
      <c r="L18">
        <v>817750935.5</v>
      </c>
      <c r="M18">
        <v>833413686.60000002</v>
      </c>
      <c r="N18">
        <v>847551664.79999995</v>
      </c>
      <c r="O18">
        <v>858903394.29999995</v>
      </c>
      <c r="P18">
        <v>870328950.39999998</v>
      </c>
      <c r="Q18">
        <v>880974066.20000005</v>
      </c>
      <c r="R18">
        <v>890837796.89999998</v>
      </c>
      <c r="S18">
        <v>899017319.39999998</v>
      </c>
      <c r="T18">
        <v>905321794.79999995</v>
      </c>
      <c r="U18">
        <v>907081053.39999998</v>
      </c>
      <c r="V18">
        <v>900083660.5</v>
      </c>
      <c r="W18">
        <v>885976822.20000005</v>
      </c>
      <c r="X18">
        <v>868126226.60000002</v>
      </c>
      <c r="Y18">
        <v>848606598.70000005</v>
      </c>
      <c r="Z18">
        <v>828464864.10000002</v>
      </c>
      <c r="AA18">
        <v>807996418.20000005</v>
      </c>
      <c r="AB18">
        <v>787198319.70000005</v>
      </c>
      <c r="AC18">
        <v>766287194.60000002</v>
      </c>
      <c r="AD18">
        <v>745622972.39999998</v>
      </c>
      <c r="AE18">
        <v>725581222.79999995</v>
      </c>
      <c r="AF18">
        <v>705812389.5</v>
      </c>
      <c r="AG18">
        <v>685257754.70000005</v>
      </c>
      <c r="AH18">
        <v>663148677.39999998</v>
      </c>
      <c r="AI18">
        <v>639880350.79999995</v>
      </c>
      <c r="AJ18">
        <v>616330879.89999998</v>
      </c>
      <c r="AK18">
        <v>593115779.39999998</v>
      </c>
      <c r="AL18">
        <v>570292431.60000002</v>
      </c>
      <c r="AM18">
        <v>548411574.20000005</v>
      </c>
      <c r="AN18">
        <v>527569077.69999999</v>
      </c>
      <c r="AO18">
        <v>507788150.89999998</v>
      </c>
      <c r="AP18">
        <v>489079723.39999998</v>
      </c>
      <c r="AQ18">
        <v>471289322.39999998</v>
      </c>
      <c r="AR18">
        <v>454364199.89999998</v>
      </c>
      <c r="AS18">
        <v>438338492.89999998</v>
      </c>
      <c r="AT18">
        <v>423155953.10000002</v>
      </c>
      <c r="AU18">
        <v>408724081.60000002</v>
      </c>
      <c r="AV18">
        <v>395530629.60000002</v>
      </c>
    </row>
    <row r="19" spans="1:48" x14ac:dyDescent="0.25">
      <c r="A19" t="s">
        <v>32</v>
      </c>
      <c r="B19">
        <v>291506404.18067801</v>
      </c>
      <c r="C19">
        <v>296186633.79021603</v>
      </c>
      <c r="D19">
        <v>300942006</v>
      </c>
      <c r="E19">
        <v>326357560.39999998</v>
      </c>
      <c r="F19">
        <v>352072995</v>
      </c>
      <c r="G19">
        <v>377504806.39999998</v>
      </c>
      <c r="H19">
        <v>398603709.10000002</v>
      </c>
      <c r="I19">
        <v>419117662.89999998</v>
      </c>
      <c r="J19">
        <v>441294288.19999999</v>
      </c>
      <c r="K19">
        <v>465743877.39999998</v>
      </c>
      <c r="L19">
        <v>490055524.10000002</v>
      </c>
      <c r="M19">
        <v>512155694.80000001</v>
      </c>
      <c r="N19">
        <v>530638913.10000002</v>
      </c>
      <c r="O19">
        <v>546708625</v>
      </c>
      <c r="P19">
        <v>563858531.70000005</v>
      </c>
      <c r="Q19">
        <v>585708222.20000005</v>
      </c>
      <c r="R19">
        <v>608288153.29999995</v>
      </c>
      <c r="S19">
        <v>633892655.70000005</v>
      </c>
      <c r="T19">
        <v>659240582.20000005</v>
      </c>
      <c r="U19">
        <v>688193783.10000002</v>
      </c>
      <c r="V19">
        <v>719361763</v>
      </c>
      <c r="W19">
        <v>750434710.10000002</v>
      </c>
      <c r="X19">
        <v>779872456</v>
      </c>
      <c r="Y19">
        <v>804435421.70000005</v>
      </c>
      <c r="Z19">
        <v>823645604</v>
      </c>
      <c r="AA19">
        <v>837126877.39999998</v>
      </c>
      <c r="AB19">
        <v>845742993.10000002</v>
      </c>
      <c r="AC19">
        <v>850769888.29999995</v>
      </c>
      <c r="AD19">
        <v>852427628.70000005</v>
      </c>
      <c r="AE19">
        <v>851825016.70000005</v>
      </c>
      <c r="AF19">
        <v>849255882.89999998</v>
      </c>
      <c r="AG19">
        <v>844408940.70000005</v>
      </c>
      <c r="AH19">
        <v>837005381.5</v>
      </c>
      <c r="AI19">
        <v>827276468.39999998</v>
      </c>
      <c r="AJ19">
        <v>815700478.60000002</v>
      </c>
      <c r="AK19">
        <v>802717615.39999998</v>
      </c>
      <c r="AL19">
        <v>788579760.29999995</v>
      </c>
      <c r="AM19">
        <v>773641660.29999995</v>
      </c>
      <c r="AN19">
        <v>758275624.39999998</v>
      </c>
      <c r="AO19">
        <v>742646885.39999998</v>
      </c>
      <c r="AP19">
        <v>726930640.20000005</v>
      </c>
      <c r="AQ19">
        <v>711107373.20000005</v>
      </c>
      <c r="AR19">
        <v>695277120.70000005</v>
      </c>
      <c r="AS19">
        <v>679684948</v>
      </c>
      <c r="AT19">
        <v>664403199.70000005</v>
      </c>
      <c r="AU19">
        <v>649439125.29999995</v>
      </c>
      <c r="AV19">
        <v>634764867.70000005</v>
      </c>
    </row>
    <row r="20" spans="1:48" x14ac:dyDescent="0.25">
      <c r="A20" t="s">
        <v>33</v>
      </c>
      <c r="B20">
        <v>41062689.603059798</v>
      </c>
      <c r="C20">
        <v>41721964.366740197</v>
      </c>
      <c r="D20">
        <v>42391824</v>
      </c>
      <c r="E20">
        <v>45392770.689999998</v>
      </c>
      <c r="F20">
        <v>45202791.060000002</v>
      </c>
      <c r="G20">
        <v>44171896.689999998</v>
      </c>
      <c r="H20">
        <v>43648021.219999999</v>
      </c>
      <c r="I20">
        <v>44875781.43</v>
      </c>
      <c r="J20">
        <v>47594489.18</v>
      </c>
      <c r="K20">
        <v>51473314.770000003</v>
      </c>
      <c r="L20">
        <v>55756847.100000001</v>
      </c>
      <c r="M20">
        <v>59722838.130000003</v>
      </c>
      <c r="N20">
        <v>61525873.159999996</v>
      </c>
      <c r="O20">
        <v>63240551.799999997</v>
      </c>
      <c r="P20">
        <v>65322149</v>
      </c>
      <c r="Q20">
        <v>70399545.170000002</v>
      </c>
      <c r="R20">
        <v>75361131.530000001</v>
      </c>
      <c r="S20">
        <v>81874290.980000004</v>
      </c>
      <c r="T20">
        <v>88215527.019999996</v>
      </c>
      <c r="U20">
        <v>99204402.329999998</v>
      </c>
      <c r="V20">
        <v>115293107.90000001</v>
      </c>
      <c r="W20">
        <v>132861506.09999999</v>
      </c>
      <c r="X20">
        <v>148261072.30000001</v>
      </c>
      <c r="Y20">
        <v>159708924.30000001</v>
      </c>
      <c r="Z20">
        <v>167746462.59999999</v>
      </c>
      <c r="AA20">
        <v>173003269.09999999</v>
      </c>
      <c r="AB20">
        <v>176475070.80000001</v>
      </c>
      <c r="AC20">
        <v>179596169.30000001</v>
      </c>
      <c r="AD20">
        <v>181671432.19999999</v>
      </c>
      <c r="AE20">
        <v>182569877.30000001</v>
      </c>
      <c r="AF20">
        <v>182902789</v>
      </c>
      <c r="AG20">
        <v>184005756.40000001</v>
      </c>
      <c r="AH20">
        <v>186218420.80000001</v>
      </c>
      <c r="AI20">
        <v>188651258.90000001</v>
      </c>
      <c r="AJ20">
        <v>190214449.69999999</v>
      </c>
      <c r="AK20">
        <v>190354327.09999999</v>
      </c>
      <c r="AL20">
        <v>189503496.5</v>
      </c>
      <c r="AM20">
        <v>187927978.40000001</v>
      </c>
      <c r="AN20">
        <v>185362985.69999999</v>
      </c>
      <c r="AO20">
        <v>182022304.90000001</v>
      </c>
      <c r="AP20">
        <v>178203608.59999999</v>
      </c>
      <c r="AQ20">
        <v>174060932.30000001</v>
      </c>
      <c r="AR20">
        <v>169725004.80000001</v>
      </c>
      <c r="AS20">
        <v>165260038.09999999</v>
      </c>
      <c r="AT20">
        <v>160672879.09999999</v>
      </c>
      <c r="AU20">
        <v>156054712.90000001</v>
      </c>
      <c r="AV20">
        <v>151487971.40000001</v>
      </c>
    </row>
    <row r="21" spans="1:48" x14ac:dyDescent="0.25">
      <c r="A21" t="s">
        <v>34</v>
      </c>
      <c r="B21">
        <v>640398.31806251395</v>
      </c>
      <c r="C21">
        <v>650680.12020171306</v>
      </c>
      <c r="D21">
        <v>661127</v>
      </c>
      <c r="E21">
        <v>1310274.537</v>
      </c>
      <c r="F21">
        <v>7520916.0389999999</v>
      </c>
      <c r="G21">
        <v>16562955.609999999</v>
      </c>
      <c r="H21">
        <v>26534800.219999999</v>
      </c>
      <c r="I21">
        <v>36979726.869999997</v>
      </c>
      <c r="J21">
        <v>48128735.049999997</v>
      </c>
      <c r="K21">
        <v>59810460.899999999</v>
      </c>
      <c r="L21">
        <v>72519146.469999999</v>
      </c>
      <c r="M21">
        <v>86334777.450000003</v>
      </c>
      <c r="N21">
        <v>101739962</v>
      </c>
      <c r="O21">
        <v>118097873.2</v>
      </c>
      <c r="P21">
        <v>135934476.30000001</v>
      </c>
      <c r="Q21">
        <v>155064774.59999999</v>
      </c>
      <c r="R21">
        <v>177217977</v>
      </c>
      <c r="S21">
        <v>200959596.19999999</v>
      </c>
      <c r="T21">
        <v>228468024.19999999</v>
      </c>
      <c r="U21">
        <v>258248514.09999999</v>
      </c>
      <c r="V21">
        <v>292819457.89999998</v>
      </c>
      <c r="W21">
        <v>335494141.10000002</v>
      </c>
      <c r="X21">
        <v>384716645.5</v>
      </c>
      <c r="Y21">
        <v>438913303.30000001</v>
      </c>
      <c r="Z21">
        <v>495441251.60000002</v>
      </c>
      <c r="AA21">
        <v>553233342.89999998</v>
      </c>
      <c r="AB21">
        <v>611098255.20000005</v>
      </c>
      <c r="AC21">
        <v>669205570.70000005</v>
      </c>
      <c r="AD21">
        <v>727968434.20000005</v>
      </c>
      <c r="AE21">
        <v>786208733.70000005</v>
      </c>
      <c r="AF21">
        <v>843869198.29999995</v>
      </c>
      <c r="AG21">
        <v>901367052.79999995</v>
      </c>
      <c r="AH21">
        <v>959068171.70000005</v>
      </c>
      <c r="AI21">
        <v>1017376856</v>
      </c>
      <c r="AJ21">
        <v>1076532781</v>
      </c>
      <c r="AK21">
        <v>1136163316</v>
      </c>
      <c r="AL21">
        <v>1195809862</v>
      </c>
      <c r="AM21">
        <v>1255179169</v>
      </c>
      <c r="AN21">
        <v>1313954592</v>
      </c>
      <c r="AO21">
        <v>1371788538</v>
      </c>
      <c r="AP21">
        <v>1428473418</v>
      </c>
      <c r="AQ21">
        <v>1483833324</v>
      </c>
      <c r="AR21">
        <v>1537782856</v>
      </c>
      <c r="AS21">
        <v>1590284217</v>
      </c>
      <c r="AT21">
        <v>1641278108</v>
      </c>
      <c r="AU21">
        <v>1690742345</v>
      </c>
      <c r="AV21">
        <v>1738688470</v>
      </c>
    </row>
    <row r="22" spans="1:48" x14ac:dyDescent="0.25">
      <c r="A22" t="s">
        <v>8</v>
      </c>
      <c r="B22">
        <v>2318131524.4374599</v>
      </c>
      <c r="C22">
        <v>2355349875.8831902</v>
      </c>
      <c r="D22">
        <v>2393165780</v>
      </c>
      <c r="E22">
        <v>2417743066</v>
      </c>
      <c r="F22">
        <v>2442572755</v>
      </c>
      <c r="G22">
        <v>2467657440</v>
      </c>
      <c r="H22">
        <v>2492999739</v>
      </c>
      <c r="I22">
        <v>2518602297</v>
      </c>
      <c r="J22">
        <v>2544467789</v>
      </c>
      <c r="K22">
        <v>2570598913</v>
      </c>
      <c r="L22">
        <v>2596998398</v>
      </c>
      <c r="M22">
        <v>2623669000</v>
      </c>
      <c r="N22">
        <v>2653988446</v>
      </c>
      <c r="O22">
        <v>2684658267</v>
      </c>
      <c r="P22">
        <v>2715682513</v>
      </c>
      <c r="Q22">
        <v>2745467125</v>
      </c>
      <c r="R22">
        <v>2775151740</v>
      </c>
      <c r="S22">
        <v>2804229571</v>
      </c>
      <c r="T22">
        <v>2833057577</v>
      </c>
      <c r="U22">
        <v>2863783189</v>
      </c>
      <c r="V22">
        <v>2894524521</v>
      </c>
      <c r="W22">
        <v>2924411523</v>
      </c>
      <c r="X22">
        <v>2953544095</v>
      </c>
      <c r="Y22">
        <v>2981851909</v>
      </c>
      <c r="Z22">
        <v>3009484025</v>
      </c>
      <c r="AA22">
        <v>3036284686</v>
      </c>
      <c r="AB22">
        <v>3062184172</v>
      </c>
      <c r="AC22">
        <v>3087964217</v>
      </c>
      <c r="AD22">
        <v>3113483048</v>
      </c>
      <c r="AE22">
        <v>3138686341</v>
      </c>
      <c r="AF22">
        <v>3163564425</v>
      </c>
      <c r="AG22">
        <v>3188384924</v>
      </c>
      <c r="AH22">
        <v>3212818008</v>
      </c>
      <c r="AI22">
        <v>3236712515</v>
      </c>
      <c r="AJ22">
        <v>3260337894</v>
      </c>
      <c r="AK22">
        <v>3283638812</v>
      </c>
      <c r="AL22">
        <v>3306510935</v>
      </c>
      <c r="AM22">
        <v>3328474335</v>
      </c>
      <c r="AN22">
        <v>3349315510</v>
      </c>
      <c r="AO22">
        <v>3369011741</v>
      </c>
      <c r="AP22">
        <v>3387834688</v>
      </c>
      <c r="AQ22">
        <v>3405571666</v>
      </c>
      <c r="AR22">
        <v>3422253727</v>
      </c>
      <c r="AS22">
        <v>3438013091</v>
      </c>
      <c r="AT22">
        <v>3452736286</v>
      </c>
      <c r="AU22">
        <v>3466409026</v>
      </c>
      <c r="AV22">
        <v>3479017918</v>
      </c>
    </row>
    <row r="23" spans="1:48" x14ac:dyDescent="0.25">
      <c r="A23" t="s">
        <v>48</v>
      </c>
      <c r="B23">
        <v>1.25160891295989E-3</v>
      </c>
      <c r="C23">
        <v>1.27664109121909E-3</v>
      </c>
      <c r="D23">
        <v>1.3021720499999999E-3</v>
      </c>
      <c r="E23">
        <v>1.3234878E-3</v>
      </c>
      <c r="F23">
        <v>1.33768352E-3</v>
      </c>
      <c r="G23">
        <v>1.3402583500000001E-3</v>
      </c>
      <c r="H23">
        <v>1.3737884899999999E-3</v>
      </c>
      <c r="I23">
        <v>1.4131348099999999E-3</v>
      </c>
      <c r="J23">
        <v>1.44233232E-3</v>
      </c>
      <c r="K23">
        <v>1.4682009600000001E-3</v>
      </c>
      <c r="L23">
        <v>1.5033701799999999E-3</v>
      </c>
      <c r="M23">
        <v>1.5466101599999999E-3</v>
      </c>
      <c r="N23">
        <v>1.5791243699999999E-3</v>
      </c>
      <c r="O23">
        <v>1.60961375E-3</v>
      </c>
      <c r="P23">
        <v>1.6329906200000001E-3</v>
      </c>
      <c r="Q23">
        <v>1.6518922499999999E-3</v>
      </c>
      <c r="R23">
        <v>1.66769686E-3</v>
      </c>
      <c r="S23">
        <v>1.69540915E-3</v>
      </c>
      <c r="T23">
        <v>1.73230694E-3</v>
      </c>
      <c r="U23">
        <v>1.78035477E-3</v>
      </c>
      <c r="V23">
        <v>1.82715566E-3</v>
      </c>
      <c r="W23">
        <v>1.8814609500000001E-3</v>
      </c>
      <c r="X23">
        <v>1.9306154E-3</v>
      </c>
      <c r="Y23">
        <v>1.9841069599999999E-3</v>
      </c>
      <c r="Z23">
        <v>2.0386565299999999E-3</v>
      </c>
      <c r="AA23">
        <v>2.0920864599999998E-3</v>
      </c>
      <c r="AB23">
        <v>2.1432872999999999E-3</v>
      </c>
      <c r="AC23">
        <v>2.1929338700000002E-3</v>
      </c>
      <c r="AD23">
        <v>2.2393742799999999E-3</v>
      </c>
      <c r="AE23">
        <v>2.2823182899999999E-3</v>
      </c>
      <c r="AF23">
        <v>2.3220551E-3</v>
      </c>
      <c r="AG23">
        <v>2.3597146400000002E-3</v>
      </c>
      <c r="AH23">
        <v>2.3944719600000001E-3</v>
      </c>
      <c r="AI23">
        <v>2.4276117500000001E-3</v>
      </c>
      <c r="AJ23">
        <v>2.4611762600000001E-3</v>
      </c>
      <c r="AK23">
        <v>2.4952185599999999E-3</v>
      </c>
      <c r="AL23">
        <v>2.5298673600000002E-3</v>
      </c>
      <c r="AM23">
        <v>2.5642103900000001E-3</v>
      </c>
      <c r="AN23">
        <v>2.59988168E-3</v>
      </c>
      <c r="AO23">
        <v>2.6376662600000001E-3</v>
      </c>
      <c r="AP23">
        <v>2.6783827999999998E-3</v>
      </c>
      <c r="AQ23">
        <v>2.7208671100000001E-3</v>
      </c>
      <c r="AR23">
        <v>2.7658040799999999E-3</v>
      </c>
      <c r="AS23">
        <v>2.81302464E-3</v>
      </c>
      <c r="AT23">
        <v>2.8620336799999998E-3</v>
      </c>
      <c r="AU23">
        <v>2.9130717199999999E-3</v>
      </c>
      <c r="AV23">
        <v>2.9697375100000002E-3</v>
      </c>
    </row>
    <row r="24" spans="1:48" x14ac:dyDescent="0.25">
      <c r="A24" t="s">
        <v>49</v>
      </c>
      <c r="B24">
        <v>44557736.457406297</v>
      </c>
      <c r="C24">
        <v>45273125.328838199</v>
      </c>
      <c r="D24">
        <v>46000000</v>
      </c>
      <c r="E24">
        <v>26830545.620000001</v>
      </c>
      <c r="F24">
        <v>27031851.690000001</v>
      </c>
      <c r="G24">
        <v>27231188.190000001</v>
      </c>
      <c r="H24">
        <v>27431146.530000001</v>
      </c>
      <c r="I24">
        <v>27643798.579999998</v>
      </c>
      <c r="J24">
        <v>27857845.050000001</v>
      </c>
      <c r="K24">
        <v>28067164.030000001</v>
      </c>
      <c r="L24">
        <v>28272436.699999999</v>
      </c>
      <c r="M24">
        <v>28481685.489999998</v>
      </c>
      <c r="N24">
        <v>32076624.129999999</v>
      </c>
      <c r="O24">
        <v>32388654.98</v>
      </c>
      <c r="P24">
        <v>32712681.309999999</v>
      </c>
      <c r="Q24">
        <v>31438942.120000001</v>
      </c>
      <c r="R24">
        <v>31290373.18</v>
      </c>
      <c r="S24">
        <v>30681406.399999999</v>
      </c>
      <c r="T24">
        <v>30419020.309999999</v>
      </c>
      <c r="U24">
        <v>32298648.079999998</v>
      </c>
      <c r="V24">
        <v>32286897.460000001</v>
      </c>
      <c r="W24">
        <v>31404399.91</v>
      </c>
      <c r="X24">
        <v>30621952.120000001</v>
      </c>
      <c r="Y24">
        <v>29772100.030000001</v>
      </c>
      <c r="Z24">
        <v>29077363.75</v>
      </c>
      <c r="AA24">
        <v>28231717.140000001</v>
      </c>
      <c r="AB24">
        <v>27320124.18</v>
      </c>
      <c r="AC24">
        <v>27192899.039999999</v>
      </c>
      <c r="AD24">
        <v>26925625.07</v>
      </c>
      <c r="AE24">
        <v>26605113.129999999</v>
      </c>
      <c r="AF24">
        <v>26275585.399999999</v>
      </c>
      <c r="AG24">
        <v>26214069.129999999</v>
      </c>
      <c r="AH24">
        <v>25822943.469999999</v>
      </c>
      <c r="AI24">
        <v>25280761.73</v>
      </c>
      <c r="AJ24">
        <v>25008048.940000001</v>
      </c>
      <c r="AK24">
        <v>24679964.719999999</v>
      </c>
      <c r="AL24">
        <v>24247445.739999998</v>
      </c>
      <c r="AM24">
        <v>23334838.82</v>
      </c>
      <c r="AN24">
        <v>22208383.100000001</v>
      </c>
      <c r="AO24">
        <v>21058448.109999999</v>
      </c>
      <c r="AP24">
        <v>20179217.210000001</v>
      </c>
      <c r="AQ24">
        <v>19086324.309999999</v>
      </c>
      <c r="AR24">
        <v>18023564.84</v>
      </c>
      <c r="AS24">
        <v>17092137.07</v>
      </c>
      <c r="AT24">
        <v>16046255.6</v>
      </c>
      <c r="AU24">
        <v>14985095.15</v>
      </c>
      <c r="AV24">
        <v>15300576.119999999</v>
      </c>
    </row>
    <row r="25" spans="1:48" x14ac:dyDescent="0.25">
      <c r="A25" t="s">
        <v>50</v>
      </c>
      <c r="B25">
        <v>27240234.959945701</v>
      </c>
      <c r="C25">
        <v>27677585.743331298</v>
      </c>
      <c r="D25">
        <v>28121958.34</v>
      </c>
      <c r="E25">
        <v>30919082.359999999</v>
      </c>
      <c r="F25">
        <v>39884440.270000003</v>
      </c>
      <c r="G25">
        <v>46484155.82</v>
      </c>
      <c r="H25">
        <v>43385795.07</v>
      </c>
      <c r="I25">
        <v>48183430.229999997</v>
      </c>
      <c r="J25">
        <v>56432234.759999998</v>
      </c>
      <c r="K25">
        <v>65139200.850000001</v>
      </c>
      <c r="L25">
        <v>67808750.969999999</v>
      </c>
      <c r="M25">
        <v>65205347.579999998</v>
      </c>
      <c r="N25">
        <v>55099674.350000001</v>
      </c>
      <c r="O25">
        <v>52937734.469999999</v>
      </c>
      <c r="P25">
        <v>58449061.990000002</v>
      </c>
      <c r="Q25">
        <v>77087709.430000007</v>
      </c>
      <c r="R25">
        <v>84304304.739999995</v>
      </c>
      <c r="S25">
        <v>98202620.480000004</v>
      </c>
      <c r="T25">
        <v>105181280.59999999</v>
      </c>
      <c r="U25">
        <v>125551966.3</v>
      </c>
      <c r="V25">
        <v>136207912.09999999</v>
      </c>
      <c r="W25">
        <v>147133590.40000001</v>
      </c>
      <c r="X25">
        <v>148439392.09999999</v>
      </c>
      <c r="Y25">
        <v>144175312.90000001</v>
      </c>
      <c r="Z25">
        <v>137825387.40000001</v>
      </c>
      <c r="AA25">
        <v>131806450.2</v>
      </c>
      <c r="AB25">
        <v>126866147.7</v>
      </c>
      <c r="AC25">
        <v>122858046.8</v>
      </c>
      <c r="AD25">
        <v>119296691</v>
      </c>
      <c r="AE25">
        <v>115980309.7</v>
      </c>
      <c r="AF25">
        <v>112835658.09999999</v>
      </c>
      <c r="AG25">
        <v>109817113.40000001</v>
      </c>
      <c r="AH25">
        <v>107004292.8</v>
      </c>
      <c r="AI25">
        <v>104443047.2</v>
      </c>
      <c r="AJ25">
        <v>102131703.7</v>
      </c>
      <c r="AK25">
        <v>100101024.7</v>
      </c>
      <c r="AL25">
        <v>98326173.980000004</v>
      </c>
      <c r="AM25">
        <v>96859424.969999999</v>
      </c>
      <c r="AN25">
        <v>95726045.700000003</v>
      </c>
      <c r="AO25">
        <v>94767327.799999997</v>
      </c>
      <c r="AP25">
        <v>93890248.400000006</v>
      </c>
      <c r="AQ25">
        <v>93091855.280000001</v>
      </c>
      <c r="AR25">
        <v>92428681.129999995</v>
      </c>
      <c r="AS25">
        <v>92119128.640000001</v>
      </c>
      <c r="AT25">
        <v>91962445.790000007</v>
      </c>
      <c r="AU25">
        <v>91812010.069999903</v>
      </c>
      <c r="AV25">
        <v>91584352.420000002</v>
      </c>
    </row>
    <row r="26" spans="1:48" x14ac:dyDescent="0.25">
      <c r="A26" t="s">
        <v>51</v>
      </c>
      <c r="B26">
        <v>1.70921139075327E-4</v>
      </c>
      <c r="C26">
        <v>1.74339561856833E-4</v>
      </c>
      <c r="D26">
        <v>1.77826099E-4</v>
      </c>
      <c r="E26">
        <v>1.5323439599999999E-4</v>
      </c>
      <c r="F26">
        <v>1.6102000999999999E-4</v>
      </c>
      <c r="G26">
        <v>1.60750327E-4</v>
      </c>
      <c r="H26">
        <v>1.6289232999999999E-4</v>
      </c>
      <c r="I26">
        <v>1.59881898E-4</v>
      </c>
      <c r="J26">
        <v>1.7093815999999999E-4</v>
      </c>
      <c r="K26">
        <v>1.6649572999999999E-4</v>
      </c>
      <c r="L26">
        <v>1.6147822800000001E-4</v>
      </c>
      <c r="M26">
        <v>1.5179403600000001E-4</v>
      </c>
      <c r="N26">
        <v>1.5370718399999999E-4</v>
      </c>
      <c r="O26">
        <v>1.3842324500000001E-4</v>
      </c>
      <c r="P26">
        <v>1.5067748899999999E-4</v>
      </c>
      <c r="Q26">
        <v>1.3312051900000001E-4</v>
      </c>
      <c r="R26">
        <v>1.51287178E-4</v>
      </c>
      <c r="S26">
        <v>1.3095819899999999E-4</v>
      </c>
      <c r="T26">
        <v>1.5246211800000001E-4</v>
      </c>
      <c r="U26">
        <v>1.5199764999999999E-4</v>
      </c>
      <c r="V26">
        <v>1.8168408799999999E-4</v>
      </c>
      <c r="W26">
        <v>1.75372686E-4</v>
      </c>
      <c r="X26">
        <v>2.0277611099999999E-4</v>
      </c>
      <c r="Y26">
        <v>2.05822037E-4</v>
      </c>
      <c r="Z26">
        <v>2.1185073499999999E-4</v>
      </c>
      <c r="AA26">
        <v>2.1776898999999999E-4</v>
      </c>
      <c r="AB26">
        <v>2.2330612999999999E-4</v>
      </c>
      <c r="AC26">
        <v>2.28613785E-4</v>
      </c>
      <c r="AD26">
        <v>2.3370595100000001E-4</v>
      </c>
      <c r="AE26">
        <v>2.3853227699999999E-4</v>
      </c>
      <c r="AF26">
        <v>2.4307830999999999E-4</v>
      </c>
      <c r="AG26">
        <v>2.4743049899999999E-4</v>
      </c>
      <c r="AH26">
        <v>2.5144179899999999E-4</v>
      </c>
      <c r="AI26">
        <v>2.5520573499999998E-4</v>
      </c>
      <c r="AJ26">
        <v>2.5893852500000002E-4</v>
      </c>
      <c r="AK26">
        <v>2.6265351999999999E-4</v>
      </c>
      <c r="AL26">
        <v>2.6639515E-4</v>
      </c>
      <c r="AM26">
        <v>2.7008359800000001E-4</v>
      </c>
      <c r="AN26">
        <v>2.7395057100000001E-4</v>
      </c>
      <c r="AO26">
        <v>2.7804666699999999E-4</v>
      </c>
      <c r="AP26">
        <v>2.8242387499999999E-4</v>
      </c>
      <c r="AQ26">
        <v>2.8694942199999999E-4</v>
      </c>
      <c r="AR26">
        <v>2.9163105599999998E-4</v>
      </c>
      <c r="AS26">
        <v>2.9633537400000002E-4</v>
      </c>
      <c r="AT26">
        <v>3.0122515499999999E-4</v>
      </c>
      <c r="AU26">
        <v>3.0638309800000001E-4</v>
      </c>
      <c r="AV26">
        <v>3.1218997799999998E-4</v>
      </c>
    </row>
    <row r="27" spans="1:48" x14ac:dyDescent="0.25">
      <c r="A27" t="s">
        <v>46</v>
      </c>
      <c r="B27">
        <v>4655.9319880334697</v>
      </c>
      <c r="C27">
        <v>4825.2981717473203</v>
      </c>
      <c r="D27">
        <v>5000.8181350000004</v>
      </c>
      <c r="E27">
        <v>5747.1166730000004</v>
      </c>
      <c r="F27">
        <v>7790.234101</v>
      </c>
      <c r="G27">
        <v>8895.6467279999997</v>
      </c>
      <c r="H27">
        <v>8217.6898099999999</v>
      </c>
      <c r="I27">
        <v>9080.8514520000008</v>
      </c>
      <c r="J27">
        <v>10796.48711</v>
      </c>
      <c r="K27">
        <v>12363.73265</v>
      </c>
      <c r="L27">
        <v>13006.31904</v>
      </c>
      <c r="M27">
        <v>12643.26778</v>
      </c>
      <c r="N27">
        <v>10767.649509999999</v>
      </c>
      <c r="O27">
        <v>10135.29192</v>
      </c>
      <c r="P27">
        <v>11556.48998</v>
      </c>
      <c r="Q27">
        <v>15192.92749</v>
      </c>
      <c r="R27">
        <v>17288.913100000002</v>
      </c>
      <c r="S27">
        <v>19857.372599999999</v>
      </c>
      <c r="T27">
        <v>22282.417740000001</v>
      </c>
      <c r="U27">
        <v>25890.221969999999</v>
      </c>
      <c r="V27">
        <v>28053.114969999999</v>
      </c>
      <c r="W27">
        <v>29175.643810000001</v>
      </c>
      <c r="X27">
        <v>30099.962619999998</v>
      </c>
      <c r="Y27">
        <v>29674.45666</v>
      </c>
      <c r="Z27">
        <v>29198.409640000002</v>
      </c>
      <c r="AA27">
        <v>28703.357510000002</v>
      </c>
      <c r="AB27">
        <v>28329.988430000001</v>
      </c>
      <c r="AC27">
        <v>28087.043129999998</v>
      </c>
      <c r="AD27">
        <v>27880.346590000001</v>
      </c>
      <c r="AE27">
        <v>27665.04738</v>
      </c>
      <c r="AF27">
        <v>27427.90108</v>
      </c>
      <c r="AG27">
        <v>27172.103169999998</v>
      </c>
      <c r="AH27">
        <v>26905.351890000002</v>
      </c>
      <c r="AI27">
        <v>26654.464660000001</v>
      </c>
      <c r="AJ27">
        <v>26445.832709999999</v>
      </c>
      <c r="AK27">
        <v>26291.88652</v>
      </c>
      <c r="AL27">
        <v>26193.615849999998</v>
      </c>
      <c r="AM27">
        <v>26160.14199</v>
      </c>
      <c r="AN27">
        <v>26224.204860000002</v>
      </c>
      <c r="AO27">
        <v>26349.73964</v>
      </c>
      <c r="AP27">
        <v>26516.847760000001</v>
      </c>
      <c r="AQ27">
        <v>26712.654109999999</v>
      </c>
      <c r="AR27">
        <v>26955.073840000001</v>
      </c>
      <c r="AS27">
        <v>27298.156439999999</v>
      </c>
      <c r="AT27">
        <v>27701.402020000001</v>
      </c>
      <c r="AU27">
        <v>28129.648099999999</v>
      </c>
      <c r="AV27">
        <v>28591.717000000001</v>
      </c>
    </row>
    <row r="28" spans="1:48" x14ac:dyDescent="0.25">
      <c r="A28" t="s">
        <v>52</v>
      </c>
      <c r="B28">
        <v>4655.9319880334697</v>
      </c>
      <c r="C28">
        <v>4825.2981717473203</v>
      </c>
      <c r="D28">
        <v>5000.8181478427095</v>
      </c>
      <c r="E28">
        <v>5747.1166673088501</v>
      </c>
      <c r="F28">
        <v>7790.2340811198001</v>
      </c>
      <c r="G28">
        <v>8895.6467253839492</v>
      </c>
      <c r="H28">
        <v>8217.68982085481</v>
      </c>
      <c r="I28">
        <v>9080.8514451195297</v>
      </c>
      <c r="J28">
        <v>10796.4871110318</v>
      </c>
      <c r="K28">
        <v>12363.7326618237</v>
      </c>
      <c r="L28">
        <v>13006.319023075301</v>
      </c>
      <c r="M28">
        <v>12643.267752001</v>
      </c>
      <c r="N28">
        <v>10767.6495131705</v>
      </c>
      <c r="O28">
        <v>10135.2919253571</v>
      </c>
      <c r="P28">
        <v>11556.489990193601</v>
      </c>
      <c r="Q28">
        <v>15192.9275117458</v>
      </c>
      <c r="R28">
        <v>17288.9130898207</v>
      </c>
      <c r="S28">
        <v>19857.3725707872</v>
      </c>
      <c r="T28">
        <v>22282.4177224671</v>
      </c>
      <c r="U28">
        <v>25890.2219942228</v>
      </c>
      <c r="V28">
        <v>30038.810288272602</v>
      </c>
      <c r="W28">
        <v>31718.192949271801</v>
      </c>
      <c r="X28">
        <v>35597.436249242099</v>
      </c>
      <c r="Y28">
        <v>34882.8654501903</v>
      </c>
      <c r="Z28">
        <v>34362.693457709698</v>
      </c>
      <c r="AA28">
        <v>33317.311212112101</v>
      </c>
      <c r="AB28">
        <v>32997.9316987446</v>
      </c>
      <c r="AC28">
        <v>32630.094912207998</v>
      </c>
      <c r="AD28">
        <v>32284.614234495599</v>
      </c>
      <c r="AE28">
        <v>31975.746254926798</v>
      </c>
      <c r="AF28">
        <v>31932.085460566399</v>
      </c>
      <c r="AG28">
        <v>31552.510855775901</v>
      </c>
      <c r="AH28">
        <v>31195.813873359799</v>
      </c>
      <c r="AI28">
        <v>31130.343567685799</v>
      </c>
      <c r="AJ28">
        <v>30858.169695497199</v>
      </c>
      <c r="AK28">
        <v>30625.5825424656</v>
      </c>
      <c r="AL28">
        <v>31242.7216896514</v>
      </c>
      <c r="AM28">
        <v>31074.989377474001</v>
      </c>
      <c r="AN28">
        <v>31018.827532200601</v>
      </c>
      <c r="AO28">
        <v>31037.757988480898</v>
      </c>
      <c r="AP28">
        <v>31111.3971262056</v>
      </c>
      <c r="AQ28">
        <v>31226.3084376316</v>
      </c>
      <c r="AR28">
        <v>31396.673476768199</v>
      </c>
      <c r="AS28">
        <v>31675.628795483801</v>
      </c>
      <c r="AT28">
        <v>32024.881313861199</v>
      </c>
      <c r="AU28">
        <v>32408.348512417801</v>
      </c>
      <c r="AV28">
        <v>32830.485050802701</v>
      </c>
    </row>
    <row r="29" spans="1:48" x14ac:dyDescent="0.25">
      <c r="A29" t="s">
        <v>97</v>
      </c>
      <c r="B29">
        <v>87751.618720637998</v>
      </c>
      <c r="C29">
        <v>89160.499343263204</v>
      </c>
      <c r="D29">
        <v>90592</v>
      </c>
      <c r="E29">
        <v>94648.266140000007</v>
      </c>
      <c r="F29">
        <v>95762.724589999998</v>
      </c>
      <c r="G29">
        <v>91338.839659999998</v>
      </c>
      <c r="H29">
        <v>92842.624490000002</v>
      </c>
      <c r="I29">
        <v>93318.268880000003</v>
      </c>
      <c r="J29">
        <v>92489.468980000005</v>
      </c>
      <c r="K29">
        <v>90798.539210000003</v>
      </c>
      <c r="L29">
        <v>90214.103199999998</v>
      </c>
      <c r="M29">
        <v>89458.218290000004</v>
      </c>
      <c r="N29">
        <v>89952.851110000003</v>
      </c>
      <c r="O29">
        <v>90856.473480000001</v>
      </c>
      <c r="P29">
        <v>91823.240130000006</v>
      </c>
      <c r="Q29">
        <v>93114.179950000005</v>
      </c>
      <c r="R29">
        <v>87001.545759999906</v>
      </c>
      <c r="S29">
        <v>90980.816990000007</v>
      </c>
      <c r="T29">
        <v>90830.866590000005</v>
      </c>
      <c r="U29">
        <v>97029.529139999999</v>
      </c>
      <c r="V29">
        <v>95017.260150000002</v>
      </c>
      <c r="W29">
        <v>95397.784490000005</v>
      </c>
      <c r="X29">
        <v>90845.387210000001</v>
      </c>
      <c r="Y29">
        <v>88547.129660000006</v>
      </c>
      <c r="Z29">
        <v>86085.054539999997</v>
      </c>
      <c r="AA29">
        <v>83513.73474</v>
      </c>
      <c r="AB29">
        <v>81085.360979999998</v>
      </c>
      <c r="AC29">
        <v>79876.216100000005</v>
      </c>
      <c r="AD29">
        <v>78608.847550000006</v>
      </c>
      <c r="AE29">
        <v>77358.910940000002</v>
      </c>
      <c r="AF29">
        <v>76164.679740000007</v>
      </c>
      <c r="AG29">
        <v>75367.498160000003</v>
      </c>
      <c r="AH29">
        <v>74206.851150000002</v>
      </c>
      <c r="AI29">
        <v>72909.263739999995</v>
      </c>
      <c r="AJ29">
        <v>72005.247640000001</v>
      </c>
      <c r="AK29">
        <v>71076.610530000005</v>
      </c>
      <c r="AL29">
        <v>70053.493520000004</v>
      </c>
      <c r="AM29">
        <v>68460.700219999999</v>
      </c>
      <c r="AN29">
        <v>66635.001699999906</v>
      </c>
      <c r="AO29">
        <v>64790.6175</v>
      </c>
      <c r="AP29">
        <v>63290.730730000003</v>
      </c>
      <c r="AQ29">
        <v>61513.084999999999</v>
      </c>
      <c r="AR29">
        <v>59781.486019999997</v>
      </c>
      <c r="AS29">
        <v>58269.910969999997</v>
      </c>
      <c r="AT29">
        <v>56626.590490000002</v>
      </c>
      <c r="AU29">
        <v>54953.902979999999</v>
      </c>
      <c r="AV29">
        <v>55027.712780000002</v>
      </c>
    </row>
    <row r="30" spans="1:48" x14ac:dyDescent="0.25">
      <c r="A30" t="s">
        <v>91</v>
      </c>
      <c r="B30">
        <v>87751.618720637998</v>
      </c>
      <c r="C30">
        <v>89160.499343263204</v>
      </c>
      <c r="D30">
        <v>90592</v>
      </c>
      <c r="E30">
        <v>93639.016380000001</v>
      </c>
      <c r="F30">
        <v>94394.683480000007</v>
      </c>
      <c r="G30">
        <v>89915.536179999996</v>
      </c>
      <c r="H30">
        <v>91692.147920000003</v>
      </c>
      <c r="I30">
        <v>91941.075710000005</v>
      </c>
      <c r="J30">
        <v>91339.404240000003</v>
      </c>
      <c r="K30">
        <v>89280.205350000004</v>
      </c>
      <c r="L30">
        <v>88157.421130000002</v>
      </c>
      <c r="M30">
        <v>86712.733420000004</v>
      </c>
      <c r="N30">
        <v>87654.417379999999</v>
      </c>
      <c r="O30">
        <v>88048.99454</v>
      </c>
      <c r="P30">
        <v>89073.708039999998</v>
      </c>
      <c r="Q30">
        <v>88183.208329999994</v>
      </c>
      <c r="R30">
        <v>82466.793030000001</v>
      </c>
      <c r="S30">
        <v>83983.882740000001</v>
      </c>
      <c r="T30">
        <v>84584.609679999994</v>
      </c>
      <c r="U30">
        <v>90222.910980000001</v>
      </c>
      <c r="V30">
        <v>91710.955449999994</v>
      </c>
      <c r="W30">
        <v>92025.353690000004</v>
      </c>
      <c r="X30">
        <v>90845.387229999906</v>
      </c>
      <c r="Y30">
        <v>88547.129669999995</v>
      </c>
      <c r="Z30">
        <v>86085.054550000001</v>
      </c>
      <c r="AA30">
        <v>83513.73474</v>
      </c>
      <c r="AB30">
        <v>81085.360990000001</v>
      </c>
      <c r="AC30">
        <v>79876.216109999994</v>
      </c>
      <c r="AD30">
        <v>78608.847550000006</v>
      </c>
      <c r="AE30">
        <v>77358.910940000002</v>
      </c>
      <c r="AF30">
        <v>76164.679740000007</v>
      </c>
      <c r="AG30">
        <v>75367.498170000006</v>
      </c>
      <c r="AH30">
        <v>74206.851150000002</v>
      </c>
      <c r="AI30">
        <v>72909.263739999995</v>
      </c>
      <c r="AJ30">
        <v>72005.247650000005</v>
      </c>
      <c r="AK30">
        <v>71076.610530000005</v>
      </c>
      <c r="AL30">
        <v>70053.493530000007</v>
      </c>
      <c r="AM30">
        <v>68460.700219999999</v>
      </c>
      <c r="AN30">
        <v>66635.001699999906</v>
      </c>
      <c r="AO30">
        <v>64790.6175</v>
      </c>
      <c r="AP30">
        <v>63290.730739999999</v>
      </c>
      <c r="AQ30">
        <v>61513.085010000003</v>
      </c>
      <c r="AR30">
        <v>59781.486019999997</v>
      </c>
      <c r="AS30">
        <v>58269.910980000001</v>
      </c>
      <c r="AT30">
        <v>56626.590499999998</v>
      </c>
      <c r="AU30">
        <v>54953.902990000002</v>
      </c>
      <c r="AV30">
        <v>55027.712789999998</v>
      </c>
    </row>
    <row r="31" spans="1:48" x14ac:dyDescent="0.25">
      <c r="A31" t="s">
        <v>93</v>
      </c>
      <c r="B31">
        <v>0.96116878123798499</v>
      </c>
      <c r="C31">
        <v>0.98039215686274495</v>
      </c>
      <c r="D31">
        <v>0.99999907129999999</v>
      </c>
      <c r="E31">
        <v>0.71501714930000004</v>
      </c>
      <c r="F31">
        <v>0.74197982750000002</v>
      </c>
      <c r="G31">
        <v>0.79559170180000005</v>
      </c>
      <c r="H31">
        <v>0.79537626480000001</v>
      </c>
      <c r="I31">
        <v>0.82394418970000005</v>
      </c>
      <c r="J31">
        <v>0.86750402000000004</v>
      </c>
      <c r="K31">
        <v>0.91712329169999995</v>
      </c>
      <c r="L31">
        <v>0.95106687199999995</v>
      </c>
      <c r="M31">
        <v>0.97762754340000002</v>
      </c>
      <c r="N31">
        <v>1.0308411159999999</v>
      </c>
      <c r="O31">
        <v>1.0422030339999999</v>
      </c>
      <c r="P31">
        <v>1.074680028</v>
      </c>
      <c r="Q31">
        <v>1.0893500650000001</v>
      </c>
      <c r="R31">
        <v>1.202543124</v>
      </c>
      <c r="S31">
        <v>1.1843882299999999</v>
      </c>
      <c r="T31">
        <v>1.2257359299999999</v>
      </c>
      <c r="U31">
        <v>1.240403626</v>
      </c>
      <c r="V31">
        <v>1.302411215</v>
      </c>
      <c r="W31">
        <v>1.314457488</v>
      </c>
      <c r="X31">
        <v>1.383147712</v>
      </c>
      <c r="Y31">
        <v>1.417641583</v>
      </c>
      <c r="Z31">
        <v>1.4590294319999999</v>
      </c>
      <c r="AA31">
        <v>1.4994014040000001</v>
      </c>
      <c r="AB31">
        <v>1.537372535</v>
      </c>
      <c r="AC31">
        <v>1.5750724220000001</v>
      </c>
      <c r="AD31">
        <v>1.610292514</v>
      </c>
      <c r="AE31">
        <v>1.64303785</v>
      </c>
      <c r="AF31">
        <v>1.673549696</v>
      </c>
      <c r="AG31">
        <v>1.703122971</v>
      </c>
      <c r="AH31">
        <v>1.729885441</v>
      </c>
      <c r="AI31">
        <v>1.754959084</v>
      </c>
      <c r="AJ31">
        <v>1.7806051629999999</v>
      </c>
      <c r="AK31">
        <v>1.8062072220000001</v>
      </c>
      <c r="AL31">
        <v>1.831798311</v>
      </c>
      <c r="AM31">
        <v>1.855866808</v>
      </c>
      <c r="AN31">
        <v>1.8800753210000001</v>
      </c>
      <c r="AO31">
        <v>1.905419553</v>
      </c>
      <c r="AP31">
        <v>1.933223342</v>
      </c>
      <c r="AQ31">
        <v>1.9614266220000001</v>
      </c>
      <c r="AR31">
        <v>1.9909157280000001</v>
      </c>
      <c r="AS31">
        <v>2.0214264019999999</v>
      </c>
      <c r="AT31">
        <v>2.0523489050000001</v>
      </c>
      <c r="AU31">
        <v>2.084331664</v>
      </c>
      <c r="AV31">
        <v>2.12521651</v>
      </c>
    </row>
    <row r="32" spans="1:48" x14ac:dyDescent="0.25">
      <c r="A32" t="s">
        <v>94</v>
      </c>
      <c r="B32">
        <v>84344.116417376004</v>
      </c>
      <c r="C32">
        <v>87412.254258101195</v>
      </c>
      <c r="D32">
        <v>90591.915867209595</v>
      </c>
      <c r="E32">
        <v>66953.502555283601</v>
      </c>
      <c r="F32">
        <v>70038.950965407494</v>
      </c>
      <c r="G32">
        <v>71536.054447705596</v>
      </c>
      <c r="H32">
        <v>72929.758124098604</v>
      </c>
      <c r="I32">
        <v>75754.315126022295</v>
      </c>
      <c r="J32">
        <v>79237.300362605005</v>
      </c>
      <c r="K32">
        <v>81880.955814243905</v>
      </c>
      <c r="L32">
        <v>83843.6027576958</v>
      </c>
      <c r="M32">
        <v>84772.756554893596</v>
      </c>
      <c r="N32">
        <v>90357.777434328906</v>
      </c>
      <c r="O32">
        <v>91764.929250237401</v>
      </c>
      <c r="P32">
        <v>95725.735050490999</v>
      </c>
      <c r="Q32">
        <v>96062.383726194006</v>
      </c>
      <c r="R32">
        <v>99169.874916557601</v>
      </c>
      <c r="S32">
        <v>99469.522226956105</v>
      </c>
      <c r="T32">
        <v>103678.395209801</v>
      </c>
      <c r="U32">
        <v>111912.825927867</v>
      </c>
      <c r="V32">
        <v>119445.37691644501</v>
      </c>
      <c r="W32">
        <v>120963.415243668</v>
      </c>
      <c r="X32">
        <v>125652.589492928</v>
      </c>
      <c r="Y32">
        <v>125528.093075485</v>
      </c>
      <c r="Z32">
        <v>125600.62824377501</v>
      </c>
      <c r="AA32">
        <v>125220.611122439</v>
      </c>
      <c r="AB32">
        <v>124658.406976586</v>
      </c>
      <c r="AC32">
        <v>125810.82516857301</v>
      </c>
      <c r="AD32">
        <v>126583.238743932</v>
      </c>
      <c r="AE32">
        <v>127103.618709199</v>
      </c>
      <c r="AF32">
        <v>127465.376624814</v>
      </c>
      <c r="AG32">
        <v>128360.117400127</v>
      </c>
      <c r="AH32">
        <v>128369.351426839</v>
      </c>
      <c r="AI32">
        <v>127952.774708264</v>
      </c>
      <c r="AJ32">
        <v>128212.915728683</v>
      </c>
      <c r="AK32">
        <v>128379.087254567</v>
      </c>
      <c r="AL32">
        <v>128323.871127903</v>
      </c>
      <c r="AM32">
        <v>127053.941190736</v>
      </c>
      <c r="AN32">
        <v>125278.822210963</v>
      </c>
      <c r="AO32">
        <v>123453.309435444</v>
      </c>
      <c r="AP32">
        <v>122355.11799880399</v>
      </c>
      <c r="AQ32">
        <v>120653.402539963</v>
      </c>
      <c r="AR32">
        <v>119019.90076043</v>
      </c>
      <c r="AS32">
        <v>117788.336497161</v>
      </c>
      <c r="AT32">
        <v>116217.521006558</v>
      </c>
      <c r="AU32">
        <v>114542.16006244101</v>
      </c>
      <c r="AV32">
        <v>116945.803728846</v>
      </c>
    </row>
    <row r="33" spans="1:48" x14ac:dyDescent="0.25">
      <c r="A33" t="s">
        <v>27</v>
      </c>
      <c r="B33">
        <v>2318131524.4374599</v>
      </c>
      <c r="C33">
        <v>2355349875.8831902</v>
      </c>
      <c r="D33">
        <v>2393165780</v>
      </c>
      <c r="E33">
        <v>2417743066</v>
      </c>
      <c r="F33">
        <v>2442572755</v>
      </c>
      <c r="G33">
        <v>2467657440</v>
      </c>
      <c r="H33">
        <v>2492999739</v>
      </c>
      <c r="I33">
        <v>2518602297</v>
      </c>
      <c r="J33">
        <v>2544467789</v>
      </c>
      <c r="K33">
        <v>2570598913</v>
      </c>
      <c r="L33">
        <v>2596998398</v>
      </c>
      <c r="M33">
        <v>2623669000</v>
      </c>
      <c r="N33">
        <v>2653988446</v>
      </c>
      <c r="O33">
        <v>2684658267</v>
      </c>
      <c r="P33">
        <v>2715682513</v>
      </c>
      <c r="Q33">
        <v>2745467125</v>
      </c>
      <c r="R33">
        <v>2775151740</v>
      </c>
      <c r="S33">
        <v>2804229571</v>
      </c>
      <c r="T33">
        <v>2833057577</v>
      </c>
      <c r="U33">
        <v>2863783189</v>
      </c>
      <c r="V33">
        <v>2893294392</v>
      </c>
      <c r="W33">
        <v>2920683496</v>
      </c>
      <c r="X33">
        <v>2946016305</v>
      </c>
      <c r="Y33">
        <v>2969192311</v>
      </c>
      <c r="Z33">
        <v>2990333273</v>
      </c>
      <c r="AA33">
        <v>3009261245</v>
      </c>
      <c r="AB33">
        <v>3025888722</v>
      </c>
      <c r="AC33">
        <v>3041817748</v>
      </c>
      <c r="AD33">
        <v>3056903629</v>
      </c>
      <c r="AE33">
        <v>3071089561</v>
      </c>
      <c r="AF33">
        <v>3084363564</v>
      </c>
      <c r="AG33">
        <v>3096983722</v>
      </c>
      <c r="AH33">
        <v>3108626593</v>
      </c>
      <c r="AI33">
        <v>3119146419</v>
      </c>
      <c r="AJ33">
        <v>3128804146</v>
      </c>
      <c r="AK33">
        <v>3137546654</v>
      </c>
      <c r="AL33">
        <v>3145275685</v>
      </c>
      <c r="AM33">
        <v>3152779717</v>
      </c>
      <c r="AN33">
        <v>3159874851</v>
      </c>
      <c r="AO33">
        <v>3166558568</v>
      </c>
      <c r="AP33">
        <v>3173103141</v>
      </c>
      <c r="AQ33">
        <v>3179324132</v>
      </c>
      <c r="AR33">
        <v>3185265549</v>
      </c>
      <c r="AS33">
        <v>3191063906</v>
      </c>
      <c r="AT33">
        <v>3196626001</v>
      </c>
      <c r="AU33">
        <v>3201950414</v>
      </c>
      <c r="AV33">
        <v>3207035723</v>
      </c>
    </row>
    <row r="34" spans="1:48" x14ac:dyDescent="0.25">
      <c r="A34" t="s">
        <v>53</v>
      </c>
      <c r="B34">
        <v>1.25160891295989E-3</v>
      </c>
      <c r="C34">
        <v>1.27664109121909E-3</v>
      </c>
      <c r="D34">
        <v>1.3021720499999999E-3</v>
      </c>
      <c r="E34">
        <v>1.3234878E-3</v>
      </c>
      <c r="F34">
        <v>1.33768352E-3</v>
      </c>
      <c r="G34">
        <v>1.3402583500000001E-3</v>
      </c>
      <c r="H34">
        <v>1.3737884899999999E-3</v>
      </c>
      <c r="I34">
        <v>1.4131348099999999E-3</v>
      </c>
      <c r="J34">
        <v>1.44233232E-3</v>
      </c>
      <c r="K34">
        <v>1.4682009600000001E-3</v>
      </c>
      <c r="L34">
        <v>1.5033701799999999E-3</v>
      </c>
      <c r="M34">
        <v>1.5466101599999999E-3</v>
      </c>
      <c r="N34">
        <v>1.5791243699999999E-3</v>
      </c>
      <c r="O34">
        <v>1.60961375E-3</v>
      </c>
      <c r="P34">
        <v>1.6329906200000001E-3</v>
      </c>
      <c r="Q34">
        <v>1.6518922499999999E-3</v>
      </c>
      <c r="R34">
        <v>1.66769686E-3</v>
      </c>
      <c r="S34">
        <v>1.69540915E-3</v>
      </c>
      <c r="T34">
        <v>1.73230694E-3</v>
      </c>
      <c r="U34">
        <v>1.78035477E-3</v>
      </c>
      <c r="V34">
        <v>1.8443827999999999E-3</v>
      </c>
      <c r="W34">
        <v>1.90451935E-3</v>
      </c>
      <c r="X34">
        <v>1.96598726E-3</v>
      </c>
      <c r="Y34">
        <v>2.0260672600000001E-3</v>
      </c>
      <c r="Z34">
        <v>2.0863437600000001E-3</v>
      </c>
      <c r="AA34">
        <v>2.1460661600000001E-3</v>
      </c>
      <c r="AB34">
        <v>2.2067110699999998E-3</v>
      </c>
      <c r="AC34">
        <v>2.2749922599999998E-3</v>
      </c>
      <c r="AD34">
        <v>2.3395555300000002E-3</v>
      </c>
      <c r="AE34">
        <v>2.40026997E-3</v>
      </c>
      <c r="AF34">
        <v>2.4590877899999999E-3</v>
      </c>
      <c r="AG34">
        <v>2.51700545E-3</v>
      </c>
      <c r="AH34">
        <v>2.5744354900000001E-3</v>
      </c>
      <c r="AI34">
        <v>2.6290965999999998E-3</v>
      </c>
      <c r="AJ34">
        <v>2.68192302E-3</v>
      </c>
      <c r="AK34">
        <v>2.7334626599999998E-3</v>
      </c>
      <c r="AL34">
        <v>2.7863287E-3</v>
      </c>
      <c r="AM34">
        <v>2.84123925E-3</v>
      </c>
      <c r="AN34">
        <v>2.89614873E-3</v>
      </c>
      <c r="AO34">
        <v>2.9520576500000001E-3</v>
      </c>
      <c r="AP34">
        <v>3.0103947300000001E-3</v>
      </c>
      <c r="AQ34">
        <v>3.0694166500000002E-3</v>
      </c>
      <c r="AR34">
        <v>3.1302605400000002E-3</v>
      </c>
      <c r="AS34">
        <v>3.1956083800000002E-3</v>
      </c>
      <c r="AT34">
        <v>3.2640497E-3</v>
      </c>
      <c r="AU34">
        <v>3.3355124100000002E-3</v>
      </c>
      <c r="AV34">
        <v>3.41188477E-3</v>
      </c>
    </row>
    <row r="35" spans="1:48" x14ac:dyDescent="0.25">
      <c r="A35" t="s">
        <v>54</v>
      </c>
      <c r="B35">
        <v>44557736.457406297</v>
      </c>
      <c r="C35">
        <v>45273125.328838199</v>
      </c>
      <c r="D35">
        <v>46000000</v>
      </c>
      <c r="E35">
        <v>26830545.620000001</v>
      </c>
      <c r="F35">
        <v>27031851.690000001</v>
      </c>
      <c r="G35">
        <v>27231188.190000001</v>
      </c>
      <c r="H35">
        <v>27431146.530000001</v>
      </c>
      <c r="I35">
        <v>27643798.579999998</v>
      </c>
      <c r="J35">
        <v>27857845.050000001</v>
      </c>
      <c r="K35">
        <v>28067164.030000001</v>
      </c>
      <c r="L35">
        <v>28272436.699999999</v>
      </c>
      <c r="M35">
        <v>28481685.489999998</v>
      </c>
      <c r="N35">
        <v>32076624.129999999</v>
      </c>
      <c r="O35">
        <v>32388654.98</v>
      </c>
      <c r="P35">
        <v>32712681.309999999</v>
      </c>
      <c r="Q35">
        <v>31438942.120000001</v>
      </c>
      <c r="R35">
        <v>31290373.18</v>
      </c>
      <c r="S35">
        <v>30681406.399999999</v>
      </c>
      <c r="T35">
        <v>30419020.309999999</v>
      </c>
      <c r="U35">
        <v>32298648.079999998</v>
      </c>
      <c r="V35">
        <v>31056768.199999999</v>
      </c>
      <c r="W35">
        <v>28896133.149999999</v>
      </c>
      <c r="X35">
        <v>26789502.84</v>
      </c>
      <c r="Y35">
        <v>24576203.010000002</v>
      </c>
      <c r="Z35">
        <v>22486808.989999998</v>
      </c>
      <c r="AA35">
        <v>20225280.84</v>
      </c>
      <c r="AB35">
        <v>17883293.850000001</v>
      </c>
      <c r="AC35">
        <v>17149544.91</v>
      </c>
      <c r="AD35">
        <v>16274788.359999999</v>
      </c>
      <c r="AE35">
        <v>15346372.199999999</v>
      </c>
      <c r="AF35">
        <v>14408913.359999999</v>
      </c>
      <c r="AG35">
        <v>13731659.08</v>
      </c>
      <c r="AH35">
        <v>12733060.58</v>
      </c>
      <c r="AI35">
        <v>11591077.07</v>
      </c>
      <c r="AJ35">
        <v>10711959.449999999</v>
      </c>
      <c r="AK35">
        <v>9781248.0730000008</v>
      </c>
      <c r="AL35">
        <v>8753512.159</v>
      </c>
      <c r="AM35">
        <v>8514667.8809999898</v>
      </c>
      <c r="AN35">
        <v>8092195.9289999995</v>
      </c>
      <c r="AO35">
        <v>7667364.4819999998</v>
      </c>
      <c r="AP35">
        <v>7514880.4179999996</v>
      </c>
      <c r="AQ35">
        <v>7178088.4790000003</v>
      </c>
      <c r="AR35">
        <v>6885535.6200000001</v>
      </c>
      <c r="AS35">
        <v>6729656.2050000001</v>
      </c>
      <c r="AT35">
        <v>6480314.5379999997</v>
      </c>
      <c r="AU35">
        <v>6229162.4289999995</v>
      </c>
      <c r="AV35">
        <v>6573907.7470000004</v>
      </c>
    </row>
    <row r="36" spans="1:48" x14ac:dyDescent="0.25">
      <c r="A36" t="s">
        <v>55</v>
      </c>
      <c r="B36">
        <v>27240234.959945701</v>
      </c>
      <c r="C36">
        <v>27677585.743331298</v>
      </c>
      <c r="D36">
        <v>28121958.34</v>
      </c>
      <c r="E36">
        <v>30919082.359999999</v>
      </c>
      <c r="F36">
        <v>39884440.270000003</v>
      </c>
      <c r="G36">
        <v>46484155.82</v>
      </c>
      <c r="H36">
        <v>43385795.07</v>
      </c>
      <c r="I36">
        <v>48183430.229999997</v>
      </c>
      <c r="J36">
        <v>56432234.759999998</v>
      </c>
      <c r="K36">
        <v>65139200.850000001</v>
      </c>
      <c r="L36">
        <v>67808750.969999999</v>
      </c>
      <c r="M36">
        <v>65205347.579999998</v>
      </c>
      <c r="N36">
        <v>55099674.350000001</v>
      </c>
      <c r="O36">
        <v>52937734.469999999</v>
      </c>
      <c r="P36">
        <v>58449061.990000002</v>
      </c>
      <c r="Q36">
        <v>77087709.430000007</v>
      </c>
      <c r="R36">
        <v>84304304.739999995</v>
      </c>
      <c r="S36">
        <v>98202620.480000004</v>
      </c>
      <c r="T36">
        <v>105181280.59999999</v>
      </c>
      <c r="U36">
        <v>125551966.3</v>
      </c>
      <c r="V36">
        <v>152378816.30000001</v>
      </c>
      <c r="W36">
        <v>175963926.30000001</v>
      </c>
      <c r="X36">
        <v>189864466.40000001</v>
      </c>
      <c r="Y36">
        <v>192243255.09999999</v>
      </c>
      <c r="Z36">
        <v>189212349.80000001</v>
      </c>
      <c r="AA36">
        <v>183205319.5</v>
      </c>
      <c r="AB36">
        <v>177222828.40000001</v>
      </c>
      <c r="AC36">
        <v>173848390.80000001</v>
      </c>
      <c r="AD36">
        <v>169468048.09999999</v>
      </c>
      <c r="AE36">
        <v>164419971.90000001</v>
      </c>
      <c r="AF36">
        <v>160381855.19999999</v>
      </c>
      <c r="AG36">
        <v>158978851.69999999</v>
      </c>
      <c r="AH36">
        <v>159359708.40000001</v>
      </c>
      <c r="AI36">
        <v>159659765.19999999</v>
      </c>
      <c r="AJ36">
        <v>158713213.30000001</v>
      </c>
      <c r="AK36">
        <v>156376658.5</v>
      </c>
      <c r="AL36">
        <v>154113649</v>
      </c>
      <c r="AM36">
        <v>150796342</v>
      </c>
      <c r="AN36">
        <v>146952861</v>
      </c>
      <c r="AO36">
        <v>142672334.30000001</v>
      </c>
      <c r="AP36">
        <v>138123359.19999999</v>
      </c>
      <c r="AQ36">
        <v>133513068.90000001</v>
      </c>
      <c r="AR36">
        <v>128939235.59999999</v>
      </c>
      <c r="AS36">
        <v>124475813.59999999</v>
      </c>
      <c r="AT36">
        <v>120080584.40000001</v>
      </c>
      <c r="AU36">
        <v>115776226.3</v>
      </c>
      <c r="AV36">
        <v>111594910.59999999</v>
      </c>
    </row>
    <row r="37" spans="1:48" x14ac:dyDescent="0.25">
      <c r="A37" t="s">
        <v>56</v>
      </c>
      <c r="B37">
        <v>1.70921139075327E-4</v>
      </c>
      <c r="C37">
        <v>1.74339561856833E-4</v>
      </c>
      <c r="D37">
        <v>1.77826099E-4</v>
      </c>
      <c r="E37">
        <v>1.5323439599999999E-4</v>
      </c>
      <c r="F37">
        <v>1.6102000999999999E-4</v>
      </c>
      <c r="G37">
        <v>1.60750327E-4</v>
      </c>
      <c r="H37">
        <v>1.6289232999999999E-4</v>
      </c>
      <c r="I37">
        <v>1.59881898E-4</v>
      </c>
      <c r="J37">
        <v>1.7093815999999999E-4</v>
      </c>
      <c r="K37">
        <v>1.6649572999999999E-4</v>
      </c>
      <c r="L37">
        <v>1.6147822800000001E-4</v>
      </c>
      <c r="M37">
        <v>1.5179403600000001E-4</v>
      </c>
      <c r="N37">
        <v>1.5370718399999999E-4</v>
      </c>
      <c r="O37">
        <v>1.3842324500000001E-4</v>
      </c>
      <c r="P37">
        <v>1.5067748899999999E-4</v>
      </c>
      <c r="Q37">
        <v>1.3312051900000001E-4</v>
      </c>
      <c r="R37">
        <v>1.51287178E-4</v>
      </c>
      <c r="S37">
        <v>1.3095819899999999E-4</v>
      </c>
      <c r="T37">
        <v>1.5246211800000001E-4</v>
      </c>
      <c r="U37">
        <v>1.5199764999999999E-4</v>
      </c>
      <c r="V37">
        <v>1.3894138100000001E-4</v>
      </c>
      <c r="W37">
        <v>1.4341898900000001E-4</v>
      </c>
      <c r="X37">
        <v>1.4475177300000001E-4</v>
      </c>
      <c r="Y37">
        <v>1.5179783400000001E-4</v>
      </c>
      <c r="Z37">
        <v>1.5465190900000001E-4</v>
      </c>
      <c r="AA37">
        <v>1.6037340000000001E-4</v>
      </c>
      <c r="AB37">
        <v>1.6215340000000001E-4</v>
      </c>
      <c r="AC37">
        <v>1.59342592E-4</v>
      </c>
      <c r="AD37">
        <v>1.6540259700000001E-4</v>
      </c>
      <c r="AE37">
        <v>1.6888576699999999E-4</v>
      </c>
      <c r="AF37">
        <v>1.7075544500000001E-4</v>
      </c>
      <c r="AG37">
        <v>1.7462570899999999E-4</v>
      </c>
      <c r="AH37">
        <v>1.7793354999999999E-4</v>
      </c>
      <c r="AI37">
        <v>1.8000624200000001E-4</v>
      </c>
      <c r="AJ37">
        <v>1.84481919E-4</v>
      </c>
      <c r="AK37">
        <v>1.89084415E-4</v>
      </c>
      <c r="AL37">
        <v>1.88597674E-4</v>
      </c>
      <c r="AM37">
        <v>1.94041474E-4</v>
      </c>
      <c r="AN37">
        <v>1.99024491E-4</v>
      </c>
      <c r="AO37">
        <v>2.0388887800000001E-4</v>
      </c>
      <c r="AP37">
        <v>2.0873104700000001E-4</v>
      </c>
      <c r="AQ37">
        <v>2.1344649799999999E-4</v>
      </c>
      <c r="AR37">
        <v>2.1818484800000001E-4</v>
      </c>
      <c r="AS37">
        <v>2.2327933399999999E-4</v>
      </c>
      <c r="AT37">
        <v>2.2851672E-4</v>
      </c>
      <c r="AU37">
        <v>2.3382171000000001E-4</v>
      </c>
      <c r="AV37">
        <v>2.39365544E-4</v>
      </c>
    </row>
    <row r="38" spans="1:48" x14ac:dyDescent="0.25">
      <c r="A38" t="s">
        <v>47</v>
      </c>
      <c r="B38">
        <v>4655.9319880334697</v>
      </c>
      <c r="C38">
        <v>4825.2981717473203</v>
      </c>
      <c r="D38">
        <v>5000.8181350000004</v>
      </c>
      <c r="E38">
        <v>5747.1166730000004</v>
      </c>
      <c r="F38">
        <v>7790.234101</v>
      </c>
      <c r="G38">
        <v>8895.6467279999997</v>
      </c>
      <c r="H38">
        <v>8217.6898099999999</v>
      </c>
      <c r="I38">
        <v>9080.8514520000008</v>
      </c>
      <c r="J38">
        <v>10796.48711</v>
      </c>
      <c r="K38">
        <v>12363.73265</v>
      </c>
      <c r="L38">
        <v>13006.31904</v>
      </c>
      <c r="M38">
        <v>12643.26778</v>
      </c>
      <c r="N38">
        <v>10767.649509999999</v>
      </c>
      <c r="O38">
        <v>10135.29192</v>
      </c>
      <c r="P38">
        <v>11556.48998</v>
      </c>
      <c r="Q38">
        <v>15192.92749</v>
      </c>
      <c r="R38">
        <v>17288.913100000002</v>
      </c>
      <c r="S38">
        <v>19857.372599999999</v>
      </c>
      <c r="T38">
        <v>22282.417740000001</v>
      </c>
      <c r="U38">
        <v>25890.221969999999</v>
      </c>
      <c r="V38">
        <v>31440.653170000001</v>
      </c>
      <c r="W38">
        <v>37989.69326</v>
      </c>
      <c r="X38">
        <v>42282.938130000002</v>
      </c>
      <c r="Y38">
        <v>44090.408450000003</v>
      </c>
      <c r="Z38">
        <v>44136.326880000001</v>
      </c>
      <c r="AA38">
        <v>43583.607309999999</v>
      </c>
      <c r="AB38">
        <v>42827.214549999997</v>
      </c>
      <c r="AC38">
        <v>42992.6734</v>
      </c>
      <c r="AD38">
        <v>43246.297279999999</v>
      </c>
      <c r="AE38">
        <v>42771.856039999999</v>
      </c>
      <c r="AF38">
        <v>42520.345869999997</v>
      </c>
      <c r="AG38">
        <v>42856.269749999999</v>
      </c>
      <c r="AH38">
        <v>43527.867509999996</v>
      </c>
      <c r="AI38">
        <v>44287.51107</v>
      </c>
      <c r="AJ38">
        <v>44922.740279999998</v>
      </c>
      <c r="AK38">
        <v>45202.780019999998</v>
      </c>
      <c r="AL38">
        <v>45486.108650000002</v>
      </c>
      <c r="AM38">
        <v>45567.455809999999</v>
      </c>
      <c r="AN38">
        <v>45389.121400000004</v>
      </c>
      <c r="AO38">
        <v>45036.427349999998</v>
      </c>
      <c r="AP38">
        <v>44566.910340000002</v>
      </c>
      <c r="AQ38">
        <v>44015.401810000003</v>
      </c>
      <c r="AR38">
        <v>43432.249459999999</v>
      </c>
      <c r="AS38">
        <v>42893.798900000002</v>
      </c>
      <c r="AT38">
        <v>42351.867409999999</v>
      </c>
      <c r="AU38">
        <v>41799.594250000002</v>
      </c>
      <c r="AV38">
        <v>41267.659449999999</v>
      </c>
    </row>
    <row r="39" spans="1:48" x14ac:dyDescent="0.25">
      <c r="A39" t="s">
        <v>57</v>
      </c>
      <c r="B39">
        <v>4655.9319880334697</v>
      </c>
      <c r="C39">
        <v>4825.2981717473203</v>
      </c>
      <c r="D39">
        <v>5000.8181478427095</v>
      </c>
      <c r="E39">
        <v>5747.1166673088501</v>
      </c>
      <c r="F39">
        <v>7790.2340811198001</v>
      </c>
      <c r="G39">
        <v>8895.6467253839492</v>
      </c>
      <c r="H39">
        <v>8217.68982085481</v>
      </c>
      <c r="I39">
        <v>9080.8514451195297</v>
      </c>
      <c r="J39">
        <v>10796.4871110318</v>
      </c>
      <c r="K39">
        <v>12363.7326618237</v>
      </c>
      <c r="L39">
        <v>13006.319023075301</v>
      </c>
      <c r="M39">
        <v>12643.267752001</v>
      </c>
      <c r="N39">
        <v>10767.6495131705</v>
      </c>
      <c r="O39">
        <v>10135.2919253571</v>
      </c>
      <c r="P39">
        <v>11556.489990193601</v>
      </c>
      <c r="Q39">
        <v>15192.9275117458</v>
      </c>
      <c r="R39">
        <v>17288.9130898207</v>
      </c>
      <c r="S39">
        <v>19857.3725707872</v>
      </c>
      <c r="T39">
        <v>22282.4177224671</v>
      </c>
      <c r="U39">
        <v>25890.2219942228</v>
      </c>
      <c r="V39">
        <v>31440.653243867298</v>
      </c>
      <c r="W39">
        <v>37989.693197416498</v>
      </c>
      <c r="X39">
        <v>42282.938130098897</v>
      </c>
      <c r="Y39">
        <v>44090.408448289403</v>
      </c>
      <c r="Z39">
        <v>44136.326851305697</v>
      </c>
      <c r="AA39">
        <v>43583.607271874098</v>
      </c>
      <c r="AB39">
        <v>42827.2146125258</v>
      </c>
      <c r="AC39">
        <v>42992.6733706538</v>
      </c>
      <c r="AD39">
        <v>43246.297197448403</v>
      </c>
      <c r="AE39">
        <v>42771.855969470598</v>
      </c>
      <c r="AF39">
        <v>42520.345906482202</v>
      </c>
      <c r="AG39">
        <v>42856.269822592702</v>
      </c>
      <c r="AH39">
        <v>43527.867513581899</v>
      </c>
      <c r="AI39">
        <v>44287.511043624501</v>
      </c>
      <c r="AJ39">
        <v>44922.740213922501</v>
      </c>
      <c r="AK39">
        <v>45202.780041530903</v>
      </c>
      <c r="AL39">
        <v>45486.108716375697</v>
      </c>
      <c r="AM39">
        <v>45567.455806853497</v>
      </c>
      <c r="AN39">
        <v>45389.121364632301</v>
      </c>
      <c r="AO39">
        <v>45036.427355262298</v>
      </c>
      <c r="AP39">
        <v>44566.910319338102</v>
      </c>
      <c r="AQ39">
        <v>44015.4018160657</v>
      </c>
      <c r="AR39">
        <v>43432.249474761302</v>
      </c>
      <c r="AS39">
        <v>42893.7988471114</v>
      </c>
      <c r="AT39">
        <v>42351.867459360503</v>
      </c>
      <c r="AU39">
        <v>41799.594204376903</v>
      </c>
      <c r="AV39">
        <v>41267.659427059101</v>
      </c>
    </row>
    <row r="40" spans="1:48" x14ac:dyDescent="0.25">
      <c r="A40" t="s">
        <v>98</v>
      </c>
      <c r="B40">
        <v>87751.618720637998</v>
      </c>
      <c r="C40">
        <v>89160.499343263204</v>
      </c>
      <c r="D40">
        <v>90592</v>
      </c>
      <c r="E40">
        <v>94648.266140000007</v>
      </c>
      <c r="F40">
        <v>95762.724589999998</v>
      </c>
      <c r="G40">
        <v>91338.839659999998</v>
      </c>
      <c r="H40">
        <v>92842.624490000002</v>
      </c>
      <c r="I40">
        <v>93318.268880000003</v>
      </c>
      <c r="J40">
        <v>92489.468980000005</v>
      </c>
      <c r="K40">
        <v>90798.539210000003</v>
      </c>
      <c r="L40">
        <v>90214.103199999998</v>
      </c>
      <c r="M40">
        <v>89458.218290000004</v>
      </c>
      <c r="N40">
        <v>89952.851110000003</v>
      </c>
      <c r="O40">
        <v>90856.473480000001</v>
      </c>
      <c r="P40">
        <v>91823.240130000006</v>
      </c>
      <c r="Q40">
        <v>93114.179950000005</v>
      </c>
      <c r="R40">
        <v>87001.545759999906</v>
      </c>
      <c r="S40">
        <v>90980.816990000007</v>
      </c>
      <c r="T40">
        <v>90830.866590000005</v>
      </c>
      <c r="U40">
        <v>97029.529139999999</v>
      </c>
      <c r="V40">
        <v>103005.2648</v>
      </c>
      <c r="W40">
        <v>106305.34759999999</v>
      </c>
      <c r="X40">
        <v>107517.42600000001</v>
      </c>
      <c r="Y40">
        <v>104636.89139999999</v>
      </c>
      <c r="Z40">
        <v>100825.8066</v>
      </c>
      <c r="AA40">
        <v>95641.74179</v>
      </c>
      <c r="AB40">
        <v>90917.839000000007</v>
      </c>
      <c r="AC40">
        <v>90014.985539999994</v>
      </c>
      <c r="AD40">
        <v>87532.464269999997</v>
      </c>
      <c r="AE40">
        <v>84777.687839999999</v>
      </c>
      <c r="AF40">
        <v>82564.606280000007</v>
      </c>
      <c r="AG40">
        <v>81010.355339999995</v>
      </c>
      <c r="AH40">
        <v>79487.433950000006</v>
      </c>
      <c r="AI40">
        <v>78090.07273</v>
      </c>
      <c r="AJ40">
        <v>76554.725659999996</v>
      </c>
      <c r="AK40">
        <v>74616.685870000001</v>
      </c>
      <c r="AL40">
        <v>73356.94958</v>
      </c>
      <c r="AM40">
        <v>72034.101859999995</v>
      </c>
      <c r="AN40">
        <v>70337.102679999996</v>
      </c>
      <c r="AO40">
        <v>68532.379990000001</v>
      </c>
      <c r="AP40">
        <v>67015.069489999994</v>
      </c>
      <c r="AQ40">
        <v>65244.89099</v>
      </c>
      <c r="AR40">
        <v>63539.833169999998</v>
      </c>
      <c r="AS40">
        <v>62039.295400000003</v>
      </c>
      <c r="AT40">
        <v>60434.585129999999</v>
      </c>
      <c r="AU40">
        <v>58847.87</v>
      </c>
      <c r="AV40">
        <v>58059.106469999999</v>
      </c>
    </row>
    <row r="41" spans="1:48" x14ac:dyDescent="0.25">
      <c r="A41" t="s">
        <v>92</v>
      </c>
      <c r="B41">
        <v>87751.618720637998</v>
      </c>
      <c r="C41">
        <v>89160.499343263204</v>
      </c>
      <c r="D41">
        <v>90592</v>
      </c>
      <c r="E41">
        <v>93639.016380000001</v>
      </c>
      <c r="F41">
        <v>94394.683480000007</v>
      </c>
      <c r="G41">
        <v>89915.536179999996</v>
      </c>
      <c r="H41">
        <v>91692.147920000003</v>
      </c>
      <c r="I41">
        <v>91941.075710000005</v>
      </c>
      <c r="J41">
        <v>91339.404240000003</v>
      </c>
      <c r="K41">
        <v>89280.205350000004</v>
      </c>
      <c r="L41">
        <v>88157.421130000002</v>
      </c>
      <c r="M41">
        <v>86712.733420000004</v>
      </c>
      <c r="N41">
        <v>87654.417379999999</v>
      </c>
      <c r="O41">
        <v>88048.99454</v>
      </c>
      <c r="P41">
        <v>89073.708039999998</v>
      </c>
      <c r="Q41">
        <v>88183.208329999994</v>
      </c>
      <c r="R41">
        <v>82466.793030000001</v>
      </c>
      <c r="S41">
        <v>83983.882740000001</v>
      </c>
      <c r="T41">
        <v>84584.609679999994</v>
      </c>
      <c r="U41">
        <v>90222.910980000001</v>
      </c>
      <c r="V41">
        <v>92736.334740000006</v>
      </c>
      <c r="W41">
        <v>93552.222869999998</v>
      </c>
      <c r="X41">
        <v>92717.706049999906</v>
      </c>
      <c r="Y41">
        <v>89728.592720000001</v>
      </c>
      <c r="Z41">
        <v>85951.530840000007</v>
      </c>
      <c r="AA41">
        <v>81439.394509999998</v>
      </c>
      <c r="AB41">
        <v>76827.908580000003</v>
      </c>
      <c r="AC41">
        <v>74723.765379999997</v>
      </c>
      <c r="AD41">
        <v>72316.622350000005</v>
      </c>
      <c r="AE41">
        <v>69774.024950000006</v>
      </c>
      <c r="AF41">
        <v>67430.335439999995</v>
      </c>
      <c r="AG41">
        <v>65915.880229999995</v>
      </c>
      <c r="AH41">
        <v>64315.005089999999</v>
      </c>
      <c r="AI41">
        <v>62542.316030000002</v>
      </c>
      <c r="AJ41">
        <v>60911.70362</v>
      </c>
      <c r="AK41">
        <v>58982.294829999999</v>
      </c>
      <c r="AL41">
        <v>56936.316610000002</v>
      </c>
      <c r="AM41">
        <v>55727.39054</v>
      </c>
      <c r="AN41">
        <v>54195.199690000001</v>
      </c>
      <c r="AO41">
        <v>52585.254809999999</v>
      </c>
      <c r="AP41">
        <v>51278.792569999998</v>
      </c>
      <c r="AQ41">
        <v>49727.386180000001</v>
      </c>
      <c r="AR41">
        <v>48240.17123</v>
      </c>
      <c r="AS41">
        <v>46938.373330000002</v>
      </c>
      <c r="AT41">
        <v>45523.13897</v>
      </c>
      <c r="AU41">
        <v>44119.271030000004</v>
      </c>
      <c r="AV41">
        <v>43503.423540000003</v>
      </c>
    </row>
    <row r="42" spans="1:48" x14ac:dyDescent="0.25">
      <c r="A42" t="s">
        <v>95</v>
      </c>
      <c r="B42">
        <v>0.96116878123798499</v>
      </c>
      <c r="C42">
        <v>0.98039215686274495</v>
      </c>
      <c r="D42">
        <v>0.99999907129999999</v>
      </c>
      <c r="E42">
        <v>0.71501714930000004</v>
      </c>
      <c r="F42">
        <v>0.74197982750000002</v>
      </c>
      <c r="G42">
        <v>0.79559170180000005</v>
      </c>
      <c r="H42">
        <v>0.79537626480000001</v>
      </c>
      <c r="I42">
        <v>0.82394418970000005</v>
      </c>
      <c r="J42">
        <v>0.86750402000000004</v>
      </c>
      <c r="K42">
        <v>0.91712329169999995</v>
      </c>
      <c r="L42">
        <v>0.95106687199999995</v>
      </c>
      <c r="M42">
        <v>0.97762754340000002</v>
      </c>
      <c r="N42">
        <v>1.0308411159999999</v>
      </c>
      <c r="O42">
        <v>1.0422030339999999</v>
      </c>
      <c r="P42">
        <v>1.074680028</v>
      </c>
      <c r="Q42">
        <v>1.0893500650000001</v>
      </c>
      <c r="R42">
        <v>1.202543124</v>
      </c>
      <c r="S42">
        <v>1.1843882299999999</v>
      </c>
      <c r="T42">
        <v>1.2257359299999999</v>
      </c>
      <c r="U42">
        <v>1.240403626</v>
      </c>
      <c r="V42">
        <v>1.230828212</v>
      </c>
      <c r="W42">
        <v>1.2431332230000001</v>
      </c>
      <c r="X42">
        <v>1.2564115309999999</v>
      </c>
      <c r="Y42">
        <v>1.288347331</v>
      </c>
      <c r="Z42">
        <v>1.315444772</v>
      </c>
      <c r="AA42">
        <v>1.3495528109999999</v>
      </c>
      <c r="AB42">
        <v>1.373542112</v>
      </c>
      <c r="AC42">
        <v>1.394989239</v>
      </c>
      <c r="AD42">
        <v>1.4355569749999999</v>
      </c>
      <c r="AE42">
        <v>1.4688420959999999</v>
      </c>
      <c r="AF42">
        <v>1.495854859</v>
      </c>
      <c r="AG42">
        <v>1.5250842099999999</v>
      </c>
      <c r="AH42">
        <v>1.5467979039999999</v>
      </c>
      <c r="AI42">
        <v>1.5619827079999999</v>
      </c>
      <c r="AJ42">
        <v>1.5859629</v>
      </c>
      <c r="AK42">
        <v>1.6107925620000001</v>
      </c>
      <c r="AL42">
        <v>1.6203042480000001</v>
      </c>
      <c r="AM42">
        <v>1.6570673039999999</v>
      </c>
      <c r="AN42">
        <v>1.691331106</v>
      </c>
      <c r="AO42">
        <v>1.726431812</v>
      </c>
      <c r="AP42">
        <v>1.766718139</v>
      </c>
      <c r="AQ42">
        <v>1.8048196439999999</v>
      </c>
      <c r="AR42">
        <v>1.8444777050000001</v>
      </c>
      <c r="AS42">
        <v>1.888892909</v>
      </c>
      <c r="AT42">
        <v>1.933619717</v>
      </c>
      <c r="AU42">
        <v>1.9797714289999999</v>
      </c>
      <c r="AV42">
        <v>2.0389602280000001</v>
      </c>
    </row>
    <row r="43" spans="1:48" x14ac:dyDescent="0.25">
      <c r="A43" t="s">
        <v>96</v>
      </c>
      <c r="B43">
        <v>84344.116417376004</v>
      </c>
      <c r="C43">
        <v>87412.254258101195</v>
      </c>
      <c r="D43">
        <v>90591.915867209595</v>
      </c>
      <c r="E43">
        <v>66953.502555283601</v>
      </c>
      <c r="F43">
        <v>70038.950965407494</v>
      </c>
      <c r="G43">
        <v>71536.054447705596</v>
      </c>
      <c r="H43">
        <v>72929.758124098604</v>
      </c>
      <c r="I43">
        <v>75754.315126022295</v>
      </c>
      <c r="J43">
        <v>79237.300362605005</v>
      </c>
      <c r="K43">
        <v>81880.955814243905</v>
      </c>
      <c r="L43">
        <v>83843.6027576958</v>
      </c>
      <c r="M43">
        <v>84772.756554893596</v>
      </c>
      <c r="N43">
        <v>90357.777434328906</v>
      </c>
      <c r="O43">
        <v>91764.929250237401</v>
      </c>
      <c r="P43">
        <v>95725.735050490999</v>
      </c>
      <c r="Q43">
        <v>96062.383726194006</v>
      </c>
      <c r="R43">
        <v>99169.874916557601</v>
      </c>
      <c r="S43">
        <v>99469.522226956105</v>
      </c>
      <c r="T43">
        <v>103678.395209801</v>
      </c>
      <c r="U43">
        <v>111912.825927867</v>
      </c>
      <c r="V43">
        <v>114142.49707546701</v>
      </c>
      <c r="W43">
        <v>116297.876335197</v>
      </c>
      <c r="X43">
        <v>116491.59500908801</v>
      </c>
      <c r="Y43">
        <v>115601.592945198</v>
      </c>
      <c r="Z43">
        <v>113064.49188887401</v>
      </c>
      <c r="AA43">
        <v>109906.76378710799</v>
      </c>
      <c r="AB43">
        <v>105526.367811516</v>
      </c>
      <c r="AC43">
        <v>104238.84860266</v>
      </c>
      <c r="AD43">
        <v>103814.631622983</v>
      </c>
      <c r="AE43">
        <v>102487.025053914</v>
      </c>
      <c r="AF43">
        <v>100865.994911923</v>
      </c>
      <c r="AG43">
        <v>100527.268127024</v>
      </c>
      <c r="AH43">
        <v>99482.315068961296</v>
      </c>
      <c r="AI43">
        <v>97690.016157131206</v>
      </c>
      <c r="AJ43">
        <v>96603.702117115696</v>
      </c>
      <c r="AK43">
        <v>95008.241801854994</v>
      </c>
      <c r="AL43">
        <v>92254.155668655905</v>
      </c>
      <c r="AM43">
        <v>92344.0368010729</v>
      </c>
      <c r="AN43">
        <v>91662.027031578502</v>
      </c>
      <c r="AO43">
        <v>90784.856746110003</v>
      </c>
      <c r="AP43">
        <v>90595.172979437397</v>
      </c>
      <c r="AQ43">
        <v>89748.963422438101</v>
      </c>
      <c r="AR43">
        <v>88977.920319117402</v>
      </c>
      <c r="AS43">
        <v>88661.560543031694</v>
      </c>
      <c r="AT43">
        <v>88024.439092122993</v>
      </c>
      <c r="AU43">
        <v>87346.072253501407</v>
      </c>
      <c r="AV43">
        <v>88701.750379898906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3A0A3-5D24-4F37-BAD1-D9AB6D05574D}">
  <dimension ref="A1:AV53"/>
  <sheetViews>
    <sheetView zoomScaleNormal="100" workbookViewId="0">
      <pane xSplit="1" ySplit="1" topLeftCell="J19" activePane="bottomRight" state="frozen"/>
      <selection pane="topRight" activeCell="B1" sqref="B1"/>
      <selection pane="bottomLeft" activeCell="A2" sqref="A2"/>
      <selection pane="bottomRight" activeCell="E31" sqref="E31"/>
    </sheetView>
  </sheetViews>
  <sheetFormatPr baseColWidth="10" defaultRowHeight="15" x14ac:dyDescent="0.25"/>
  <cols>
    <col min="1" max="1" width="30.28515625" customWidth="1"/>
  </cols>
  <sheetData>
    <row r="1" spans="1:48" x14ac:dyDescent="0.25">
      <c r="B1">
        <f>Feuil1!B1</f>
        <v>2004</v>
      </c>
      <c r="C1">
        <f>Feuil1!C1</f>
        <v>2005</v>
      </c>
      <c r="D1">
        <f>Feuil1!D1</f>
        <v>2006</v>
      </c>
      <c r="E1">
        <f>Feuil1!E1</f>
        <v>2007</v>
      </c>
      <c r="F1">
        <f>Feuil1!F1</f>
        <v>2008</v>
      </c>
      <c r="G1">
        <f>Feuil1!G1</f>
        <v>2009</v>
      </c>
      <c r="H1">
        <f>Feuil1!H1</f>
        <v>2010</v>
      </c>
      <c r="I1">
        <f>Feuil1!I1</f>
        <v>2011</v>
      </c>
      <c r="J1">
        <f>Feuil1!J1</f>
        <v>2012</v>
      </c>
      <c r="K1">
        <f>Feuil1!K1</f>
        <v>2013</v>
      </c>
      <c r="L1">
        <f>Feuil1!L1</f>
        <v>2014</v>
      </c>
      <c r="M1">
        <f>Feuil1!M1</f>
        <v>2015</v>
      </c>
      <c r="N1">
        <f>Feuil1!N1</f>
        <v>2016</v>
      </c>
      <c r="O1">
        <f>Feuil1!O1</f>
        <v>2017</v>
      </c>
      <c r="P1">
        <f>Feuil1!P1</f>
        <v>2018</v>
      </c>
      <c r="Q1">
        <f>Feuil1!Q1</f>
        <v>2019</v>
      </c>
      <c r="R1">
        <f>Feuil1!R1</f>
        <v>2020</v>
      </c>
      <c r="S1">
        <f>Feuil1!S1</f>
        <v>2021</v>
      </c>
      <c r="T1">
        <f>Feuil1!T1</f>
        <v>2022</v>
      </c>
      <c r="U1">
        <f>Feuil1!U1</f>
        <v>2023</v>
      </c>
      <c r="V1">
        <f>Feuil1!V1</f>
        <v>2024</v>
      </c>
      <c r="W1">
        <f>Feuil1!W1</f>
        <v>2025</v>
      </c>
      <c r="X1">
        <f>Feuil1!X1</f>
        <v>2026</v>
      </c>
      <c r="Y1">
        <f>Feuil1!Y1</f>
        <v>2027</v>
      </c>
      <c r="Z1">
        <f>Feuil1!Z1</f>
        <v>2028</v>
      </c>
      <c r="AA1">
        <f>Feuil1!AA1</f>
        <v>2029</v>
      </c>
      <c r="AB1">
        <f>Feuil1!AB1</f>
        <v>2030</v>
      </c>
      <c r="AC1">
        <f>Feuil1!AC1</f>
        <v>2031</v>
      </c>
      <c r="AD1">
        <f>Feuil1!AD1</f>
        <v>2032</v>
      </c>
      <c r="AE1">
        <f>Feuil1!AE1</f>
        <v>2033</v>
      </c>
      <c r="AF1">
        <f>Feuil1!AF1</f>
        <v>2034</v>
      </c>
      <c r="AG1">
        <f>Feuil1!AG1</f>
        <v>2035</v>
      </c>
      <c r="AH1">
        <f>Feuil1!AH1</f>
        <v>2036</v>
      </c>
      <c r="AI1">
        <f>Feuil1!AI1</f>
        <v>2037</v>
      </c>
      <c r="AJ1">
        <f>Feuil1!AJ1</f>
        <v>2038</v>
      </c>
      <c r="AK1">
        <f>Feuil1!AK1</f>
        <v>2039</v>
      </c>
      <c r="AL1">
        <f>Feuil1!AL1</f>
        <v>2040</v>
      </c>
      <c r="AM1">
        <f>Feuil1!AM1</f>
        <v>2041</v>
      </c>
      <c r="AN1">
        <f>Feuil1!AN1</f>
        <v>2042</v>
      </c>
      <c r="AO1">
        <f>Feuil1!AO1</f>
        <v>2043</v>
      </c>
      <c r="AP1">
        <f>Feuil1!AP1</f>
        <v>2044</v>
      </c>
      <c r="AQ1">
        <f>Feuil1!AQ1</f>
        <v>2045</v>
      </c>
      <c r="AR1">
        <f>Feuil1!AR1</f>
        <v>2046</v>
      </c>
      <c r="AS1">
        <f>Feuil1!AS1</f>
        <v>2047</v>
      </c>
      <c r="AT1">
        <f>Feuil1!AT1</f>
        <v>2048</v>
      </c>
      <c r="AU1">
        <f>Feuil1!AU1</f>
        <v>2049</v>
      </c>
      <c r="AV1">
        <f>Feuil1!AV1</f>
        <v>2050</v>
      </c>
    </row>
    <row r="2" spans="1:48" x14ac:dyDescent="0.25">
      <c r="A2" t="s">
        <v>86</v>
      </c>
    </row>
    <row r="3" spans="1:48" x14ac:dyDescent="0.25">
      <c r="A3" t="str">
        <f>Feuil1!A4</f>
        <v>BUIL_0</v>
      </c>
      <c r="B3" s="14">
        <f>Feuil1!B4/10^6</f>
        <v>2318.13152443746</v>
      </c>
      <c r="C3" s="14">
        <f>Feuil1!C4/10^6</f>
        <v>2355.3498758831902</v>
      </c>
      <c r="D3" s="14">
        <f>Feuil1!D4/10^6</f>
        <v>2393.1657799999998</v>
      </c>
      <c r="E3" s="14">
        <f>Feuil1!E4/10^6</f>
        <v>2417.743066</v>
      </c>
      <c r="F3" s="14">
        <f>Feuil1!F4/10^6</f>
        <v>2442.5727550000001</v>
      </c>
      <c r="G3" s="14">
        <f>Feuil1!G4/10^6</f>
        <v>2467.65744</v>
      </c>
      <c r="H3" s="14">
        <f>Feuil1!H4/10^6</f>
        <v>2492.9997389999999</v>
      </c>
      <c r="I3" s="14">
        <f>Feuil1!I4/10^6</f>
        <v>2518.6022969999999</v>
      </c>
      <c r="J3" s="14">
        <f>Feuil1!J4/10^6</f>
        <v>2544.4677889999998</v>
      </c>
      <c r="K3" s="14">
        <f>Feuil1!K4/10^6</f>
        <v>2570.5989129999998</v>
      </c>
      <c r="L3" s="14">
        <f>Feuil1!L4/10^6</f>
        <v>2596.9983980000002</v>
      </c>
      <c r="M3" s="14">
        <f>Feuil1!M4/10^6</f>
        <v>2623.6689999999999</v>
      </c>
      <c r="N3" s="14">
        <f>Feuil1!N4/10^6</f>
        <v>2653.9884459999998</v>
      </c>
      <c r="O3" s="14">
        <f>Feuil1!O4/10^6</f>
        <v>2684.6582669999998</v>
      </c>
      <c r="P3" s="14">
        <f>Feuil1!P4/10^6</f>
        <v>2715.6825130000002</v>
      </c>
      <c r="Q3" s="14">
        <f>Feuil1!Q4/10^6</f>
        <v>2745.4671250000001</v>
      </c>
      <c r="R3" s="14">
        <f>Feuil1!R4/10^6</f>
        <v>2775.1517399999998</v>
      </c>
      <c r="S3" s="14">
        <f>Feuil1!S4/10^6</f>
        <v>2804.2295709999999</v>
      </c>
      <c r="T3" s="14">
        <f>Feuil1!T4/10^6</f>
        <v>2833.057577</v>
      </c>
      <c r="U3" s="14">
        <f>Feuil1!U4/10^6</f>
        <v>2863.7831890000002</v>
      </c>
      <c r="V3" s="14">
        <f>Feuil1!V4/10^6</f>
        <v>2894.5245209999998</v>
      </c>
      <c r="W3" s="14">
        <f>Feuil1!W4/10^6</f>
        <v>2924.4115230000002</v>
      </c>
      <c r="X3" s="14">
        <f>Feuil1!X4/10^6</f>
        <v>2953.5440950000002</v>
      </c>
      <c r="Y3" s="14">
        <f>Feuil1!Y4/10^6</f>
        <v>2981.851909</v>
      </c>
      <c r="Z3" s="14">
        <f>Feuil1!Z4/10^6</f>
        <v>3009.4840250000002</v>
      </c>
      <c r="AA3" s="14">
        <f>Feuil1!AA4/10^6</f>
        <v>3036.284686</v>
      </c>
      <c r="AB3" s="14">
        <f>Feuil1!AB4/10^6</f>
        <v>3062.1841720000002</v>
      </c>
      <c r="AC3" s="14">
        <f>Feuil1!AC4/10^6</f>
        <v>3087.9642170000002</v>
      </c>
      <c r="AD3" s="14">
        <f>Feuil1!AD4/10^6</f>
        <v>3113.4830480000001</v>
      </c>
      <c r="AE3" s="14">
        <f>Feuil1!AE4/10^6</f>
        <v>3138.6863410000001</v>
      </c>
      <c r="AF3" s="14">
        <f>Feuil1!AF4/10^6</f>
        <v>3163.564425</v>
      </c>
      <c r="AG3" s="14">
        <f>Feuil1!AG4/10^6</f>
        <v>3188.384924</v>
      </c>
      <c r="AH3" s="14">
        <f>Feuil1!AH4/10^6</f>
        <v>3212.8180080000002</v>
      </c>
      <c r="AI3" s="14">
        <f>Feuil1!AI4/10^6</f>
        <v>3236.7125150000002</v>
      </c>
      <c r="AJ3" s="14">
        <f>Feuil1!AJ4/10^6</f>
        <v>3260.3378939999998</v>
      </c>
      <c r="AK3" s="14">
        <f>Feuil1!AK4/10^6</f>
        <v>3283.6388120000001</v>
      </c>
      <c r="AL3" s="14">
        <f>Feuil1!AL4/10^6</f>
        <v>3306.5109349999998</v>
      </c>
      <c r="AM3" s="14">
        <f>Feuil1!AM4/10^6</f>
        <v>3328.4743349999999</v>
      </c>
      <c r="AN3" s="14">
        <f>Feuil1!AN4/10^6</f>
        <v>3349.3155099999999</v>
      </c>
      <c r="AO3" s="14">
        <f>Feuil1!AO4/10^6</f>
        <v>3369.0117409999998</v>
      </c>
      <c r="AP3" s="14">
        <f>Feuil1!AP4/10^6</f>
        <v>3387.8346879999999</v>
      </c>
      <c r="AQ3" s="14">
        <f>Feuil1!AQ4/10^6</f>
        <v>3405.5716659999998</v>
      </c>
      <c r="AR3" s="14">
        <f>Feuil1!AR4/10^6</f>
        <v>3422.2537269999998</v>
      </c>
      <c r="AS3" s="14">
        <f>Feuil1!AS4/10^6</f>
        <v>3438.0130909999998</v>
      </c>
      <c r="AT3" s="14">
        <f>Feuil1!AT4/10^6</f>
        <v>3452.7362859999998</v>
      </c>
      <c r="AU3" s="14">
        <f>Feuil1!AU4/10^6</f>
        <v>3466.4090259999998</v>
      </c>
      <c r="AV3" s="14">
        <f>Feuil1!AV4/10^6</f>
        <v>3479.017918</v>
      </c>
    </row>
    <row r="4" spans="1:48" x14ac:dyDescent="0.25">
      <c r="A4" t="str">
        <f>'SDES Parc'!A61</f>
        <v>Parc (Surfaces)</v>
      </c>
      <c r="B4" s="14">
        <v>2634.23</v>
      </c>
      <c r="C4" s="14">
        <v>2678.79</v>
      </c>
      <c r="D4" s="14">
        <v>2724.17</v>
      </c>
      <c r="E4" s="14">
        <v>2768.7</v>
      </c>
      <c r="F4" s="14">
        <v>2811.45</v>
      </c>
      <c r="G4" s="14">
        <v>2852.92</v>
      </c>
      <c r="H4" s="14">
        <v>2894.16</v>
      </c>
      <c r="I4" s="14">
        <v>2935.82</v>
      </c>
      <c r="J4" s="14">
        <v>2978.39</v>
      </c>
      <c r="K4" s="14">
        <v>3021.81</v>
      </c>
      <c r="L4" s="14">
        <v>3060.44</v>
      </c>
      <c r="M4" s="14">
        <v>3098.9</v>
      </c>
      <c r="N4" s="14">
        <v>3134.37</v>
      </c>
      <c r="O4" s="14">
        <v>3169.22</v>
      </c>
      <c r="P4" s="14">
        <v>3206.5</v>
      </c>
      <c r="Q4" s="14">
        <v>3242.79</v>
      </c>
      <c r="R4" s="14">
        <v>3276.8</v>
      </c>
      <c r="S4" s="14">
        <v>3311.4</v>
      </c>
      <c r="T4" s="14">
        <v>3347.19</v>
      </c>
    </row>
    <row r="6" spans="1:48" x14ac:dyDescent="0.25">
      <c r="A6" t="s">
        <v>85</v>
      </c>
      <c r="B6" s="27">
        <f>B3/B4</f>
        <v>0.88000346379680594</v>
      </c>
      <c r="C6" s="27">
        <f t="shared" ref="C6:T6" si="0">C3/C4</f>
        <v>0.87925887280570336</v>
      </c>
      <c r="D6" s="27">
        <f t="shared" si="0"/>
        <v>0.87849355216451241</v>
      </c>
      <c r="E6" s="27">
        <f t="shared" si="0"/>
        <v>0.87324125618521331</v>
      </c>
      <c r="F6" s="27">
        <f t="shared" si="0"/>
        <v>0.86879466289637031</v>
      </c>
      <c r="G6" s="27">
        <f t="shared" si="0"/>
        <v>0.86495851268174362</v>
      </c>
      <c r="H6" s="27">
        <f t="shared" si="0"/>
        <v>0.86138974313790528</v>
      </c>
      <c r="I6" s="27">
        <f t="shared" si="0"/>
        <v>0.85788716508505281</v>
      </c>
      <c r="J6" s="27">
        <f t="shared" si="0"/>
        <v>0.85430980798350786</v>
      </c>
      <c r="K6" s="27">
        <f t="shared" si="0"/>
        <v>0.85068184730343732</v>
      </c>
      <c r="L6" s="27">
        <f t="shared" si="0"/>
        <v>0.84857027028793253</v>
      </c>
      <c r="M6" s="27">
        <f t="shared" si="0"/>
        <v>0.84664526122172379</v>
      </c>
      <c r="N6" s="27">
        <f t="shared" si="0"/>
        <v>0.84673744516441896</v>
      </c>
      <c r="O6" s="27">
        <f t="shared" si="0"/>
        <v>0.84710378799830877</v>
      </c>
      <c r="P6" s="27">
        <f t="shared" si="0"/>
        <v>0.84693045782005305</v>
      </c>
      <c r="Q6" s="27">
        <f t="shared" si="0"/>
        <v>0.84663734777768529</v>
      </c>
      <c r="R6" s="27">
        <f t="shared" si="0"/>
        <v>0.84690910034179678</v>
      </c>
      <c r="S6" s="27">
        <f t="shared" si="0"/>
        <v>0.84684108564353444</v>
      </c>
      <c r="T6" s="27">
        <f t="shared" si="0"/>
        <v>0.84639879331618462</v>
      </c>
    </row>
    <row r="9" spans="1:48" x14ac:dyDescent="0.25">
      <c r="A9" t="s">
        <v>87</v>
      </c>
    </row>
    <row r="10" spans="1:48" x14ac:dyDescent="0.25">
      <c r="A10" t="str">
        <f>Feuil1!A24</f>
        <v>NEWBUIL_0</v>
      </c>
      <c r="B10" s="19">
        <f>Feuil1!B24/10^6</f>
        <v>44.5577364574063</v>
      </c>
      <c r="C10" s="19">
        <f>Feuil1!C24/10^6</f>
        <v>45.273125328838198</v>
      </c>
      <c r="D10" s="31">
        <f>Feuil1!D24/10^6</f>
        <v>46</v>
      </c>
      <c r="E10" s="31">
        <f>Feuil1!E24/10^6</f>
        <v>26.830545620000002</v>
      </c>
      <c r="F10" s="19">
        <f>Feuil1!F24/10^6</f>
        <v>27.03185169</v>
      </c>
      <c r="G10" s="19">
        <f>Feuil1!G24/10^6</f>
        <v>27.231188190000001</v>
      </c>
      <c r="H10" s="19">
        <f>Feuil1!H24/10^6</f>
        <v>27.431146529999999</v>
      </c>
      <c r="I10" s="19">
        <f>Feuil1!I24/10^6</f>
        <v>27.643798579999999</v>
      </c>
      <c r="J10" s="19">
        <f>Feuil1!J24/10^6</f>
        <v>27.857845050000002</v>
      </c>
      <c r="K10" s="19">
        <f>Feuil1!K24/10^6</f>
        <v>28.067164030000001</v>
      </c>
      <c r="L10" s="19">
        <f>Feuil1!L24/10^6</f>
        <v>28.2724367</v>
      </c>
      <c r="M10" s="19">
        <f>Feuil1!M24/10^6</f>
        <v>28.481685489999997</v>
      </c>
      <c r="N10" s="19">
        <f>Feuil1!N24/10^6</f>
        <v>32.076624129999999</v>
      </c>
      <c r="O10" s="19">
        <f>Feuil1!O24/10^6</f>
        <v>32.388654979999998</v>
      </c>
      <c r="P10" s="19">
        <f>Feuil1!P24/10^6</f>
        <v>32.712681310000001</v>
      </c>
      <c r="Q10" s="19">
        <f>Feuil1!Q24/10^6</f>
        <v>31.43894212</v>
      </c>
      <c r="R10" s="19">
        <f>Feuil1!R24/10^6</f>
        <v>31.29037318</v>
      </c>
      <c r="S10" s="19">
        <f>Feuil1!S24/10^6</f>
        <v>30.6814064</v>
      </c>
      <c r="T10" s="19">
        <f>Feuil1!T24/10^6</f>
        <v>30.419020309999997</v>
      </c>
      <c r="U10" s="19">
        <f>Feuil1!U24/10^6</f>
        <v>32.29864808</v>
      </c>
      <c r="V10" s="19">
        <f>Feuil1!V24/10^6</f>
        <v>32.286897459999999</v>
      </c>
      <c r="W10" s="19">
        <f>Feuil1!W24/10^6</f>
        <v>31.404399909999999</v>
      </c>
      <c r="X10" s="19">
        <f>Feuil1!X24/10^6</f>
        <v>30.62195212</v>
      </c>
      <c r="Y10" s="19">
        <f>Feuil1!Y24/10^6</f>
        <v>29.772100030000001</v>
      </c>
      <c r="Z10" s="19">
        <f>Feuil1!Z24/10^6</f>
        <v>29.07736375</v>
      </c>
      <c r="AA10" s="19">
        <f>Feuil1!AA24/10^6</f>
        <v>28.231717140000001</v>
      </c>
      <c r="AB10" s="19">
        <f>Feuil1!AB24/10^6</f>
        <v>27.320124180000001</v>
      </c>
      <c r="AC10" s="19">
        <f>Feuil1!AC24/10^6</f>
        <v>27.19289904</v>
      </c>
      <c r="AD10" s="19">
        <f>Feuil1!AD24/10^6</f>
        <v>26.925625069999999</v>
      </c>
      <c r="AE10" s="19">
        <f>Feuil1!AE24/10^6</f>
        <v>26.605113129999999</v>
      </c>
      <c r="AF10" s="19">
        <f>Feuil1!AF24/10^6</f>
        <v>26.275585399999997</v>
      </c>
      <c r="AG10" s="19">
        <f>Feuil1!AG24/10^6</f>
        <v>26.214069129999999</v>
      </c>
      <c r="AH10" s="19">
        <f>Feuil1!AH24/10^6</f>
        <v>25.822943469999998</v>
      </c>
      <c r="AI10" s="19">
        <f>Feuil1!AI24/10^6</f>
        <v>25.280761730000002</v>
      </c>
      <c r="AJ10" s="19">
        <f>Feuil1!AJ24/10^6</f>
        <v>25.008048940000002</v>
      </c>
      <c r="AK10" s="19">
        <f>Feuil1!AK24/10^6</f>
        <v>24.679964719999997</v>
      </c>
      <c r="AL10" s="19">
        <f>Feuil1!AL24/10^6</f>
        <v>24.24744574</v>
      </c>
      <c r="AM10" s="19">
        <f>Feuil1!AM24/10^6</f>
        <v>23.334838820000002</v>
      </c>
      <c r="AN10" s="19">
        <f>Feuil1!AN24/10^6</f>
        <v>22.208383100000002</v>
      </c>
      <c r="AO10" s="19">
        <f>Feuil1!AO24/10^6</f>
        <v>21.05844811</v>
      </c>
      <c r="AP10" s="19">
        <f>Feuil1!AP24/10^6</f>
        <v>20.179217210000001</v>
      </c>
      <c r="AQ10" s="19">
        <f>Feuil1!AQ24/10^6</f>
        <v>19.086324309999998</v>
      </c>
      <c r="AR10" s="19">
        <f>Feuil1!AR24/10^6</f>
        <v>18.023564839999999</v>
      </c>
      <c r="AS10" s="19">
        <f>Feuil1!AS24/10^6</f>
        <v>17.09213707</v>
      </c>
      <c r="AT10" s="19">
        <f>Feuil1!AT24/10^6</f>
        <v>16.046255599999999</v>
      </c>
      <c r="AU10" s="19">
        <f>Feuil1!AU24/10^6</f>
        <v>14.985095150000001</v>
      </c>
      <c r="AV10" s="19">
        <f>Feuil1!AV24/10^6</f>
        <v>15.300576119999999</v>
      </c>
    </row>
    <row r="11" spans="1:48" x14ac:dyDescent="0.25">
      <c r="A11" s="35" t="str">
        <f>'SDES Achat neuf et gros travaux'!A22</f>
        <v>Achat Neuf</v>
      </c>
      <c r="B11" s="14">
        <v>38237.72</v>
      </c>
      <c r="C11" s="14">
        <v>40677.26</v>
      </c>
      <c r="D11" s="14">
        <v>43951.65</v>
      </c>
      <c r="E11" s="14">
        <v>43813.56</v>
      </c>
      <c r="F11" s="14">
        <v>41884.97</v>
      </c>
      <c r="G11" s="14">
        <v>37610.36</v>
      </c>
      <c r="H11" s="14">
        <v>35168.449999999997</v>
      </c>
      <c r="I11" s="14">
        <v>36701.58</v>
      </c>
      <c r="J11" s="14">
        <v>35301.33</v>
      </c>
      <c r="K11" s="14">
        <v>33485.49</v>
      </c>
      <c r="L11" s="14">
        <v>30156.639999999999</v>
      </c>
      <c r="M11" s="14">
        <v>28355.7</v>
      </c>
      <c r="N11" s="14">
        <v>28888.87</v>
      </c>
      <c r="O11" s="14">
        <v>31766.45</v>
      </c>
      <c r="P11" s="14">
        <v>32906.370000000003</v>
      </c>
      <c r="Q11" s="14">
        <v>33316.82</v>
      </c>
      <c r="R11" s="14">
        <v>30744.38</v>
      </c>
      <c r="S11" s="14">
        <v>33442.379999999997</v>
      </c>
      <c r="T11" s="14">
        <v>31040.83</v>
      </c>
    </row>
    <row r="12" spans="1:48" x14ac:dyDescent="0.25">
      <c r="A12" s="35" t="s">
        <v>104</v>
      </c>
      <c r="B12" s="27">
        <f>B10*1000/B11</f>
        <v>1.1652822515936176</v>
      </c>
      <c r="C12" s="27">
        <f>C10*1000/C11</f>
        <v>1.1129836505418063</v>
      </c>
      <c r="D12" s="27">
        <f t="shared" ref="D12:T12" si="1">D10*1000/D11</f>
        <v>1.0466046212144482</v>
      </c>
      <c r="E12" s="27">
        <f t="shared" si="1"/>
        <v>0.61237994858212852</v>
      </c>
      <c r="F12" s="27">
        <f t="shared" si="1"/>
        <v>0.64538309780334091</v>
      </c>
      <c r="G12" s="27">
        <f t="shared" si="1"/>
        <v>0.72403423391852673</v>
      </c>
      <c r="H12" s="27">
        <f t="shared" si="1"/>
        <v>0.77999304859895735</v>
      </c>
      <c r="I12" s="27">
        <f t="shared" si="1"/>
        <v>0.75320459173692245</v>
      </c>
      <c r="J12" s="27">
        <f t="shared" si="1"/>
        <v>0.78914434810246525</v>
      </c>
      <c r="K12" s="27">
        <f t="shared" si="1"/>
        <v>0.83818884030067953</v>
      </c>
      <c r="L12" s="27">
        <f t="shared" si="1"/>
        <v>0.93751945508518186</v>
      </c>
      <c r="M12" s="27">
        <f t="shared" si="1"/>
        <v>1.0044430393183732</v>
      </c>
      <c r="N12" s="27">
        <f t="shared" si="1"/>
        <v>1.1103454074181511</v>
      </c>
      <c r="O12" s="27">
        <f t="shared" si="1"/>
        <v>1.0195868590919035</v>
      </c>
      <c r="P12" s="27">
        <f t="shared" si="1"/>
        <v>0.99411394541543163</v>
      </c>
      <c r="Q12" s="27">
        <f t="shared" si="1"/>
        <v>0.94363574074596557</v>
      </c>
      <c r="R12" s="27">
        <f t="shared" si="1"/>
        <v>1.017759121504483</v>
      </c>
      <c r="S12" s="27">
        <f t="shared" si="1"/>
        <v>0.91744087591852019</v>
      </c>
      <c r="T12" s="27">
        <f t="shared" si="1"/>
        <v>0.97996800697661735</v>
      </c>
    </row>
    <row r="13" spans="1:48" x14ac:dyDescent="0.25">
      <c r="A13" s="36" t="str">
        <f>'SDES Avec detail achat neuf'!A22</f>
        <v>Logements neufs hors terrains</v>
      </c>
      <c r="B13" s="14">
        <v>29497.85</v>
      </c>
      <c r="C13" s="14">
        <v>31479.87</v>
      </c>
      <c r="D13" s="14">
        <v>33941.199999999997</v>
      </c>
      <c r="E13" s="14">
        <v>34072.620000000003</v>
      </c>
      <c r="F13" s="14">
        <v>32685.14</v>
      </c>
      <c r="G13" s="14">
        <v>29574.94</v>
      </c>
      <c r="H13" s="14">
        <v>27821.3</v>
      </c>
      <c r="I13" s="14">
        <v>28908.15</v>
      </c>
      <c r="J13" s="14">
        <v>27910.28</v>
      </c>
      <c r="K13" s="14">
        <v>26503.79</v>
      </c>
      <c r="L13" s="14">
        <v>23983.14</v>
      </c>
      <c r="M13" s="14">
        <v>22600.1</v>
      </c>
      <c r="N13" s="14">
        <v>22943.58</v>
      </c>
      <c r="O13" s="14">
        <v>25072.16</v>
      </c>
      <c r="P13" s="14">
        <v>25961.41</v>
      </c>
      <c r="Q13" s="14">
        <v>26227.51</v>
      </c>
      <c r="R13" s="14">
        <v>24154.59</v>
      </c>
      <c r="S13" s="14">
        <v>26278.04</v>
      </c>
      <c r="T13" s="14">
        <v>24461.49</v>
      </c>
    </row>
    <row r="14" spans="1:48" x14ac:dyDescent="0.25">
      <c r="A14" s="36" t="s">
        <v>104</v>
      </c>
      <c r="B14" s="27">
        <f>B10*1000/B13</f>
        <v>1.5105418346559598</v>
      </c>
      <c r="C14" s="27">
        <f t="shared" ref="C14:T14" si="2">C10*1000/C13</f>
        <v>1.4381611273756276</v>
      </c>
      <c r="D14" s="27">
        <f t="shared" si="2"/>
        <v>1.3552850223327402</v>
      </c>
      <c r="E14" s="27">
        <f t="shared" si="2"/>
        <v>0.78745179032313917</v>
      </c>
      <c r="F14" s="27">
        <f t="shared" si="2"/>
        <v>0.82703796557089859</v>
      </c>
      <c r="G14" s="27">
        <f t="shared" si="2"/>
        <v>0.92075210262472218</v>
      </c>
      <c r="H14" s="27">
        <f t="shared" si="2"/>
        <v>0.98597644718255428</v>
      </c>
      <c r="I14" s="27">
        <f t="shared" si="2"/>
        <v>0.95626315001132889</v>
      </c>
      <c r="J14" s="27">
        <f t="shared" si="2"/>
        <v>0.99812130333339544</v>
      </c>
      <c r="K14" s="27">
        <f t="shared" si="2"/>
        <v>1.0589868101882787</v>
      </c>
      <c r="L14" s="27">
        <f t="shared" si="2"/>
        <v>1.1788463353839405</v>
      </c>
      <c r="M14" s="27">
        <f t="shared" si="2"/>
        <v>1.2602459940442741</v>
      </c>
      <c r="N14" s="27">
        <f t="shared" si="2"/>
        <v>1.3980653468203306</v>
      </c>
      <c r="O14" s="27">
        <f t="shared" si="2"/>
        <v>1.2918174971761507</v>
      </c>
      <c r="P14" s="27">
        <f t="shared" si="2"/>
        <v>1.2600502557449691</v>
      </c>
      <c r="Q14" s="27">
        <f t="shared" si="2"/>
        <v>1.1987009868645557</v>
      </c>
      <c r="R14" s="27">
        <f t="shared" si="2"/>
        <v>1.2954214159710431</v>
      </c>
      <c r="S14" s="27">
        <f t="shared" si="2"/>
        <v>1.1675682965700638</v>
      </c>
      <c r="T14" s="27">
        <f t="shared" si="2"/>
        <v>1.2435473190717325</v>
      </c>
    </row>
    <row r="15" spans="1:48" x14ac:dyDescent="0.25">
      <c r="A15" s="33" t="s">
        <v>101</v>
      </c>
      <c r="B15" s="14">
        <v>29497.85</v>
      </c>
      <c r="C15" s="14">
        <v>31479.87</v>
      </c>
      <c r="D15" s="14">
        <v>33941.199999999997</v>
      </c>
      <c r="E15" s="14">
        <v>34072.620000000003</v>
      </c>
      <c r="F15" s="14">
        <v>32685.14</v>
      </c>
      <c r="G15" s="14">
        <v>29574.94</v>
      </c>
      <c r="H15" s="14">
        <v>27821.3</v>
      </c>
      <c r="I15" s="14">
        <v>28908.15</v>
      </c>
      <c r="J15" s="14">
        <v>27910.28</v>
      </c>
      <c r="K15" s="14">
        <v>26503.79</v>
      </c>
      <c r="L15" s="14">
        <v>23983.14</v>
      </c>
      <c r="M15" s="14">
        <v>22600.1</v>
      </c>
      <c r="N15" s="14">
        <v>22943.58</v>
      </c>
      <c r="O15" s="14">
        <v>25072.16</v>
      </c>
      <c r="P15" s="14">
        <v>25961.41</v>
      </c>
      <c r="Q15" s="14">
        <v>26227.51</v>
      </c>
      <c r="R15" s="14">
        <v>24154.59</v>
      </c>
      <c r="S15" s="14">
        <v>26278.04</v>
      </c>
      <c r="T15" s="14">
        <v>24461.49</v>
      </c>
    </row>
    <row r="16" spans="1:48" x14ac:dyDescent="0.25">
      <c r="A16" s="3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48" x14ac:dyDescent="0.25">
      <c r="A17" s="3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48" x14ac:dyDescent="0.2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48" x14ac:dyDescent="0.25">
      <c r="A19" t="s">
        <v>88</v>
      </c>
    </row>
    <row r="20" spans="1:48" x14ac:dyDescent="0.25">
      <c r="A20" t="str">
        <f>Feuil1!A23</f>
        <v>PNEWBUIL_0</v>
      </c>
      <c r="B20" s="26">
        <f>Feuil1!B23</f>
        <v>1.25160891295989E-3</v>
      </c>
      <c r="C20" s="26">
        <f>Feuil1!C23</f>
        <v>1.27664109121909E-3</v>
      </c>
      <c r="D20" s="26">
        <f>Feuil1!D23</f>
        <v>1.3021720499999999E-3</v>
      </c>
      <c r="E20" s="26">
        <f>Feuil1!E23</f>
        <v>1.3234878E-3</v>
      </c>
      <c r="F20" s="26">
        <f>Feuil1!F23</f>
        <v>1.33768352E-3</v>
      </c>
      <c r="G20" s="26">
        <f>Feuil1!G23</f>
        <v>1.3402583500000001E-3</v>
      </c>
      <c r="H20" s="26">
        <f>Feuil1!H23</f>
        <v>1.3737884899999999E-3</v>
      </c>
      <c r="I20" s="26">
        <f>Feuil1!I23</f>
        <v>1.4131348099999999E-3</v>
      </c>
      <c r="J20" s="26">
        <f>Feuil1!J23</f>
        <v>1.44233232E-3</v>
      </c>
      <c r="K20" s="26">
        <f>Feuil1!K23</f>
        <v>1.4682009600000001E-3</v>
      </c>
      <c r="L20" s="26">
        <f>Feuil1!L23</f>
        <v>1.5033701799999999E-3</v>
      </c>
      <c r="M20" s="26">
        <f>Feuil1!M23</f>
        <v>1.5466101599999999E-3</v>
      </c>
      <c r="N20" s="26">
        <f>Feuil1!N23</f>
        <v>1.5791243699999999E-3</v>
      </c>
      <c r="O20" s="26">
        <f>Feuil1!O23</f>
        <v>1.60961375E-3</v>
      </c>
      <c r="P20" s="26">
        <f>Feuil1!P23</f>
        <v>1.6329906200000001E-3</v>
      </c>
      <c r="Q20" s="26">
        <f>Feuil1!Q23</f>
        <v>1.6518922499999999E-3</v>
      </c>
      <c r="R20" s="26">
        <f>Feuil1!R23</f>
        <v>1.66769686E-3</v>
      </c>
      <c r="S20" s="26">
        <f>Feuil1!S23</f>
        <v>1.69540915E-3</v>
      </c>
      <c r="T20" s="26">
        <f>Feuil1!T23</f>
        <v>1.73230694E-3</v>
      </c>
      <c r="U20" s="26">
        <f>Feuil1!U23</f>
        <v>1.78035477E-3</v>
      </c>
      <c r="V20" s="26">
        <f>Feuil1!V23</f>
        <v>1.82715566E-3</v>
      </c>
      <c r="W20" s="26">
        <f>Feuil1!W23</f>
        <v>1.8814609500000001E-3</v>
      </c>
      <c r="X20" s="26">
        <f>Feuil1!X23</f>
        <v>1.9306154E-3</v>
      </c>
      <c r="Y20" s="26">
        <f>Feuil1!Y23</f>
        <v>1.9841069599999999E-3</v>
      </c>
      <c r="Z20" s="26">
        <f>Feuil1!Z23</f>
        <v>2.0386565299999999E-3</v>
      </c>
      <c r="AA20" s="26">
        <f>Feuil1!AA23</f>
        <v>2.0920864599999998E-3</v>
      </c>
      <c r="AB20" s="26">
        <f>Feuil1!AB23</f>
        <v>2.1432872999999999E-3</v>
      </c>
      <c r="AC20" s="26">
        <f>Feuil1!AC23</f>
        <v>2.1929338700000002E-3</v>
      </c>
      <c r="AD20" s="26">
        <f>Feuil1!AD23</f>
        <v>2.2393742799999999E-3</v>
      </c>
      <c r="AE20" s="26">
        <f>Feuil1!AE23</f>
        <v>2.2823182899999999E-3</v>
      </c>
      <c r="AF20" s="26">
        <f>Feuil1!AF23</f>
        <v>2.3220551E-3</v>
      </c>
      <c r="AG20" s="26">
        <f>Feuil1!AG23</f>
        <v>2.3597146400000002E-3</v>
      </c>
      <c r="AH20" s="26">
        <f>Feuil1!AH23</f>
        <v>2.3944719600000001E-3</v>
      </c>
      <c r="AI20" s="26">
        <f>Feuil1!AI23</f>
        <v>2.4276117500000001E-3</v>
      </c>
      <c r="AJ20" s="26">
        <f>Feuil1!AJ23</f>
        <v>2.4611762600000001E-3</v>
      </c>
      <c r="AK20" s="26">
        <f>Feuil1!AK23</f>
        <v>2.4952185599999999E-3</v>
      </c>
      <c r="AL20" s="26">
        <f>Feuil1!AL23</f>
        <v>2.5298673600000002E-3</v>
      </c>
      <c r="AM20" s="26">
        <f>Feuil1!AM23</f>
        <v>2.5642103900000001E-3</v>
      </c>
      <c r="AN20" s="26">
        <f>Feuil1!AN23</f>
        <v>2.59988168E-3</v>
      </c>
      <c r="AO20" s="26">
        <f>Feuil1!AO23</f>
        <v>2.6376662600000001E-3</v>
      </c>
      <c r="AP20" s="26">
        <f>Feuil1!AP23</f>
        <v>2.6783827999999998E-3</v>
      </c>
      <c r="AQ20" s="26">
        <f>Feuil1!AQ23</f>
        <v>2.7208671100000001E-3</v>
      </c>
      <c r="AR20" s="26">
        <f>Feuil1!AR23</f>
        <v>2.7658040799999999E-3</v>
      </c>
      <c r="AS20" s="26">
        <f>Feuil1!AS23</f>
        <v>2.81302464E-3</v>
      </c>
      <c r="AT20" s="26">
        <f>Feuil1!AT23</f>
        <v>2.8620336799999998E-3</v>
      </c>
      <c r="AU20" s="26">
        <f>Feuil1!AU23</f>
        <v>2.9130717199999999E-3</v>
      </c>
      <c r="AV20" s="26">
        <f>Feuil1!AV23</f>
        <v>2.9697375100000002E-3</v>
      </c>
    </row>
    <row r="21" spans="1:48" s="28" customFormat="1" x14ac:dyDescent="0.25">
      <c r="A21" s="28" t="s">
        <v>89</v>
      </c>
      <c r="B21" s="29">
        <f>B20/$B$20</f>
        <v>1</v>
      </c>
      <c r="C21" s="29">
        <f t="shared" ref="C21:AV21" si="3">C20/$B$20</f>
        <v>1.0200000000000018</v>
      </c>
      <c r="D21" s="29">
        <f t="shared" si="3"/>
        <v>1.040398511481142</v>
      </c>
      <c r="E21" s="29">
        <f t="shared" si="3"/>
        <v>1.0574291907766349</v>
      </c>
      <c r="F21" s="29">
        <f t="shared" si="3"/>
        <v>1.0687711681730956</v>
      </c>
      <c r="G21" s="29">
        <f t="shared" si="3"/>
        <v>1.0708283842677868</v>
      </c>
      <c r="H21" s="29">
        <f t="shared" si="3"/>
        <v>1.0976180145211425</v>
      </c>
      <c r="I21" s="29">
        <f t="shared" si="3"/>
        <v>1.1290546075276202</v>
      </c>
      <c r="J21" s="29">
        <f t="shared" si="3"/>
        <v>1.152382589373764</v>
      </c>
      <c r="K21" s="29">
        <f t="shared" si="3"/>
        <v>1.1730508985653503</v>
      </c>
      <c r="L21" s="29">
        <f t="shared" si="3"/>
        <v>1.2011501072205757</v>
      </c>
      <c r="M21" s="29">
        <f t="shared" si="3"/>
        <v>1.2356976240625124</v>
      </c>
      <c r="N21" s="29">
        <f t="shared" si="3"/>
        <v>1.2616755550786061</v>
      </c>
      <c r="O21" s="29">
        <f t="shared" si="3"/>
        <v>1.2860357043906598</v>
      </c>
      <c r="P21" s="29">
        <f t="shared" si="3"/>
        <v>1.3047131600702593</v>
      </c>
      <c r="Q21" s="29">
        <f t="shared" si="3"/>
        <v>1.3198150260000088</v>
      </c>
      <c r="R21" s="29">
        <f t="shared" si="3"/>
        <v>1.3324424608451508</v>
      </c>
      <c r="S21" s="29">
        <f t="shared" si="3"/>
        <v>1.3545837940627803</v>
      </c>
      <c r="T21" s="29">
        <f t="shared" si="3"/>
        <v>1.3840640810900928</v>
      </c>
      <c r="U21" s="29">
        <f t="shared" si="3"/>
        <v>1.4224529336321965</v>
      </c>
      <c r="V21" s="29">
        <f t="shared" si="3"/>
        <v>1.4598455165032485</v>
      </c>
      <c r="W21" s="29">
        <f t="shared" si="3"/>
        <v>1.5032339019946679</v>
      </c>
      <c r="X21" s="29">
        <f t="shared" si="3"/>
        <v>1.542506912510194</v>
      </c>
      <c r="Y21" s="29">
        <f t="shared" si="3"/>
        <v>1.5852451508257868</v>
      </c>
      <c r="Z21" s="29">
        <f t="shared" si="3"/>
        <v>1.6288287091043847</v>
      </c>
      <c r="AA21" s="29">
        <f t="shared" si="3"/>
        <v>1.6715177067990763</v>
      </c>
      <c r="AB21" s="29">
        <f t="shared" si="3"/>
        <v>1.712425724846756</v>
      </c>
      <c r="AC21" s="29">
        <f t="shared" si="3"/>
        <v>1.7520919252756046</v>
      </c>
      <c r="AD21" s="29">
        <f t="shared" si="3"/>
        <v>1.7891964948573074</v>
      </c>
      <c r="AE21" s="29">
        <f t="shared" si="3"/>
        <v>1.8235075400690606</v>
      </c>
      <c r="AF21" s="29">
        <f t="shared" si="3"/>
        <v>1.8552561235031844</v>
      </c>
      <c r="AG21" s="29">
        <f t="shared" si="3"/>
        <v>1.8853450271615488</v>
      </c>
      <c r="AH21" s="29">
        <f t="shared" si="3"/>
        <v>1.9131151394067576</v>
      </c>
      <c r="AI21" s="29">
        <f t="shared" si="3"/>
        <v>1.9395928910884939</v>
      </c>
      <c r="AJ21" s="29">
        <f t="shared" si="3"/>
        <v>1.9664099819964074</v>
      </c>
      <c r="AK21" s="29">
        <f t="shared" si="3"/>
        <v>1.9936088135543373</v>
      </c>
      <c r="AL21" s="29">
        <f t="shared" si="3"/>
        <v>2.0212922213994129</v>
      </c>
      <c r="AM21" s="29">
        <f t="shared" si="3"/>
        <v>2.0487313276924346</v>
      </c>
      <c r="AN21" s="29">
        <f t="shared" si="3"/>
        <v>2.0772316760285947</v>
      </c>
      <c r="AO21" s="29">
        <f t="shared" si="3"/>
        <v>2.1074204830982448</v>
      </c>
      <c r="AP21" s="29">
        <f t="shared" si="3"/>
        <v>2.139951842997009</v>
      </c>
      <c r="AQ21" s="29">
        <f t="shared" si="3"/>
        <v>2.1738956009553401</v>
      </c>
      <c r="AR21" s="29">
        <f t="shared" si="3"/>
        <v>2.209798964645624</v>
      </c>
      <c r="AS21" s="29">
        <f t="shared" si="3"/>
        <v>2.2475268519361755</v>
      </c>
      <c r="AT21" s="29">
        <f t="shared" si="3"/>
        <v>2.2866836839885294</v>
      </c>
      <c r="AU21" s="29">
        <f t="shared" si="3"/>
        <v>2.3274616294565766</v>
      </c>
      <c r="AV21" s="29">
        <f t="shared" si="3"/>
        <v>2.3727359874555085</v>
      </c>
    </row>
    <row r="22" spans="1:48" s="28" customFormat="1" x14ac:dyDescent="0.25">
      <c r="A22" s="28" t="s">
        <v>90</v>
      </c>
      <c r="B22" s="29">
        <v>1</v>
      </c>
      <c r="C22" s="29">
        <f>B22*(1+C23/100)</f>
        <v>1.0244</v>
      </c>
      <c r="D22" s="29">
        <f t="shared" ref="D22:T22" si="4">C22*(1+D23/100)</f>
        <v>1.0956982399999999</v>
      </c>
      <c r="E22" s="29">
        <f t="shared" si="4"/>
        <v>1.139854879072</v>
      </c>
      <c r="F22" s="29">
        <f t="shared" si="4"/>
        <v>1.227053777321008</v>
      </c>
      <c r="G22" s="29">
        <f t="shared" si="4"/>
        <v>1.1940460307110727</v>
      </c>
      <c r="H22" s="29">
        <f t="shared" si="4"/>
        <v>1.2075387508581079</v>
      </c>
      <c r="I22" s="29">
        <f t="shared" si="4"/>
        <v>1.2733496127798747</v>
      </c>
      <c r="J22" s="29">
        <f t="shared" si="4"/>
        <v>1.3053106880606493</v>
      </c>
      <c r="K22" s="29">
        <f t="shared" si="4"/>
        <v>1.2934323607992975</v>
      </c>
      <c r="L22" s="29">
        <f t="shared" si="4"/>
        <v>1.2956311958126563</v>
      </c>
      <c r="M22" s="29">
        <f t="shared" si="4"/>
        <v>1.2881165348769428</v>
      </c>
      <c r="N22" s="29">
        <f t="shared" si="4"/>
        <v>1.2964892923536429</v>
      </c>
      <c r="O22" s="29">
        <f t="shared" si="4"/>
        <v>1.3215115356960683</v>
      </c>
      <c r="P22" s="29">
        <f t="shared" si="4"/>
        <v>1.3523027544777868</v>
      </c>
      <c r="Q22" s="29">
        <f t="shared" si="4"/>
        <v>1.3886796985732393</v>
      </c>
      <c r="R22" s="29">
        <f t="shared" si="4"/>
        <v>1.4072880065341207</v>
      </c>
      <c r="S22" s="29">
        <f t="shared" si="4"/>
        <v>1.4732898140405708</v>
      </c>
      <c r="T22" s="29">
        <f t="shared" si="4"/>
        <v>1.5901216962939879</v>
      </c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</row>
    <row r="23" spans="1:48" x14ac:dyDescent="0.25">
      <c r="A23" t="str">
        <f>'SDES Achat neuf et gros travaux'!G1</f>
        <v>evo_prix</v>
      </c>
      <c r="C23">
        <v>2.44</v>
      </c>
      <c r="D23">
        <v>6.96</v>
      </c>
      <c r="E23">
        <v>4.03</v>
      </c>
      <c r="F23">
        <v>7.65</v>
      </c>
      <c r="G23">
        <v>-2.69</v>
      </c>
      <c r="H23">
        <v>1.1299999999999999</v>
      </c>
      <c r="I23">
        <v>5.45</v>
      </c>
      <c r="J23">
        <v>2.5099999999999998</v>
      </c>
      <c r="K23">
        <v>-0.91</v>
      </c>
      <c r="L23">
        <v>0.17</v>
      </c>
      <c r="M23">
        <v>-0.57999999999999996</v>
      </c>
      <c r="N23">
        <v>0.65</v>
      </c>
      <c r="O23">
        <v>1.93</v>
      </c>
      <c r="P23">
        <v>2.33</v>
      </c>
      <c r="Q23">
        <v>2.69</v>
      </c>
      <c r="R23">
        <v>1.34</v>
      </c>
      <c r="S23">
        <v>4.6900000000000004</v>
      </c>
      <c r="T23">
        <v>7.93</v>
      </c>
    </row>
    <row r="26" spans="1:48" x14ac:dyDescent="0.25">
      <c r="A26" t="str">
        <f>Feuil1!A30</f>
        <v>EXP_13_0</v>
      </c>
      <c r="B26" s="30">
        <f>Feuil1!B30</f>
        <v>87751.618720637998</v>
      </c>
      <c r="C26" s="30">
        <f>Feuil1!C30</f>
        <v>89160.499343263204</v>
      </c>
      <c r="D26" s="30">
        <f>Feuil1!D30</f>
        <v>90592</v>
      </c>
      <c r="E26" s="30">
        <f>Feuil1!E30</f>
        <v>93639.016380000001</v>
      </c>
      <c r="F26" s="30">
        <f>Feuil1!F30</f>
        <v>94394.683480000007</v>
      </c>
      <c r="G26" s="30">
        <f>Feuil1!G30</f>
        <v>89915.536179999996</v>
      </c>
      <c r="H26" s="30">
        <f>Feuil1!H30</f>
        <v>91692.147920000003</v>
      </c>
      <c r="I26" s="30">
        <f>Feuil1!I30</f>
        <v>91941.075710000005</v>
      </c>
      <c r="J26" s="30">
        <f>Feuil1!J30</f>
        <v>91339.404240000003</v>
      </c>
      <c r="K26" s="30">
        <f>Feuil1!K30</f>
        <v>89280.205350000004</v>
      </c>
      <c r="L26" s="30">
        <f>Feuil1!L30</f>
        <v>88157.421130000002</v>
      </c>
      <c r="M26" s="30">
        <f>Feuil1!M30</f>
        <v>86712.733420000004</v>
      </c>
      <c r="N26" s="30">
        <f>Feuil1!N30</f>
        <v>87654.417379999999</v>
      </c>
      <c r="O26" s="30">
        <f>Feuil1!O30</f>
        <v>88048.99454</v>
      </c>
      <c r="P26" s="30">
        <f>Feuil1!P30</f>
        <v>89073.708039999998</v>
      </c>
      <c r="Q26" s="30">
        <f>Feuil1!Q30</f>
        <v>88183.208329999994</v>
      </c>
      <c r="R26" s="14">
        <f>Feuil1!R30</f>
        <v>82466.793030000001</v>
      </c>
      <c r="S26" s="14">
        <f>Feuil1!S30</f>
        <v>83983.882740000001</v>
      </c>
      <c r="T26" s="14">
        <f>Feuil1!T30</f>
        <v>84584.609679999994</v>
      </c>
      <c r="U26" s="14">
        <f>Feuil1!U30</f>
        <v>90222.910980000001</v>
      </c>
      <c r="V26" s="14">
        <f>Feuil1!V30</f>
        <v>91710.955449999994</v>
      </c>
      <c r="W26" s="14">
        <f>Feuil1!W30</f>
        <v>92025.353690000004</v>
      </c>
      <c r="X26" s="14">
        <f>Feuil1!X30</f>
        <v>90845.387229999906</v>
      </c>
      <c r="Y26" s="14">
        <f>Feuil1!Y30</f>
        <v>88547.129669999995</v>
      </c>
      <c r="Z26" s="14">
        <f>Feuil1!Z30</f>
        <v>86085.054550000001</v>
      </c>
      <c r="AA26" s="14">
        <f>Feuil1!AA30</f>
        <v>83513.73474</v>
      </c>
      <c r="AB26" s="14">
        <f>Feuil1!AB30</f>
        <v>81085.360990000001</v>
      </c>
      <c r="AC26" s="14">
        <f>Feuil1!AC30</f>
        <v>79876.216109999994</v>
      </c>
      <c r="AD26" s="14">
        <f>Feuil1!AD30</f>
        <v>78608.847550000006</v>
      </c>
      <c r="AE26" s="14">
        <f>Feuil1!AE30</f>
        <v>77358.910940000002</v>
      </c>
      <c r="AF26" s="14">
        <f>Feuil1!AF30</f>
        <v>76164.679740000007</v>
      </c>
      <c r="AG26" s="14">
        <f>Feuil1!AG30</f>
        <v>75367.498170000006</v>
      </c>
      <c r="AH26" s="14">
        <f>Feuil1!AH30</f>
        <v>74206.851150000002</v>
      </c>
      <c r="AI26" s="14">
        <f>Feuil1!AI30</f>
        <v>72909.263739999995</v>
      </c>
      <c r="AJ26" s="14">
        <f>Feuil1!AJ30</f>
        <v>72005.247650000005</v>
      </c>
      <c r="AK26" s="14">
        <f>Feuil1!AK30</f>
        <v>71076.610530000005</v>
      </c>
      <c r="AL26" s="14">
        <f>Feuil1!AL30</f>
        <v>70053.493530000007</v>
      </c>
      <c r="AM26" s="14">
        <f>Feuil1!AM30</f>
        <v>68460.700219999999</v>
      </c>
      <c r="AN26" s="14">
        <f>Feuil1!AN30</f>
        <v>66635.001699999906</v>
      </c>
      <c r="AO26" s="14">
        <f>Feuil1!AO30</f>
        <v>64790.6175</v>
      </c>
      <c r="AP26" s="14">
        <f>Feuil1!AP30</f>
        <v>63290.730739999999</v>
      </c>
      <c r="AQ26" s="14">
        <f>Feuil1!AQ30</f>
        <v>61513.085010000003</v>
      </c>
      <c r="AR26" s="14">
        <f>Feuil1!AR30</f>
        <v>59781.486019999997</v>
      </c>
      <c r="AS26" s="14">
        <f>Feuil1!AS30</f>
        <v>58269.910980000001</v>
      </c>
      <c r="AT26" s="14">
        <f>Feuil1!AT30</f>
        <v>56626.590499999998</v>
      </c>
      <c r="AU26" s="14">
        <f>Feuil1!AU30</f>
        <v>54953.902990000002</v>
      </c>
      <c r="AV26" s="14">
        <f>Feuil1!AV30</f>
        <v>55027.712789999998</v>
      </c>
    </row>
    <row r="27" spans="1:48" x14ac:dyDescent="0.25">
      <c r="A27" t="str">
        <f>Feuil1!A31</f>
        <v>PEXP_13_H01_0</v>
      </c>
      <c r="B27" s="19">
        <f>Feuil1!B31</f>
        <v>0.96116878123798499</v>
      </c>
      <c r="C27" s="19">
        <f>Feuil1!C31</f>
        <v>0.98039215686274495</v>
      </c>
      <c r="D27" s="19">
        <f>Feuil1!D31</f>
        <v>0.99999907129999999</v>
      </c>
      <c r="E27" s="19">
        <f>Feuil1!E31</f>
        <v>0.71501714930000004</v>
      </c>
      <c r="F27" s="19">
        <f>Feuil1!F31</f>
        <v>0.74197982750000002</v>
      </c>
      <c r="G27" s="19">
        <f>Feuil1!G31</f>
        <v>0.79559170180000005</v>
      </c>
      <c r="H27" s="19">
        <f>Feuil1!H31</f>
        <v>0.79537626480000001</v>
      </c>
      <c r="I27" s="19">
        <f>Feuil1!I31</f>
        <v>0.82394418970000005</v>
      </c>
      <c r="J27" s="19">
        <f>Feuil1!J31</f>
        <v>0.86750402000000004</v>
      </c>
      <c r="K27" s="19">
        <f>Feuil1!K31</f>
        <v>0.91712329169999995</v>
      </c>
      <c r="L27" s="19">
        <f>Feuil1!L31</f>
        <v>0.95106687199999995</v>
      </c>
      <c r="M27" s="19">
        <f>Feuil1!M31</f>
        <v>0.97762754340000002</v>
      </c>
      <c r="N27" s="19">
        <f>Feuil1!N31</f>
        <v>1.0308411159999999</v>
      </c>
      <c r="O27" s="19">
        <f>Feuil1!O31</f>
        <v>1.0422030339999999</v>
      </c>
      <c r="P27" s="19">
        <f>Feuil1!P31</f>
        <v>1.074680028</v>
      </c>
      <c r="Q27" s="31">
        <f>Feuil1!Q31</f>
        <v>1.0893500650000001</v>
      </c>
      <c r="R27" s="31">
        <f>Feuil1!R31</f>
        <v>1.202543124</v>
      </c>
      <c r="S27" s="19">
        <f>Feuil1!S31</f>
        <v>1.1843882299999999</v>
      </c>
      <c r="T27" s="19">
        <f>Feuil1!T31</f>
        <v>1.2257359299999999</v>
      </c>
      <c r="U27" s="19">
        <f>Feuil1!U31</f>
        <v>1.240403626</v>
      </c>
      <c r="V27" s="19">
        <f>Feuil1!V31</f>
        <v>1.302411215</v>
      </c>
      <c r="W27" s="19">
        <f>Feuil1!W31</f>
        <v>1.314457488</v>
      </c>
      <c r="X27" s="19">
        <f>Feuil1!X31</f>
        <v>1.383147712</v>
      </c>
      <c r="Y27" s="19">
        <f>Feuil1!Y31</f>
        <v>1.417641583</v>
      </c>
      <c r="Z27" s="19">
        <f>Feuil1!Z31</f>
        <v>1.4590294319999999</v>
      </c>
      <c r="AA27" s="19">
        <f>Feuil1!AA31</f>
        <v>1.4994014040000001</v>
      </c>
      <c r="AB27" s="19">
        <f>Feuil1!AB31</f>
        <v>1.537372535</v>
      </c>
      <c r="AC27" s="19">
        <f>Feuil1!AC31</f>
        <v>1.5750724220000001</v>
      </c>
      <c r="AD27" s="19">
        <f>Feuil1!AD31</f>
        <v>1.610292514</v>
      </c>
      <c r="AE27" s="19">
        <f>Feuil1!AE31</f>
        <v>1.64303785</v>
      </c>
      <c r="AF27" s="19">
        <f>Feuil1!AF31</f>
        <v>1.673549696</v>
      </c>
      <c r="AG27" s="19">
        <f>Feuil1!AG31</f>
        <v>1.703122971</v>
      </c>
      <c r="AH27" s="19">
        <f>Feuil1!AH31</f>
        <v>1.729885441</v>
      </c>
      <c r="AI27" s="19">
        <f>Feuil1!AI31</f>
        <v>1.754959084</v>
      </c>
      <c r="AJ27" s="19">
        <f>Feuil1!AJ31</f>
        <v>1.7806051629999999</v>
      </c>
      <c r="AK27" s="19">
        <f>Feuil1!AK31</f>
        <v>1.8062072220000001</v>
      </c>
      <c r="AL27" s="19">
        <f>Feuil1!AL31</f>
        <v>1.831798311</v>
      </c>
      <c r="AM27" s="19">
        <f>Feuil1!AM31</f>
        <v>1.855866808</v>
      </c>
      <c r="AN27" s="19">
        <f>Feuil1!AN31</f>
        <v>1.8800753210000001</v>
      </c>
      <c r="AO27" s="19">
        <f>Feuil1!AO31</f>
        <v>1.905419553</v>
      </c>
      <c r="AP27" s="19">
        <f>Feuil1!AP31</f>
        <v>1.933223342</v>
      </c>
      <c r="AQ27" s="19">
        <f>Feuil1!AQ31</f>
        <v>1.9614266220000001</v>
      </c>
      <c r="AR27" s="19">
        <f>Feuil1!AR31</f>
        <v>1.9909157280000001</v>
      </c>
      <c r="AS27" s="19">
        <f>Feuil1!AS31</f>
        <v>2.0214264019999999</v>
      </c>
      <c r="AT27" s="19">
        <f>Feuil1!AT31</f>
        <v>2.0523489050000001</v>
      </c>
      <c r="AU27" s="19">
        <f>Feuil1!AU31</f>
        <v>2.084331664</v>
      </c>
      <c r="AV27" s="19">
        <f>Feuil1!AV31</f>
        <v>2.12521651</v>
      </c>
    </row>
    <row r="28" spans="1:48" x14ac:dyDescent="0.25">
      <c r="A28" t="str">
        <f>Feuil1!A32</f>
        <v>EXP_13_0*PEXP_13_H01_0</v>
      </c>
      <c r="B28" s="14">
        <f>Feuil1!B32</f>
        <v>84344.116417376004</v>
      </c>
      <c r="C28" s="14">
        <f>Feuil1!C32</f>
        <v>87412.254258101195</v>
      </c>
      <c r="D28" s="14">
        <f>Feuil1!D32</f>
        <v>90591.915867209595</v>
      </c>
      <c r="E28" s="14">
        <f>Feuil1!E32</f>
        <v>66953.502555283601</v>
      </c>
      <c r="F28" s="14">
        <f>Feuil1!F32</f>
        <v>70038.950965407494</v>
      </c>
      <c r="G28" s="14">
        <f>Feuil1!G32</f>
        <v>71536.054447705596</v>
      </c>
      <c r="H28" s="14">
        <f>Feuil1!H32</f>
        <v>72929.758124098604</v>
      </c>
      <c r="I28" s="14">
        <f>Feuil1!I32</f>
        <v>75754.315126022295</v>
      </c>
      <c r="J28" s="14">
        <f>Feuil1!J32</f>
        <v>79237.300362605005</v>
      </c>
      <c r="K28" s="14">
        <f>Feuil1!K32</f>
        <v>81880.955814243905</v>
      </c>
      <c r="L28" s="14">
        <f>Feuil1!L32</f>
        <v>83843.6027576958</v>
      </c>
      <c r="M28" s="14">
        <f>Feuil1!M32</f>
        <v>84772.756554893596</v>
      </c>
      <c r="N28" s="14">
        <f>Feuil1!N32</f>
        <v>90357.777434328906</v>
      </c>
      <c r="O28" s="14">
        <f>Feuil1!O32</f>
        <v>91764.929250237401</v>
      </c>
      <c r="P28" s="14">
        <f>Feuil1!P32</f>
        <v>95725.735050490999</v>
      </c>
      <c r="Q28" s="14">
        <f>Feuil1!Q32</f>
        <v>96062.383726194006</v>
      </c>
      <c r="R28" s="14">
        <f>Feuil1!R32</f>
        <v>99169.874916557601</v>
      </c>
      <c r="S28" s="14">
        <f>Feuil1!S32</f>
        <v>99469.522226956105</v>
      </c>
      <c r="T28" s="14">
        <f>Feuil1!T32</f>
        <v>103678.395209801</v>
      </c>
      <c r="U28" s="14">
        <f>Feuil1!U32</f>
        <v>111912.825927867</v>
      </c>
      <c r="V28" s="14">
        <f>Feuil1!V32</f>
        <v>119445.37691644501</v>
      </c>
      <c r="W28" s="14">
        <f>Feuil1!W32</f>
        <v>120963.415243668</v>
      </c>
      <c r="X28" s="14">
        <f>Feuil1!X32</f>
        <v>125652.589492928</v>
      </c>
      <c r="Y28" s="14">
        <f>Feuil1!Y32</f>
        <v>125528.093075485</v>
      </c>
      <c r="Z28" s="14">
        <f>Feuil1!Z32</f>
        <v>125600.62824377501</v>
      </c>
      <c r="AA28" s="14">
        <f>Feuil1!AA32</f>
        <v>125220.611122439</v>
      </c>
      <c r="AB28" s="14">
        <f>Feuil1!AB32</f>
        <v>124658.406976586</v>
      </c>
      <c r="AC28" s="14">
        <f>Feuil1!AC32</f>
        <v>125810.82516857301</v>
      </c>
      <c r="AD28" s="14">
        <f>Feuil1!AD32</f>
        <v>126583.238743932</v>
      </c>
      <c r="AE28" s="14">
        <f>Feuil1!AE32</f>
        <v>127103.618709199</v>
      </c>
      <c r="AF28" s="14">
        <f>Feuil1!AF32</f>
        <v>127465.376624814</v>
      </c>
      <c r="AG28" s="14">
        <f>Feuil1!AG32</f>
        <v>128360.117400127</v>
      </c>
      <c r="AH28" s="14">
        <f>Feuil1!AH32</f>
        <v>128369.351426839</v>
      </c>
      <c r="AI28" s="14">
        <f>Feuil1!AI32</f>
        <v>127952.774708264</v>
      </c>
      <c r="AJ28" s="14">
        <f>Feuil1!AJ32</f>
        <v>128212.915728683</v>
      </c>
      <c r="AK28" s="14">
        <f>Feuil1!AK32</f>
        <v>128379.087254567</v>
      </c>
      <c r="AL28" s="14">
        <f>Feuil1!AL32</f>
        <v>128323.871127903</v>
      </c>
      <c r="AM28" s="14">
        <f>Feuil1!AM32</f>
        <v>127053.941190736</v>
      </c>
      <c r="AN28" s="14">
        <f>Feuil1!AN32</f>
        <v>125278.822210963</v>
      </c>
      <c r="AO28" s="14">
        <f>Feuil1!AO32</f>
        <v>123453.309435444</v>
      </c>
      <c r="AP28" s="14">
        <f>Feuil1!AP32</f>
        <v>122355.11799880399</v>
      </c>
      <c r="AQ28" s="14">
        <f>Feuil1!AQ32</f>
        <v>120653.402539963</v>
      </c>
      <c r="AR28" s="14">
        <f>Feuil1!AR32</f>
        <v>119019.90076043</v>
      </c>
      <c r="AS28" s="14">
        <f>Feuil1!AS32</f>
        <v>117788.336497161</v>
      </c>
      <c r="AT28" s="14">
        <f>Feuil1!AT32</f>
        <v>116217.521006558</v>
      </c>
      <c r="AU28" s="14">
        <f>Feuil1!AU32</f>
        <v>114542.16006244101</v>
      </c>
      <c r="AV28" s="14">
        <f>Feuil1!AV32</f>
        <v>116945.803728846</v>
      </c>
    </row>
    <row r="30" spans="1:48" x14ac:dyDescent="0.25">
      <c r="B30">
        <v>2004</v>
      </c>
      <c r="C30">
        <v>2005</v>
      </c>
      <c r="D30">
        <v>2006</v>
      </c>
      <c r="E30">
        <v>2007</v>
      </c>
      <c r="F30">
        <v>2008</v>
      </c>
      <c r="G30">
        <v>2009</v>
      </c>
      <c r="H30">
        <v>2010</v>
      </c>
      <c r="I30">
        <v>2011</v>
      </c>
      <c r="J30">
        <v>2012</v>
      </c>
      <c r="K30">
        <v>2013</v>
      </c>
      <c r="L30">
        <v>2014</v>
      </c>
      <c r="M30">
        <v>2015</v>
      </c>
      <c r="N30">
        <v>2016</v>
      </c>
      <c r="O30">
        <v>2017</v>
      </c>
      <c r="P30">
        <v>2018</v>
      </c>
      <c r="Q30">
        <v>2019</v>
      </c>
      <c r="R30">
        <v>2020</v>
      </c>
      <c r="S30">
        <v>2021</v>
      </c>
      <c r="T30">
        <v>2022</v>
      </c>
      <c r="U30">
        <v>2023</v>
      </c>
      <c r="V30">
        <v>2024</v>
      </c>
      <c r="W30">
        <v>2025</v>
      </c>
      <c r="X30">
        <v>2026</v>
      </c>
      <c r="Y30">
        <v>2027</v>
      </c>
      <c r="Z30">
        <v>2028</v>
      </c>
      <c r="AA30">
        <v>2029</v>
      </c>
      <c r="AB30">
        <v>2030</v>
      </c>
      <c r="AC30">
        <v>2031</v>
      </c>
      <c r="AD30">
        <v>2032</v>
      </c>
      <c r="AE30">
        <v>2033</v>
      </c>
      <c r="AF30">
        <v>2034</v>
      </c>
      <c r="AG30">
        <v>2035</v>
      </c>
      <c r="AH30">
        <v>2036</v>
      </c>
      <c r="AI30">
        <v>2037</v>
      </c>
      <c r="AJ30">
        <v>2038</v>
      </c>
      <c r="AK30">
        <v>2039</v>
      </c>
      <c r="AL30">
        <v>2040</v>
      </c>
      <c r="AM30">
        <v>2041</v>
      </c>
      <c r="AN30">
        <v>2042</v>
      </c>
      <c r="AO30">
        <v>2043</v>
      </c>
      <c r="AP30">
        <v>2044</v>
      </c>
      <c r="AQ30">
        <v>2045</v>
      </c>
      <c r="AR30">
        <v>2046</v>
      </c>
      <c r="AS30">
        <v>2047</v>
      </c>
      <c r="AT30">
        <v>2048</v>
      </c>
      <c r="AU30">
        <v>2049</v>
      </c>
      <c r="AV30">
        <v>2050</v>
      </c>
    </row>
    <row r="31" spans="1:48" x14ac:dyDescent="0.25">
      <c r="A31" t="s">
        <v>91</v>
      </c>
      <c r="B31" s="14">
        <v>87751.618720637998</v>
      </c>
      <c r="C31" s="14">
        <v>89160.499343263204</v>
      </c>
      <c r="D31" s="14">
        <v>96516.33</v>
      </c>
      <c r="E31" s="14">
        <v>96670.790789999999</v>
      </c>
      <c r="F31" s="14">
        <v>94121.560530000002</v>
      </c>
      <c r="G31" s="14">
        <v>88107.114610000004</v>
      </c>
      <c r="H31" s="14">
        <v>85840.693249999997</v>
      </c>
      <c r="I31" s="14">
        <v>87712.101429999995</v>
      </c>
      <c r="J31" s="14">
        <v>86214.169760000004</v>
      </c>
      <c r="K31" s="14">
        <v>82855.632100000003</v>
      </c>
      <c r="L31" s="14">
        <v>77842.967359999995</v>
      </c>
      <c r="M31" s="14">
        <v>74635.965500000006</v>
      </c>
      <c r="N31" s="14">
        <v>76299.518479999999</v>
      </c>
      <c r="O31" s="14">
        <v>80180.391170000003</v>
      </c>
      <c r="P31" s="14">
        <v>81528.161819999994</v>
      </c>
      <c r="Q31" s="30">
        <v>79714.271540000002</v>
      </c>
      <c r="R31" s="30">
        <v>158053.49600000001</v>
      </c>
      <c r="S31" s="14">
        <v>157558.6827</v>
      </c>
      <c r="T31" s="14">
        <v>157981.82769999999</v>
      </c>
      <c r="U31" s="14">
        <v>168499.30439999999</v>
      </c>
      <c r="V31" s="14">
        <v>170347.81359999999</v>
      </c>
      <c r="W31" s="14">
        <v>168802.5435</v>
      </c>
      <c r="X31" s="14">
        <v>165909.6697</v>
      </c>
      <c r="Y31" s="14">
        <v>161678.50140000001</v>
      </c>
      <c r="Z31" s="14">
        <v>157586.4797</v>
      </c>
      <c r="AA31" s="14">
        <v>153026.64259999999</v>
      </c>
      <c r="AB31" s="14">
        <v>148444.11900000001</v>
      </c>
      <c r="AC31" s="14">
        <v>146750.4828</v>
      </c>
      <c r="AD31" s="14">
        <v>144676.1116</v>
      </c>
      <c r="AE31" s="14">
        <v>142506.03140000001</v>
      </c>
      <c r="AF31" s="14">
        <v>140384.1747</v>
      </c>
      <c r="AG31" s="14">
        <v>139257.6085</v>
      </c>
      <c r="AH31" s="14">
        <v>137079.9817</v>
      </c>
      <c r="AI31" s="14">
        <v>134477.55119999999</v>
      </c>
      <c r="AJ31" s="14">
        <v>132887.0508</v>
      </c>
      <c r="AK31" s="14">
        <v>131182.78909999999</v>
      </c>
      <c r="AL31" s="14">
        <v>129187.3624</v>
      </c>
      <c r="AM31" s="14">
        <v>125606.925</v>
      </c>
      <c r="AN31" s="14">
        <v>121350.6611</v>
      </c>
      <c r="AO31" s="14">
        <v>117027.74219999999</v>
      </c>
      <c r="AP31" s="14">
        <v>113623.7991</v>
      </c>
      <c r="AQ31" s="14">
        <v>109466.15979999999</v>
      </c>
      <c r="AR31" s="14">
        <v>105404.1793</v>
      </c>
      <c r="AS31" s="14">
        <v>101829.367</v>
      </c>
      <c r="AT31" s="14">
        <v>97863.489419999998</v>
      </c>
      <c r="AU31" s="14">
        <v>93826.754409999994</v>
      </c>
      <c r="AV31" s="14">
        <v>94544.02781</v>
      </c>
    </row>
    <row r="32" spans="1:48" x14ac:dyDescent="0.25">
      <c r="A32" t="s">
        <v>93</v>
      </c>
      <c r="B32" s="19">
        <v>0.96116878123798499</v>
      </c>
      <c r="C32" s="19">
        <v>0.98039215686274495</v>
      </c>
      <c r="D32" s="19">
        <v>0.93428148629999996</v>
      </c>
      <c r="E32" s="19">
        <v>1.4191933510000001</v>
      </c>
      <c r="F32" s="19">
        <v>1.5181207329999999</v>
      </c>
      <c r="G32" s="19">
        <v>1.652967989</v>
      </c>
      <c r="H32" s="19">
        <v>1.748119575</v>
      </c>
      <c r="I32" s="19">
        <v>1.784048895</v>
      </c>
      <c r="J32" s="19">
        <v>1.8902360499999999</v>
      </c>
      <c r="K32" s="19">
        <v>2.0294459319999998</v>
      </c>
      <c r="L32" s="19">
        <v>2.2264370840000001</v>
      </c>
      <c r="M32" s="19">
        <v>2.382727338</v>
      </c>
      <c r="N32" s="19">
        <v>2.5834590049999999</v>
      </c>
      <c r="O32" s="19">
        <v>2.5283256199999999</v>
      </c>
      <c r="P32" s="19">
        <v>2.595107364</v>
      </c>
      <c r="Q32" s="31">
        <v>2.6436895929999999</v>
      </c>
      <c r="R32" s="31">
        <v>1.4198772589999999</v>
      </c>
      <c r="S32" s="19">
        <v>1.430050198</v>
      </c>
      <c r="T32" s="19">
        <v>1.4560765410000001</v>
      </c>
      <c r="U32" s="19">
        <v>1.4728106059999999</v>
      </c>
      <c r="V32" s="19">
        <v>1.5217855440000001</v>
      </c>
      <c r="W32" s="19">
        <v>1.552621681</v>
      </c>
      <c r="X32" s="19">
        <v>1.615534034</v>
      </c>
      <c r="Y32" s="19">
        <v>1.663770513</v>
      </c>
      <c r="Z32" s="19">
        <v>1.716816948</v>
      </c>
      <c r="AA32" s="19">
        <v>1.767861111</v>
      </c>
      <c r="AB32" s="19">
        <v>1.814777613</v>
      </c>
      <c r="AC32" s="19">
        <v>1.8610809859999999</v>
      </c>
      <c r="AD32" s="19">
        <v>1.902635488</v>
      </c>
      <c r="AE32" s="19">
        <v>1.93926954</v>
      </c>
      <c r="AF32" s="19">
        <v>1.9717295690000001</v>
      </c>
      <c r="AG32" s="19">
        <v>2.0024804829999998</v>
      </c>
      <c r="AH32" s="19">
        <v>2.0290803949999998</v>
      </c>
      <c r="AI32" s="19">
        <v>2.0530092190000002</v>
      </c>
      <c r="AJ32" s="19">
        <v>2.0780840729999999</v>
      </c>
      <c r="AK32" s="19">
        <v>2.1034318459999999</v>
      </c>
      <c r="AL32" s="19">
        <v>2.1288773829999998</v>
      </c>
      <c r="AM32" s="19">
        <v>2.1522252549999998</v>
      </c>
      <c r="AN32" s="19">
        <v>2.1753447100000001</v>
      </c>
      <c r="AO32" s="19">
        <v>2.2000090800000001</v>
      </c>
      <c r="AP32" s="19">
        <v>2.228424789</v>
      </c>
      <c r="AQ32" s="19">
        <v>2.2573478329999999</v>
      </c>
      <c r="AR32" s="19">
        <v>2.2881111330000001</v>
      </c>
      <c r="AS32" s="19">
        <v>2.3207578629999999</v>
      </c>
      <c r="AT32" s="19">
        <v>2.35391971</v>
      </c>
      <c r="AU32" s="19">
        <v>2.3883746299999999</v>
      </c>
      <c r="AV32" s="19">
        <v>2.4364114589999999</v>
      </c>
    </row>
    <row r="33" spans="1:48" x14ac:dyDescent="0.25">
      <c r="A33" t="s">
        <v>94</v>
      </c>
      <c r="B33" s="14">
        <v>84344.116417376004</v>
      </c>
      <c r="C33" s="14">
        <v>87412.254258101195</v>
      </c>
      <c r="D33" s="14">
        <v>90173.4202446212</v>
      </c>
      <c r="E33" s="14">
        <v>137194.54352507999</v>
      </c>
      <c r="F33" s="14">
        <v>142887.89246290701</v>
      </c>
      <c r="G33" s="14">
        <v>145638.24005348401</v>
      </c>
      <c r="H33" s="14">
        <v>150059.79620189499</v>
      </c>
      <c r="I33" s="14">
        <v>156482.677634319</v>
      </c>
      <c r="J33" s="14">
        <v>162965.13170117099</v>
      </c>
      <c r="K33" s="14">
        <v>168151.025508633</v>
      </c>
      <c r="L33" s="14">
        <v>173312.46925890501</v>
      </c>
      <c r="M33" s="14">
        <v>177837.15539487399</v>
      </c>
      <c r="N33" s="14">
        <v>197116.67809431901</v>
      </c>
      <c r="O33" s="14">
        <v>202722.13721673199</v>
      </c>
      <c r="P33" s="14">
        <v>211574.33311246501</v>
      </c>
      <c r="Q33" s="14">
        <v>210739.79008387399</v>
      </c>
      <c r="R33" s="14">
        <v>224416.56467584701</v>
      </c>
      <c r="S33" s="14">
        <v>225316.82539175401</v>
      </c>
      <c r="T33" s="14">
        <v>230033.63321827399</v>
      </c>
      <c r="U33" s="14">
        <v>248167.56262394201</v>
      </c>
      <c r="V33" s="14">
        <v>259232.84018848601</v>
      </c>
      <c r="W33" s="14">
        <v>262086.48884604499</v>
      </c>
      <c r="X33" s="14">
        <v>268032.71797004802</v>
      </c>
      <c r="Y33" s="14">
        <v>268995.92321534897</v>
      </c>
      <c r="Z33" s="14">
        <v>270547.13912461803</v>
      </c>
      <c r="AA33" s="14">
        <v>270529.85039943497</v>
      </c>
      <c r="AB33" s="14">
        <v>269393.06394270802</v>
      </c>
      <c r="AC33" s="14">
        <v>273114.53322540002</v>
      </c>
      <c r="AD33" s="14">
        <v>275265.90419600799</v>
      </c>
      <c r="AE33" s="14">
        <v>276357.60596030299</v>
      </c>
      <c r="AF33" s="14">
        <v>276799.62827565102</v>
      </c>
      <c r="AG33" s="14">
        <v>278860.643130504</v>
      </c>
      <c r="AH33" s="14">
        <v>278146.30341442802</v>
      </c>
      <c r="AI33" s="14">
        <v>276083.65236214403</v>
      </c>
      <c r="AJ33" s="14">
        <v>276150.46377542103</v>
      </c>
      <c r="AK33" s="14">
        <v>275934.05624004098</v>
      </c>
      <c r="AL33" s="14">
        <v>275024.05398278398</v>
      </c>
      <c r="AM33" s="14">
        <v>270334.39618788997</v>
      </c>
      <c r="AN33" s="14">
        <v>263979.51867888699</v>
      </c>
      <c r="AO33" s="14">
        <v>257462.09545189899</v>
      </c>
      <c r="AP33" s="14">
        <v>253202.09053479499</v>
      </c>
      <c r="AQ33" s="14">
        <v>247103.198611361</v>
      </c>
      <c r="AR33" s="14">
        <v>241176.47612105799</v>
      </c>
      <c r="AS33" s="14">
        <v>236321.304149562</v>
      </c>
      <c r="AT33" s="14">
        <v>230362.79663511401</v>
      </c>
      <c r="AU33" s="14">
        <v>224093.439848084</v>
      </c>
      <c r="AV33" s="14">
        <v>230348.15273629801</v>
      </c>
    </row>
    <row r="36" spans="1:48" x14ac:dyDescent="0.25">
      <c r="A36" t="str">
        <f>Feuil1!A29</f>
        <v>CHD_13_0</v>
      </c>
      <c r="B36">
        <f>Feuil1!B29</f>
        <v>87751.618720637998</v>
      </c>
      <c r="C36">
        <f>Feuil1!C29</f>
        <v>89160.499343263204</v>
      </c>
      <c r="D36">
        <f>Feuil1!D29</f>
        <v>90592</v>
      </c>
      <c r="E36">
        <f>Feuil1!E29</f>
        <v>94648.266140000007</v>
      </c>
      <c r="F36">
        <f>Feuil1!F29</f>
        <v>95762.724589999998</v>
      </c>
      <c r="G36">
        <f>Feuil1!G29</f>
        <v>91338.839659999998</v>
      </c>
      <c r="H36">
        <f>Feuil1!H29</f>
        <v>92842.624490000002</v>
      </c>
      <c r="I36">
        <f>Feuil1!I29</f>
        <v>93318.268880000003</v>
      </c>
      <c r="J36">
        <f>Feuil1!J29</f>
        <v>92489.468980000005</v>
      </c>
      <c r="K36">
        <f>Feuil1!K29</f>
        <v>90798.539210000003</v>
      </c>
      <c r="L36">
        <f>Feuil1!L29</f>
        <v>90214.103199999998</v>
      </c>
      <c r="M36">
        <f>Feuil1!M29</f>
        <v>89458.218290000004</v>
      </c>
      <c r="N36">
        <f>Feuil1!N29</f>
        <v>89952.851110000003</v>
      </c>
      <c r="O36">
        <f>Feuil1!O29</f>
        <v>90856.473480000001</v>
      </c>
      <c r="P36">
        <f>Feuil1!P29</f>
        <v>91823.240130000006</v>
      </c>
      <c r="Q36" s="32">
        <f>Feuil1!Q29</f>
        <v>93114.179950000005</v>
      </c>
      <c r="R36" s="32">
        <f>Feuil1!R29</f>
        <v>87001.545759999906</v>
      </c>
      <c r="S36">
        <f>Feuil1!S29</f>
        <v>90980.816990000007</v>
      </c>
      <c r="T36">
        <f>Feuil1!T29</f>
        <v>90830.866590000005</v>
      </c>
      <c r="U36">
        <f>Feuil1!U29</f>
        <v>97029.529139999999</v>
      </c>
      <c r="V36">
        <f>Feuil1!V29</f>
        <v>95017.260150000002</v>
      </c>
      <c r="W36">
        <f>Feuil1!W29</f>
        <v>95397.784490000005</v>
      </c>
      <c r="X36">
        <f>Feuil1!X29</f>
        <v>90845.387210000001</v>
      </c>
      <c r="Y36">
        <f>Feuil1!Y29</f>
        <v>88547.129660000006</v>
      </c>
      <c r="Z36">
        <f>Feuil1!Z29</f>
        <v>86085.054539999997</v>
      </c>
      <c r="AA36">
        <f>Feuil1!AA29</f>
        <v>83513.73474</v>
      </c>
      <c r="AB36">
        <f>Feuil1!AB29</f>
        <v>81085.360979999998</v>
      </c>
      <c r="AC36">
        <f>Feuil1!AC29</f>
        <v>79876.216100000005</v>
      </c>
      <c r="AD36">
        <f>Feuil1!AD29</f>
        <v>78608.847550000006</v>
      </c>
      <c r="AE36">
        <f>Feuil1!AE29</f>
        <v>77358.910940000002</v>
      </c>
      <c r="AF36">
        <f>Feuil1!AF29</f>
        <v>76164.679740000007</v>
      </c>
      <c r="AG36">
        <f>Feuil1!AG29</f>
        <v>75367.498160000003</v>
      </c>
      <c r="AH36">
        <f>Feuil1!AH29</f>
        <v>74206.851150000002</v>
      </c>
      <c r="AI36">
        <f>Feuil1!AI29</f>
        <v>72909.263739999995</v>
      </c>
      <c r="AJ36">
        <f>Feuil1!AJ29</f>
        <v>72005.247640000001</v>
      </c>
      <c r="AK36">
        <f>Feuil1!AK29</f>
        <v>71076.610530000005</v>
      </c>
      <c r="AL36">
        <f>Feuil1!AL29</f>
        <v>70053.493520000004</v>
      </c>
      <c r="AM36">
        <f>Feuil1!AM29</f>
        <v>68460.700219999999</v>
      </c>
      <c r="AN36">
        <f>Feuil1!AN29</f>
        <v>66635.001699999906</v>
      </c>
      <c r="AO36">
        <f>Feuil1!AO29</f>
        <v>64790.6175</v>
      </c>
      <c r="AP36">
        <f>Feuil1!AP29</f>
        <v>63290.730730000003</v>
      </c>
      <c r="AQ36">
        <f>Feuil1!AQ29</f>
        <v>61513.084999999999</v>
      </c>
      <c r="AR36">
        <f>Feuil1!AR29</f>
        <v>59781.486019999997</v>
      </c>
      <c r="AS36">
        <f>Feuil1!AS29</f>
        <v>58269.910969999997</v>
      </c>
      <c r="AT36">
        <f>Feuil1!AT29</f>
        <v>56626.590490000002</v>
      </c>
      <c r="AU36">
        <f>Feuil1!AU29</f>
        <v>54953.902979999999</v>
      </c>
      <c r="AV36">
        <f>Feuil1!AV29</f>
        <v>55027.712780000002</v>
      </c>
    </row>
    <row r="38" spans="1:48" x14ac:dyDescent="0.25">
      <c r="B38" t="s">
        <v>99</v>
      </c>
    </row>
    <row r="39" spans="1:48" x14ac:dyDescent="0.25">
      <c r="B39" t="s">
        <v>100</v>
      </c>
    </row>
    <row r="41" spans="1:48" x14ac:dyDescent="0.25">
      <c r="A41" t="s">
        <v>105</v>
      </c>
    </row>
    <row r="42" spans="1:48" x14ac:dyDescent="0.25">
      <c r="A42" s="33" t="s">
        <v>108</v>
      </c>
      <c r="B42">
        <f>[1]exo_realistic_1!C112</f>
        <v>93490.199912522992</v>
      </c>
      <c r="C42">
        <f>[1]exo_realistic_1!D112</f>
        <v>94991.215312380547</v>
      </c>
      <c r="D42">
        <f>[1]exo_realistic_1!E112</f>
        <v>96516.33</v>
      </c>
      <c r="E42">
        <f>[1]exo_realistic_1!F112</f>
        <v>97673.266485</v>
      </c>
      <c r="F42">
        <f>[1]exo_realistic_1!G112</f>
        <v>95467.46020370051</v>
      </c>
      <c r="G42">
        <f>[1]exo_realistic_1!H112</f>
        <v>89492.331932913148</v>
      </c>
      <c r="H42">
        <f>[1]exo_realistic_1!I112</f>
        <v>86947.123869565607</v>
      </c>
      <c r="I42">
        <f>[1]exo_realistic_1!J112</f>
        <v>89045.778914170281</v>
      </c>
      <c r="J42">
        <f>[1]exo_realistic_1!K112</f>
        <v>87334.761178873945</v>
      </c>
      <c r="K42">
        <f>[1]exo_realistic_1!L112</f>
        <v>84337.494080065313</v>
      </c>
      <c r="L42">
        <f>[1]exo_realistic_1!M112</f>
        <v>79853.226005545759</v>
      </c>
      <c r="M42">
        <f>[1]exo_realistic_1!N112</f>
        <v>77309.701338006067</v>
      </c>
      <c r="N42">
        <f>[1]exo_realistic_1!O112</f>
        <v>78523.708283973741</v>
      </c>
      <c r="O42">
        <f>[1]exo_realistic_1!P112</f>
        <v>82897.372669924283</v>
      </c>
      <c r="P42">
        <f>[1]exo_realistic_1!Q112</f>
        <v>84232.870917019492</v>
      </c>
      <c r="Q42">
        <f>[1]exo_realistic_1!R112</f>
        <v>84622.789372484607</v>
      </c>
      <c r="R42">
        <f>[1]exo_realistic_1!S112</f>
        <v>78173.867846384412</v>
      </c>
      <c r="S42">
        <f>[1]exo_realistic_1!T112</f>
        <v>87179.739637432285</v>
      </c>
      <c r="T42">
        <f>[1]exo_realistic_1!U112</f>
        <v>85067.185932388864</v>
      </c>
    </row>
    <row r="43" spans="1:48" x14ac:dyDescent="0.25">
      <c r="A43" t="s">
        <v>102</v>
      </c>
      <c r="B43" s="14">
        <f t="shared" ref="B43:C43" si="5">B44+B46</f>
        <v>88838.860163787322</v>
      </c>
      <c r="C43" s="14">
        <f t="shared" si="5"/>
        <v>91758.711230997113</v>
      </c>
      <c r="D43" s="14">
        <f>D44+D46</f>
        <v>96516.33</v>
      </c>
      <c r="E43" s="14">
        <f t="shared" ref="E43:T43" si="6">E44+E46</f>
        <v>97673.266485</v>
      </c>
      <c r="F43" s="14">
        <f t="shared" si="6"/>
        <v>95467.46020370051</v>
      </c>
      <c r="G43" s="14">
        <f t="shared" si="6"/>
        <v>89492.331932913148</v>
      </c>
      <c r="H43" s="14">
        <f t="shared" si="6"/>
        <v>86947.123869565607</v>
      </c>
      <c r="I43" s="14">
        <f t="shared" si="6"/>
        <v>89045.778914170281</v>
      </c>
      <c r="J43" s="14">
        <f t="shared" si="6"/>
        <v>87334.761178873945</v>
      </c>
      <c r="K43" s="14">
        <f t="shared" si="6"/>
        <v>84337.494080065313</v>
      </c>
      <c r="L43" s="14">
        <f t="shared" si="6"/>
        <v>79853.226005545759</v>
      </c>
      <c r="M43" s="14">
        <f t="shared" si="6"/>
        <v>77309.701338006067</v>
      </c>
      <c r="N43" s="14">
        <f t="shared" si="6"/>
        <v>78523.708283973741</v>
      </c>
      <c r="O43" s="14">
        <f t="shared" si="6"/>
        <v>82897.372669924283</v>
      </c>
      <c r="P43" s="14">
        <f t="shared" si="6"/>
        <v>84232.870917019492</v>
      </c>
      <c r="Q43" s="14">
        <f t="shared" si="6"/>
        <v>84622.789372484607</v>
      </c>
      <c r="R43" s="14">
        <f t="shared" si="6"/>
        <v>78173.867846384412</v>
      </c>
      <c r="S43" s="14">
        <f t="shared" si="6"/>
        <v>87179.739637432285</v>
      </c>
      <c r="T43" s="14">
        <f t="shared" si="6"/>
        <v>85067.185932388864</v>
      </c>
    </row>
    <row r="44" spans="1:48" x14ac:dyDescent="0.25">
      <c r="A44" t="str">
        <f>'SDES Avec detail achat neuf'!A22</f>
        <v>Logements neufs hors terrains</v>
      </c>
      <c r="B44">
        <f>C44/(1+C45/100)</f>
        <v>50131.749303422854</v>
      </c>
      <c r="C44">
        <f>D44/(1+D45/100)</f>
        <v>53500.602856612866</v>
      </c>
      <c r="D44" s="37">
        <f>D52</f>
        <v>57684.35</v>
      </c>
      <c r="E44" s="14">
        <f>D44*(1+E45/100)</f>
        <v>57909.318964999999</v>
      </c>
      <c r="F44" s="14">
        <f t="shared" ref="F44:T44" si="7">E44*(1+F45/100)</f>
        <v>55552.409683124504</v>
      </c>
      <c r="G44" s="14">
        <f t="shared" si="7"/>
        <v>50263.820281291053</v>
      </c>
      <c r="H44" s="14">
        <f t="shared" si="7"/>
        <v>47283.175738610495</v>
      </c>
      <c r="I44" s="14">
        <f t="shared" si="7"/>
        <v>49131.947909990158</v>
      </c>
      <c r="J44" s="14">
        <f t="shared" si="7"/>
        <v>47436.8957070955</v>
      </c>
      <c r="K44" s="14">
        <f t="shared" si="7"/>
        <v>45046.076163457888</v>
      </c>
      <c r="L44" s="14">
        <f t="shared" si="7"/>
        <v>40762.194320313043</v>
      </c>
      <c r="M44" s="14">
        <f t="shared" si="7"/>
        <v>38410.215708030984</v>
      </c>
      <c r="N44" s="14">
        <f t="shared" si="7"/>
        <v>38994.05098679306</v>
      </c>
      <c r="O44" s="14">
        <f t="shared" si="7"/>
        <v>42612.698918367452</v>
      </c>
      <c r="P44" s="14">
        <f t="shared" si="7"/>
        <v>44125.449729969499</v>
      </c>
      <c r="Q44" s="14">
        <f t="shared" si="7"/>
        <v>44575.529317215187</v>
      </c>
      <c r="R44" s="14">
        <f t="shared" si="7"/>
        <v>41054.062501155189</v>
      </c>
      <c r="S44" s="14">
        <f t="shared" si="7"/>
        <v>44662.714595006735</v>
      </c>
      <c r="T44" s="14">
        <f t="shared" si="7"/>
        <v>41576.521016491773</v>
      </c>
    </row>
    <row r="45" spans="1:48" x14ac:dyDescent="0.25">
      <c r="A45" t="s">
        <v>106</v>
      </c>
      <c r="B45">
        <v>9.25</v>
      </c>
      <c r="C45">
        <v>6.72</v>
      </c>
      <c r="D45">
        <v>7.82</v>
      </c>
      <c r="E45">
        <v>0.39</v>
      </c>
      <c r="F45">
        <v>-4.07</v>
      </c>
      <c r="G45">
        <v>-9.52</v>
      </c>
      <c r="H45">
        <v>-5.93</v>
      </c>
      <c r="I45">
        <v>3.91</v>
      </c>
      <c r="J45">
        <v>-3.45</v>
      </c>
      <c r="K45">
        <v>-5.04</v>
      </c>
      <c r="L45">
        <v>-9.51</v>
      </c>
      <c r="M45">
        <v>-5.77</v>
      </c>
      <c r="N45">
        <v>1.52</v>
      </c>
      <c r="O45">
        <v>9.2799999999999994</v>
      </c>
      <c r="P45">
        <v>3.55</v>
      </c>
      <c r="Q45">
        <v>1.02</v>
      </c>
      <c r="R45">
        <v>-7.9</v>
      </c>
      <c r="S45">
        <v>8.7899999999999991</v>
      </c>
      <c r="T45">
        <v>-6.91</v>
      </c>
    </row>
    <row r="46" spans="1:48" x14ac:dyDescent="0.25">
      <c r="A46" t="str">
        <f>'SDES Avec detail achat neuf'!A178</f>
        <v>Gros travaux sur logements existants</v>
      </c>
      <c r="B46">
        <f>C46/(1+C47/100)</f>
        <v>38707.110860364475</v>
      </c>
      <c r="C46">
        <f>D46/(1+D47/100)</f>
        <v>38258.108374384246</v>
      </c>
      <c r="D46" s="37">
        <f>D53</f>
        <v>38831.980000000003</v>
      </c>
      <c r="E46" s="14">
        <f>D46*(1+E47/100)</f>
        <v>39763.947520000002</v>
      </c>
      <c r="F46" s="14">
        <f t="shared" ref="F46:T46" si="8">E46*(1+F47/100)</f>
        <v>39915.050520576006</v>
      </c>
      <c r="G46" s="14">
        <f t="shared" si="8"/>
        <v>39228.511651622095</v>
      </c>
      <c r="H46" s="14">
        <f t="shared" si="8"/>
        <v>39663.948130955105</v>
      </c>
      <c r="I46" s="14">
        <f t="shared" si="8"/>
        <v>39913.831004180123</v>
      </c>
      <c r="J46" s="14">
        <f t="shared" si="8"/>
        <v>39897.865471778452</v>
      </c>
      <c r="K46" s="14">
        <f t="shared" si="8"/>
        <v>39291.417916607417</v>
      </c>
      <c r="L46" s="14">
        <f t="shared" si="8"/>
        <v>39091.031685232723</v>
      </c>
      <c r="M46" s="14">
        <f t="shared" si="8"/>
        <v>38899.485629975083</v>
      </c>
      <c r="N46" s="14">
        <f t="shared" si="8"/>
        <v>39529.657297180682</v>
      </c>
      <c r="O46" s="14">
        <f t="shared" si="8"/>
        <v>40284.673751556831</v>
      </c>
      <c r="P46" s="14">
        <f t="shared" si="8"/>
        <v>40107.421187049986</v>
      </c>
      <c r="Q46" s="14">
        <f t="shared" si="8"/>
        <v>40047.260055269413</v>
      </c>
      <c r="R46" s="14">
        <f t="shared" si="8"/>
        <v>37119.805345229222</v>
      </c>
      <c r="S46" s="14">
        <f t="shared" si="8"/>
        <v>42517.02504242555</v>
      </c>
      <c r="T46" s="14">
        <f t="shared" si="8"/>
        <v>43490.66491589709</v>
      </c>
    </row>
    <row r="47" spans="1:48" x14ac:dyDescent="0.25">
      <c r="A47" t="s">
        <v>107</v>
      </c>
      <c r="B47">
        <v>0.99</v>
      </c>
      <c r="C47">
        <v>-1.1599999999999999</v>
      </c>
      <c r="D47">
        <v>1.5</v>
      </c>
      <c r="E47">
        <v>2.4</v>
      </c>
      <c r="F47">
        <v>0.38</v>
      </c>
      <c r="G47">
        <v>-1.72</v>
      </c>
      <c r="H47">
        <v>1.1100000000000001</v>
      </c>
      <c r="I47">
        <v>0.63</v>
      </c>
      <c r="J47">
        <v>-0.04</v>
      </c>
      <c r="K47">
        <v>-1.52</v>
      </c>
      <c r="L47">
        <v>-0.51</v>
      </c>
      <c r="M47">
        <v>-0.49</v>
      </c>
      <c r="N47">
        <v>1.62</v>
      </c>
      <c r="O47">
        <v>1.91</v>
      </c>
      <c r="P47">
        <v>-0.44</v>
      </c>
      <c r="Q47">
        <v>-0.15</v>
      </c>
      <c r="R47">
        <v>-7.31</v>
      </c>
      <c r="S47">
        <v>14.54</v>
      </c>
      <c r="T47">
        <v>2.29</v>
      </c>
    </row>
    <row r="48" spans="1:48" x14ac:dyDescent="0.25">
      <c r="A48" s="33"/>
    </row>
    <row r="49" spans="1:20" x14ac:dyDescent="0.25">
      <c r="A49" s="33" t="s">
        <v>103</v>
      </c>
    </row>
    <row r="50" spans="1:20" x14ac:dyDescent="0.25">
      <c r="A50" s="33" t="str">
        <f>A28</f>
        <v>EXP_13_0*PEXP_13_H01_0</v>
      </c>
      <c r="B50" s="34">
        <f t="shared" ref="B50:T50" si="9">B28</f>
        <v>84344.116417376004</v>
      </c>
      <c r="C50" s="34">
        <f t="shared" si="9"/>
        <v>87412.254258101195</v>
      </c>
      <c r="D50" s="34">
        <f t="shared" si="9"/>
        <v>90591.915867209595</v>
      </c>
      <c r="E50" s="34">
        <f t="shared" si="9"/>
        <v>66953.502555283601</v>
      </c>
      <c r="F50" s="34">
        <f t="shared" si="9"/>
        <v>70038.950965407494</v>
      </c>
      <c r="G50" s="34">
        <f t="shared" si="9"/>
        <v>71536.054447705596</v>
      </c>
      <c r="H50" s="34">
        <f t="shared" si="9"/>
        <v>72929.758124098604</v>
      </c>
      <c r="I50" s="34">
        <f t="shared" si="9"/>
        <v>75754.315126022295</v>
      </c>
      <c r="J50" s="34">
        <f t="shared" si="9"/>
        <v>79237.300362605005</v>
      </c>
      <c r="K50" s="34">
        <f t="shared" si="9"/>
        <v>81880.955814243905</v>
      </c>
      <c r="L50" s="34">
        <f t="shared" si="9"/>
        <v>83843.6027576958</v>
      </c>
      <c r="M50" s="34">
        <f t="shared" si="9"/>
        <v>84772.756554893596</v>
      </c>
      <c r="N50" s="34">
        <f t="shared" si="9"/>
        <v>90357.777434328906</v>
      </c>
      <c r="O50" s="34">
        <f t="shared" si="9"/>
        <v>91764.929250237401</v>
      </c>
      <c r="P50" s="34">
        <f t="shared" si="9"/>
        <v>95725.735050490999</v>
      </c>
      <c r="Q50" s="34">
        <f t="shared" si="9"/>
        <v>96062.383726194006</v>
      </c>
      <c r="R50" s="34">
        <f t="shared" si="9"/>
        <v>99169.874916557601</v>
      </c>
      <c r="S50" s="34">
        <f t="shared" si="9"/>
        <v>99469.522226956105</v>
      </c>
      <c r="T50" s="34">
        <f t="shared" si="9"/>
        <v>103678.395209801</v>
      </c>
    </row>
    <row r="51" spans="1:20" x14ac:dyDescent="0.25">
      <c r="A51" t="s">
        <v>102</v>
      </c>
      <c r="B51" s="14">
        <f>B52+B53</f>
        <v>81518.989999999991</v>
      </c>
      <c r="C51" s="14">
        <f t="shared" ref="C51:T51" si="10">C52+C53</f>
        <v>86757.38</v>
      </c>
      <c r="D51" s="14">
        <f t="shared" si="10"/>
        <v>96516.33</v>
      </c>
      <c r="E51" s="14">
        <f t="shared" si="10"/>
        <v>101734.73999999999</v>
      </c>
      <c r="F51" s="14">
        <f t="shared" si="10"/>
        <v>105674.01999999999</v>
      </c>
      <c r="G51" s="14">
        <f t="shared" si="10"/>
        <v>98059.85</v>
      </c>
      <c r="H51" s="14">
        <f t="shared" si="10"/>
        <v>96237.76999999999</v>
      </c>
      <c r="I51" s="14">
        <f t="shared" si="10"/>
        <v>102320.92</v>
      </c>
      <c r="J51" s="14">
        <f t="shared" si="10"/>
        <v>102433.47</v>
      </c>
      <c r="K51" s="14">
        <f t="shared" si="10"/>
        <v>98893.63</v>
      </c>
      <c r="L51" s="14">
        <f t="shared" si="10"/>
        <v>95341.45</v>
      </c>
      <c r="M51" s="14">
        <f t="shared" si="10"/>
        <v>92254.7</v>
      </c>
      <c r="N51" s="14">
        <f t="shared" si="10"/>
        <v>94349.28</v>
      </c>
      <c r="O51" s="14">
        <f t="shared" si="10"/>
        <v>101059.48</v>
      </c>
      <c r="P51" s="14">
        <f t="shared" si="10"/>
        <v>104475.15</v>
      </c>
      <c r="Q51" s="14">
        <f t="shared" si="10"/>
        <v>107150.01000000001</v>
      </c>
      <c r="R51" s="14">
        <f t="shared" si="10"/>
        <v>100131.74</v>
      </c>
      <c r="S51" s="14">
        <f t="shared" si="10"/>
        <v>116639.76999999999</v>
      </c>
      <c r="T51" s="14">
        <f t="shared" si="10"/>
        <v>123933.48999999999</v>
      </c>
    </row>
    <row r="52" spans="1:20" x14ac:dyDescent="0.25">
      <c r="A52" t="str">
        <f>'SDES Avec detail achat neuf'!A22</f>
        <v>Logements neufs hors terrains</v>
      </c>
      <c r="B52" s="14">
        <v>45751.21</v>
      </c>
      <c r="C52" s="14">
        <v>50018.559999999998</v>
      </c>
      <c r="D52" s="14">
        <v>57684.35</v>
      </c>
      <c r="E52" s="14">
        <v>60238.720000000001</v>
      </c>
      <c r="F52" s="14">
        <v>62207.519999999997</v>
      </c>
      <c r="G52" s="14">
        <v>54775.17</v>
      </c>
      <c r="H52" s="14">
        <v>52110.28</v>
      </c>
      <c r="I52" s="14">
        <v>57094.7</v>
      </c>
      <c r="J52" s="14">
        <v>56508.63</v>
      </c>
      <c r="K52" s="14">
        <v>53170.94</v>
      </c>
      <c r="L52" s="14">
        <v>48195.39</v>
      </c>
      <c r="M52" s="14">
        <v>45151.45</v>
      </c>
      <c r="N52" s="14">
        <v>46134.63</v>
      </c>
      <c r="O52" s="14">
        <v>51388.27</v>
      </c>
      <c r="P52" s="14">
        <v>54450.95</v>
      </c>
      <c r="Q52" s="14">
        <v>56488.160000000003</v>
      </c>
      <c r="R52" s="14">
        <v>52723.26</v>
      </c>
      <c r="S52" s="14">
        <v>60046.74</v>
      </c>
      <c r="T52" s="14">
        <v>60328.28</v>
      </c>
    </row>
    <row r="53" spans="1:20" x14ac:dyDescent="0.25">
      <c r="A53" t="str">
        <f>'SDES Avec detail achat neuf'!A178</f>
        <v>Gros travaux sur logements existants</v>
      </c>
      <c r="B53" s="14">
        <v>35767.78</v>
      </c>
      <c r="C53" s="14">
        <v>36738.82</v>
      </c>
      <c r="D53" s="14">
        <v>38831.980000000003</v>
      </c>
      <c r="E53" s="14">
        <v>41496.019999999997</v>
      </c>
      <c r="F53" s="14">
        <v>43466.5</v>
      </c>
      <c r="G53" s="14">
        <v>43284.68</v>
      </c>
      <c r="H53" s="14">
        <v>44127.49</v>
      </c>
      <c r="I53" s="14">
        <v>45226.22</v>
      </c>
      <c r="J53" s="14">
        <v>45924.84</v>
      </c>
      <c r="K53" s="14">
        <v>45722.69</v>
      </c>
      <c r="L53" s="14">
        <v>47146.06</v>
      </c>
      <c r="M53" s="14">
        <v>47103.25</v>
      </c>
      <c r="N53" s="14">
        <v>48214.65</v>
      </c>
      <c r="O53" s="14">
        <v>49671.21</v>
      </c>
      <c r="P53" s="14">
        <v>50024.2</v>
      </c>
      <c r="Q53" s="14">
        <v>50661.85</v>
      </c>
      <c r="R53" s="14">
        <v>47408.480000000003</v>
      </c>
      <c r="S53" s="14">
        <v>56593.03</v>
      </c>
      <c r="T53" s="14">
        <v>63605.21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6E61-D120-4501-AFBE-21BEC335E07A}">
  <dimension ref="A1:I196"/>
  <sheetViews>
    <sheetView workbookViewId="0">
      <selection activeCell="E25" sqref="E25:F25"/>
    </sheetView>
  </sheetViews>
  <sheetFormatPr baseColWidth="10" defaultRowHeight="15" x14ac:dyDescent="0.25"/>
  <cols>
    <col min="1" max="1" width="36.7109375" customWidth="1"/>
    <col min="2" max="2" width="10.42578125" customWidth="1"/>
    <col min="3" max="3" width="18" customWidth="1"/>
  </cols>
  <sheetData>
    <row r="1" spans="1:9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</row>
    <row r="2" spans="1:9" x14ac:dyDescent="0.25">
      <c r="A2" t="s">
        <v>77</v>
      </c>
      <c r="B2" t="s">
        <v>68</v>
      </c>
      <c r="C2" t="s">
        <v>78</v>
      </c>
      <c r="D2">
        <v>1984</v>
      </c>
      <c r="E2">
        <v>25728</v>
      </c>
      <c r="F2" t="s">
        <v>70</v>
      </c>
      <c r="G2">
        <v>5.91</v>
      </c>
      <c r="H2" t="s">
        <v>70</v>
      </c>
      <c r="I2" t="s">
        <v>70</v>
      </c>
    </row>
    <row r="3" spans="1:9" x14ac:dyDescent="0.25">
      <c r="A3" t="s">
        <v>77</v>
      </c>
      <c r="B3" t="s">
        <v>68</v>
      </c>
      <c r="C3" t="s">
        <v>78</v>
      </c>
      <c r="D3">
        <v>1985</v>
      </c>
      <c r="E3">
        <v>24799</v>
      </c>
      <c r="F3">
        <v>24036.07</v>
      </c>
      <c r="G3">
        <v>3.17</v>
      </c>
      <c r="H3">
        <v>-3.61</v>
      </c>
      <c r="I3">
        <v>-6.58</v>
      </c>
    </row>
    <row r="4" spans="1:9" x14ac:dyDescent="0.25">
      <c r="A4" t="s">
        <v>77</v>
      </c>
      <c r="B4" t="s">
        <v>68</v>
      </c>
      <c r="C4" t="s">
        <v>78</v>
      </c>
      <c r="D4">
        <v>1986</v>
      </c>
      <c r="E4">
        <v>25388</v>
      </c>
      <c r="F4">
        <v>23837.98</v>
      </c>
      <c r="G4">
        <v>3.23</v>
      </c>
      <c r="H4">
        <v>2.38</v>
      </c>
      <c r="I4">
        <v>-0.82</v>
      </c>
    </row>
    <row r="5" spans="1:9" x14ac:dyDescent="0.25">
      <c r="A5" t="s">
        <v>77</v>
      </c>
      <c r="B5" t="s">
        <v>68</v>
      </c>
      <c r="C5" t="s">
        <v>78</v>
      </c>
      <c r="D5">
        <v>1987</v>
      </c>
      <c r="E5">
        <v>26703</v>
      </c>
      <c r="F5">
        <v>24353.919999999998</v>
      </c>
      <c r="G5">
        <v>2.95</v>
      </c>
      <c r="H5">
        <v>5.18</v>
      </c>
      <c r="I5">
        <v>2.16</v>
      </c>
    </row>
    <row r="6" spans="1:9" x14ac:dyDescent="0.25">
      <c r="A6" t="s">
        <v>77</v>
      </c>
      <c r="B6" t="s">
        <v>68</v>
      </c>
      <c r="C6" t="s">
        <v>78</v>
      </c>
      <c r="D6">
        <v>1988</v>
      </c>
      <c r="E6">
        <v>29064</v>
      </c>
      <c r="F6">
        <v>25782.58</v>
      </c>
      <c r="G6">
        <v>2.81</v>
      </c>
      <c r="H6">
        <v>8.84</v>
      </c>
      <c r="I6">
        <v>5.87</v>
      </c>
    </row>
    <row r="7" spans="1:9" x14ac:dyDescent="0.25">
      <c r="A7" t="s">
        <v>77</v>
      </c>
      <c r="B7" t="s">
        <v>68</v>
      </c>
      <c r="C7" t="s">
        <v>78</v>
      </c>
      <c r="D7">
        <v>1989</v>
      </c>
      <c r="E7">
        <v>31616</v>
      </c>
      <c r="F7">
        <v>27660.799999999999</v>
      </c>
      <c r="G7">
        <v>1.39</v>
      </c>
      <c r="H7">
        <v>8.7799999999999994</v>
      </c>
      <c r="I7">
        <v>7.28</v>
      </c>
    </row>
    <row r="8" spans="1:9" x14ac:dyDescent="0.25">
      <c r="A8" t="s">
        <v>77</v>
      </c>
      <c r="B8" t="s">
        <v>68</v>
      </c>
      <c r="C8" t="s">
        <v>78</v>
      </c>
      <c r="D8">
        <v>1990</v>
      </c>
      <c r="E8">
        <v>31109</v>
      </c>
      <c r="F8">
        <v>26579.439999999999</v>
      </c>
      <c r="G8">
        <v>2.4</v>
      </c>
      <c r="H8">
        <v>-1.6</v>
      </c>
      <c r="I8">
        <v>-3.91</v>
      </c>
    </row>
    <row r="9" spans="1:9" x14ac:dyDescent="0.25">
      <c r="A9" t="s">
        <v>77</v>
      </c>
      <c r="B9" t="s">
        <v>68</v>
      </c>
      <c r="C9" t="s">
        <v>78</v>
      </c>
      <c r="D9">
        <v>1991</v>
      </c>
      <c r="E9">
        <v>29189</v>
      </c>
      <c r="F9">
        <v>23906.69</v>
      </c>
      <c r="G9">
        <v>4.32</v>
      </c>
      <c r="H9">
        <v>-6.17</v>
      </c>
      <c r="I9">
        <v>-10.06</v>
      </c>
    </row>
    <row r="10" spans="1:9" x14ac:dyDescent="0.25">
      <c r="A10" t="s">
        <v>77</v>
      </c>
      <c r="B10" t="s">
        <v>68</v>
      </c>
      <c r="C10" t="s">
        <v>78</v>
      </c>
      <c r="D10">
        <v>1992</v>
      </c>
      <c r="E10">
        <v>27030</v>
      </c>
      <c r="F10">
        <v>21813.57</v>
      </c>
      <c r="G10">
        <v>1.49</v>
      </c>
      <c r="H10">
        <v>-7.4</v>
      </c>
      <c r="I10">
        <v>-8.76</v>
      </c>
    </row>
    <row r="11" spans="1:9" x14ac:dyDescent="0.25">
      <c r="A11" t="s">
        <v>77</v>
      </c>
      <c r="B11" t="s">
        <v>68</v>
      </c>
      <c r="C11" t="s">
        <v>78</v>
      </c>
      <c r="D11">
        <v>1993</v>
      </c>
      <c r="E11">
        <v>26589</v>
      </c>
      <c r="F11">
        <v>21214.98</v>
      </c>
      <c r="G11">
        <v>1.1399999999999999</v>
      </c>
      <c r="H11">
        <v>-1.63</v>
      </c>
      <c r="I11">
        <v>-2.74</v>
      </c>
    </row>
    <row r="12" spans="1:9" x14ac:dyDescent="0.25">
      <c r="A12" t="s">
        <v>77</v>
      </c>
      <c r="B12" t="s">
        <v>68</v>
      </c>
      <c r="C12" t="s">
        <v>78</v>
      </c>
      <c r="D12">
        <v>1994</v>
      </c>
      <c r="E12">
        <v>28730</v>
      </c>
      <c r="F12">
        <v>22889.48</v>
      </c>
      <c r="G12">
        <v>0.15</v>
      </c>
      <c r="H12">
        <v>8.0500000000000007</v>
      </c>
      <c r="I12">
        <v>7.89</v>
      </c>
    </row>
    <row r="13" spans="1:9" x14ac:dyDescent="0.25">
      <c r="A13" t="s">
        <v>77</v>
      </c>
      <c r="B13" t="s">
        <v>68</v>
      </c>
      <c r="C13" t="s">
        <v>78</v>
      </c>
      <c r="D13">
        <v>1995</v>
      </c>
      <c r="E13">
        <v>29071</v>
      </c>
      <c r="F13">
        <v>23172.54</v>
      </c>
      <c r="G13">
        <v>-0.05</v>
      </c>
      <c r="H13">
        <v>1.19</v>
      </c>
      <c r="I13">
        <v>1.24</v>
      </c>
    </row>
    <row r="14" spans="1:9" x14ac:dyDescent="0.25">
      <c r="A14" t="s">
        <v>77</v>
      </c>
      <c r="B14" t="s">
        <v>68</v>
      </c>
      <c r="C14" t="s">
        <v>78</v>
      </c>
      <c r="D14">
        <v>1996</v>
      </c>
      <c r="E14">
        <v>28901</v>
      </c>
      <c r="F14">
        <v>22636.68</v>
      </c>
      <c r="G14">
        <v>1.77</v>
      </c>
      <c r="H14">
        <v>-0.57999999999999996</v>
      </c>
      <c r="I14">
        <v>-2.31</v>
      </c>
    </row>
    <row r="15" spans="1:9" x14ac:dyDescent="0.25">
      <c r="A15" t="s">
        <v>77</v>
      </c>
      <c r="B15" t="s">
        <v>68</v>
      </c>
      <c r="C15" t="s">
        <v>78</v>
      </c>
      <c r="D15">
        <v>1997</v>
      </c>
      <c r="E15">
        <v>30326.880000000001</v>
      </c>
      <c r="F15">
        <v>23199.13</v>
      </c>
      <c r="G15">
        <v>2.39</v>
      </c>
      <c r="H15">
        <v>4.93</v>
      </c>
      <c r="I15">
        <v>2.48</v>
      </c>
    </row>
    <row r="16" spans="1:9" x14ac:dyDescent="0.25">
      <c r="A16" t="s">
        <v>77</v>
      </c>
      <c r="B16" t="s">
        <v>68</v>
      </c>
      <c r="C16" t="s">
        <v>78</v>
      </c>
      <c r="D16">
        <v>1998</v>
      </c>
      <c r="E16">
        <v>30889.97</v>
      </c>
      <c r="F16">
        <v>23602.06</v>
      </c>
      <c r="G16">
        <v>0.12</v>
      </c>
      <c r="H16">
        <v>1.86</v>
      </c>
      <c r="I16">
        <v>1.74</v>
      </c>
    </row>
    <row r="17" spans="1:9" x14ac:dyDescent="0.25">
      <c r="A17" t="s">
        <v>77</v>
      </c>
      <c r="B17" t="s">
        <v>68</v>
      </c>
      <c r="C17" t="s">
        <v>78</v>
      </c>
      <c r="D17">
        <v>1999</v>
      </c>
      <c r="E17">
        <v>35559.279999999999</v>
      </c>
      <c r="F17">
        <v>26897.41</v>
      </c>
      <c r="G17">
        <v>1.01</v>
      </c>
      <c r="H17">
        <v>15.12</v>
      </c>
      <c r="I17">
        <v>13.96</v>
      </c>
    </row>
    <row r="18" spans="1:9" x14ac:dyDescent="0.25">
      <c r="A18" t="s">
        <v>77</v>
      </c>
      <c r="B18" t="s">
        <v>68</v>
      </c>
      <c r="C18" t="s">
        <v>78</v>
      </c>
      <c r="D18">
        <v>2000</v>
      </c>
      <c r="E18">
        <v>34520.959999999999</v>
      </c>
      <c r="F18">
        <v>25505.58</v>
      </c>
      <c r="G18">
        <v>2.38</v>
      </c>
      <c r="H18">
        <v>-2.92</v>
      </c>
      <c r="I18">
        <v>-5.17</v>
      </c>
    </row>
    <row r="19" spans="1:9" x14ac:dyDescent="0.25">
      <c r="A19" t="s">
        <v>77</v>
      </c>
      <c r="B19" t="s">
        <v>68</v>
      </c>
      <c r="C19" t="s">
        <v>78</v>
      </c>
      <c r="D19">
        <v>2001</v>
      </c>
      <c r="E19">
        <v>34963.65</v>
      </c>
      <c r="F19">
        <v>24941.1</v>
      </c>
      <c r="G19">
        <v>3.57</v>
      </c>
      <c r="H19">
        <v>1.28</v>
      </c>
      <c r="I19">
        <v>-2.21</v>
      </c>
    </row>
    <row r="20" spans="1:9" x14ac:dyDescent="0.25">
      <c r="A20" t="s">
        <v>77</v>
      </c>
      <c r="B20" t="s">
        <v>68</v>
      </c>
      <c r="C20" t="s">
        <v>78</v>
      </c>
      <c r="D20">
        <v>2002</v>
      </c>
      <c r="E20">
        <v>37503.949999999997</v>
      </c>
      <c r="F20">
        <v>26093.55</v>
      </c>
      <c r="G20">
        <v>2.5299999999999998</v>
      </c>
      <c r="H20">
        <v>7.27</v>
      </c>
      <c r="I20">
        <v>4.62</v>
      </c>
    </row>
    <row r="21" spans="1:9" x14ac:dyDescent="0.25">
      <c r="A21" t="s">
        <v>77</v>
      </c>
      <c r="B21" t="s">
        <v>68</v>
      </c>
      <c r="C21" t="s">
        <v>78</v>
      </c>
      <c r="D21">
        <v>2003</v>
      </c>
      <c r="E21">
        <v>39954.79</v>
      </c>
      <c r="F21">
        <v>26999.85</v>
      </c>
      <c r="G21">
        <v>2.96</v>
      </c>
      <c r="H21">
        <v>6.53</v>
      </c>
      <c r="I21">
        <v>3.47</v>
      </c>
    </row>
    <row r="22" spans="1:9" x14ac:dyDescent="0.25">
      <c r="A22" t="s">
        <v>77</v>
      </c>
      <c r="B22" t="s">
        <v>68</v>
      </c>
      <c r="C22" t="s">
        <v>78</v>
      </c>
      <c r="D22">
        <v>2004</v>
      </c>
      <c r="E22">
        <v>45751.21</v>
      </c>
      <c r="F22">
        <v>29497.85</v>
      </c>
      <c r="G22">
        <v>4.8099999999999996</v>
      </c>
      <c r="H22">
        <v>14.51</v>
      </c>
      <c r="I22">
        <v>9.25</v>
      </c>
    </row>
    <row r="23" spans="1:9" x14ac:dyDescent="0.25">
      <c r="A23" t="s">
        <v>77</v>
      </c>
      <c r="B23" t="s">
        <v>68</v>
      </c>
      <c r="C23" t="s">
        <v>78</v>
      </c>
      <c r="D23">
        <v>2005</v>
      </c>
      <c r="E23">
        <v>50018.559999999998</v>
      </c>
      <c r="F23">
        <v>31479.87</v>
      </c>
      <c r="G23">
        <v>2.44</v>
      </c>
      <c r="H23">
        <v>9.33</v>
      </c>
      <c r="I23">
        <v>6.72</v>
      </c>
    </row>
    <row r="24" spans="1:9" x14ac:dyDescent="0.25">
      <c r="A24" t="s">
        <v>77</v>
      </c>
      <c r="B24" t="s">
        <v>68</v>
      </c>
      <c r="C24" t="s">
        <v>78</v>
      </c>
      <c r="D24">
        <v>2006</v>
      </c>
      <c r="E24">
        <v>57684.35</v>
      </c>
      <c r="F24">
        <v>33941.199999999997</v>
      </c>
      <c r="G24">
        <v>6.96</v>
      </c>
      <c r="H24">
        <v>15.33</v>
      </c>
      <c r="I24">
        <v>7.82</v>
      </c>
    </row>
    <row r="25" spans="1:9" x14ac:dyDescent="0.25">
      <c r="A25" t="s">
        <v>77</v>
      </c>
      <c r="B25" t="s">
        <v>68</v>
      </c>
      <c r="C25" t="s">
        <v>78</v>
      </c>
      <c r="D25">
        <v>2007</v>
      </c>
      <c r="E25">
        <v>60238.720000000001</v>
      </c>
      <c r="F25">
        <v>34072.620000000003</v>
      </c>
      <c r="G25">
        <v>4.03</v>
      </c>
      <c r="H25">
        <v>4.43</v>
      </c>
      <c r="I25">
        <v>0.39</v>
      </c>
    </row>
    <row r="26" spans="1:9" x14ac:dyDescent="0.25">
      <c r="A26" t="s">
        <v>77</v>
      </c>
      <c r="B26" t="s">
        <v>68</v>
      </c>
      <c r="C26" t="s">
        <v>78</v>
      </c>
      <c r="D26">
        <v>2008</v>
      </c>
      <c r="E26">
        <v>62207.519999999997</v>
      </c>
      <c r="F26">
        <v>32685.14</v>
      </c>
      <c r="G26">
        <v>7.65</v>
      </c>
      <c r="H26">
        <v>3.27</v>
      </c>
      <c r="I26">
        <v>-4.07</v>
      </c>
    </row>
    <row r="27" spans="1:9" x14ac:dyDescent="0.25">
      <c r="A27" t="s">
        <v>77</v>
      </c>
      <c r="B27" t="s">
        <v>68</v>
      </c>
      <c r="C27" t="s">
        <v>78</v>
      </c>
      <c r="D27">
        <v>2009</v>
      </c>
      <c r="E27">
        <v>54775.17</v>
      </c>
      <c r="F27">
        <v>29574.94</v>
      </c>
      <c r="G27">
        <v>-2.69</v>
      </c>
      <c r="H27">
        <v>-11.95</v>
      </c>
      <c r="I27">
        <v>-9.52</v>
      </c>
    </row>
    <row r="28" spans="1:9" x14ac:dyDescent="0.25">
      <c r="A28" t="s">
        <v>77</v>
      </c>
      <c r="B28" t="s">
        <v>68</v>
      </c>
      <c r="C28" t="s">
        <v>78</v>
      </c>
      <c r="D28">
        <v>2010</v>
      </c>
      <c r="E28">
        <v>52110.28</v>
      </c>
      <c r="F28">
        <v>27821.3</v>
      </c>
      <c r="G28">
        <v>1.1299999999999999</v>
      </c>
      <c r="H28">
        <v>-4.87</v>
      </c>
      <c r="I28">
        <v>-5.93</v>
      </c>
    </row>
    <row r="29" spans="1:9" x14ac:dyDescent="0.25">
      <c r="A29" t="s">
        <v>77</v>
      </c>
      <c r="B29" t="s">
        <v>68</v>
      </c>
      <c r="C29" t="s">
        <v>78</v>
      </c>
      <c r="D29">
        <v>2011</v>
      </c>
      <c r="E29">
        <v>57094.7</v>
      </c>
      <c r="F29">
        <v>28908.15</v>
      </c>
      <c r="G29">
        <v>5.45</v>
      </c>
      <c r="H29">
        <v>9.57</v>
      </c>
      <c r="I29">
        <v>3.91</v>
      </c>
    </row>
    <row r="30" spans="1:9" x14ac:dyDescent="0.25">
      <c r="A30" t="s">
        <v>77</v>
      </c>
      <c r="B30" t="s">
        <v>68</v>
      </c>
      <c r="C30" t="s">
        <v>78</v>
      </c>
      <c r="D30">
        <v>2012</v>
      </c>
      <c r="E30">
        <v>56508.63</v>
      </c>
      <c r="F30">
        <v>27910.28</v>
      </c>
      <c r="G30">
        <v>2.5099999999999998</v>
      </c>
      <c r="H30">
        <v>-1.03</v>
      </c>
      <c r="I30">
        <v>-3.45</v>
      </c>
    </row>
    <row r="31" spans="1:9" x14ac:dyDescent="0.25">
      <c r="A31" t="s">
        <v>77</v>
      </c>
      <c r="B31" t="s">
        <v>68</v>
      </c>
      <c r="C31" t="s">
        <v>78</v>
      </c>
      <c r="D31">
        <v>2013</v>
      </c>
      <c r="E31">
        <v>53170.94</v>
      </c>
      <c r="F31">
        <v>26503.79</v>
      </c>
      <c r="G31">
        <v>-0.91</v>
      </c>
      <c r="H31">
        <v>-5.91</v>
      </c>
      <c r="I31">
        <v>-5.04</v>
      </c>
    </row>
    <row r="32" spans="1:9" x14ac:dyDescent="0.25">
      <c r="A32" t="s">
        <v>77</v>
      </c>
      <c r="B32" t="s">
        <v>68</v>
      </c>
      <c r="C32" t="s">
        <v>78</v>
      </c>
      <c r="D32">
        <v>2014</v>
      </c>
      <c r="E32">
        <v>48195.39</v>
      </c>
      <c r="F32">
        <v>23983.14</v>
      </c>
      <c r="G32">
        <v>0.17</v>
      </c>
      <c r="H32">
        <v>-9.36</v>
      </c>
      <c r="I32">
        <v>-9.51</v>
      </c>
    </row>
    <row r="33" spans="1:9" x14ac:dyDescent="0.25">
      <c r="A33" t="s">
        <v>77</v>
      </c>
      <c r="B33" t="s">
        <v>68</v>
      </c>
      <c r="C33" t="s">
        <v>78</v>
      </c>
      <c r="D33">
        <v>2015</v>
      </c>
      <c r="E33">
        <v>45151.45</v>
      </c>
      <c r="F33">
        <v>22600.1</v>
      </c>
      <c r="G33">
        <v>-0.57999999999999996</v>
      </c>
      <c r="H33">
        <v>-6.32</v>
      </c>
      <c r="I33">
        <v>-5.77</v>
      </c>
    </row>
    <row r="34" spans="1:9" x14ac:dyDescent="0.25">
      <c r="A34" t="s">
        <v>77</v>
      </c>
      <c r="B34" t="s">
        <v>68</v>
      </c>
      <c r="C34" t="s">
        <v>78</v>
      </c>
      <c r="D34">
        <v>2016</v>
      </c>
      <c r="E34">
        <v>46134.63</v>
      </c>
      <c r="F34">
        <v>22943.58</v>
      </c>
      <c r="G34">
        <v>0.65</v>
      </c>
      <c r="H34">
        <v>2.1800000000000002</v>
      </c>
      <c r="I34">
        <v>1.52</v>
      </c>
    </row>
    <row r="35" spans="1:9" x14ac:dyDescent="0.25">
      <c r="A35" t="s">
        <v>77</v>
      </c>
      <c r="B35" t="s">
        <v>68</v>
      </c>
      <c r="C35" t="s">
        <v>78</v>
      </c>
      <c r="D35">
        <v>2017</v>
      </c>
      <c r="E35">
        <v>51388.27</v>
      </c>
      <c r="F35">
        <v>25072.16</v>
      </c>
      <c r="G35">
        <v>1.93</v>
      </c>
      <c r="H35">
        <v>11.39</v>
      </c>
      <c r="I35">
        <v>9.2799999999999994</v>
      </c>
    </row>
    <row r="36" spans="1:9" x14ac:dyDescent="0.25">
      <c r="A36" t="s">
        <v>77</v>
      </c>
      <c r="B36" t="s">
        <v>68</v>
      </c>
      <c r="C36" t="s">
        <v>78</v>
      </c>
      <c r="D36">
        <v>2018</v>
      </c>
      <c r="E36">
        <v>54450.95</v>
      </c>
      <c r="F36">
        <v>25961.41</v>
      </c>
      <c r="G36">
        <v>2.33</v>
      </c>
      <c r="H36">
        <v>5.96</v>
      </c>
      <c r="I36">
        <v>3.55</v>
      </c>
    </row>
    <row r="37" spans="1:9" x14ac:dyDescent="0.25">
      <c r="A37" t="s">
        <v>77</v>
      </c>
      <c r="B37" t="s">
        <v>68</v>
      </c>
      <c r="C37" t="s">
        <v>78</v>
      </c>
      <c r="D37">
        <v>2019</v>
      </c>
      <c r="E37">
        <v>56488.160000000003</v>
      </c>
      <c r="F37">
        <v>26227.51</v>
      </c>
      <c r="G37">
        <v>2.69</v>
      </c>
      <c r="H37">
        <v>3.74</v>
      </c>
      <c r="I37">
        <v>1.02</v>
      </c>
    </row>
    <row r="38" spans="1:9" x14ac:dyDescent="0.25">
      <c r="A38" t="s">
        <v>77</v>
      </c>
      <c r="B38" t="s">
        <v>68</v>
      </c>
      <c r="C38" t="s">
        <v>78</v>
      </c>
      <c r="D38">
        <v>2020</v>
      </c>
      <c r="E38">
        <v>52723.26</v>
      </c>
      <c r="F38">
        <v>24154.59</v>
      </c>
      <c r="G38">
        <v>1.34</v>
      </c>
      <c r="H38">
        <v>-6.66</v>
      </c>
      <c r="I38">
        <v>-7.9</v>
      </c>
    </row>
    <row r="39" spans="1:9" x14ac:dyDescent="0.25">
      <c r="A39" t="s">
        <v>77</v>
      </c>
      <c r="B39" t="s">
        <v>68</v>
      </c>
      <c r="C39" t="s">
        <v>78</v>
      </c>
      <c r="D39">
        <v>2021</v>
      </c>
      <c r="E39">
        <v>60046.74</v>
      </c>
      <c r="F39">
        <v>26278.04</v>
      </c>
      <c r="G39">
        <v>4.6900000000000004</v>
      </c>
      <c r="H39">
        <v>13.89</v>
      </c>
      <c r="I39">
        <v>8.7899999999999991</v>
      </c>
    </row>
    <row r="40" spans="1:9" x14ac:dyDescent="0.25">
      <c r="A40" t="s">
        <v>77</v>
      </c>
      <c r="B40" t="s">
        <v>68</v>
      </c>
      <c r="C40" t="s">
        <v>78</v>
      </c>
      <c r="D40">
        <v>2022</v>
      </c>
      <c r="E40">
        <v>60328.28</v>
      </c>
      <c r="F40">
        <v>24461.49</v>
      </c>
      <c r="G40">
        <v>7.93</v>
      </c>
      <c r="H40">
        <v>0.47</v>
      </c>
      <c r="I40">
        <v>-6.91</v>
      </c>
    </row>
    <row r="41" spans="1:9" x14ac:dyDescent="0.25">
      <c r="A41" t="s">
        <v>79</v>
      </c>
      <c r="B41" t="s">
        <v>68</v>
      </c>
      <c r="C41" t="s">
        <v>80</v>
      </c>
      <c r="D41">
        <v>1984</v>
      </c>
      <c r="E41">
        <v>4402.8900000000003</v>
      </c>
      <c r="F41" t="s">
        <v>70</v>
      </c>
      <c r="G41">
        <v>5.91</v>
      </c>
      <c r="H41" t="s">
        <v>70</v>
      </c>
      <c r="I41" t="s">
        <v>70</v>
      </c>
    </row>
    <row r="42" spans="1:9" x14ac:dyDescent="0.25">
      <c r="A42" t="s">
        <v>79</v>
      </c>
      <c r="B42" t="s">
        <v>68</v>
      </c>
      <c r="C42" t="s">
        <v>80</v>
      </c>
      <c r="D42">
        <v>1985</v>
      </c>
      <c r="E42">
        <v>4525.3</v>
      </c>
      <c r="F42">
        <v>4386.08</v>
      </c>
      <c r="G42">
        <v>3.17</v>
      </c>
      <c r="H42">
        <v>2.78</v>
      </c>
      <c r="I42">
        <v>-0.38</v>
      </c>
    </row>
    <row r="43" spans="1:9" x14ac:dyDescent="0.25">
      <c r="A43" t="s">
        <v>79</v>
      </c>
      <c r="B43" t="s">
        <v>68</v>
      </c>
      <c r="C43" t="s">
        <v>80</v>
      </c>
      <c r="D43">
        <v>1986</v>
      </c>
      <c r="E43">
        <v>5067.83</v>
      </c>
      <c r="F43">
        <v>4758.42</v>
      </c>
      <c r="G43">
        <v>3.23</v>
      </c>
      <c r="H43">
        <v>11.99</v>
      </c>
      <c r="I43">
        <v>8.49</v>
      </c>
    </row>
    <row r="44" spans="1:9" x14ac:dyDescent="0.25">
      <c r="A44" t="s">
        <v>79</v>
      </c>
      <c r="B44" t="s">
        <v>68</v>
      </c>
      <c r="C44" t="s">
        <v>80</v>
      </c>
      <c r="D44">
        <v>1987</v>
      </c>
      <c r="E44">
        <v>5484.57</v>
      </c>
      <c r="F44">
        <v>5002.09</v>
      </c>
      <c r="G44">
        <v>2.95</v>
      </c>
      <c r="H44">
        <v>8.2200000000000006</v>
      </c>
      <c r="I44">
        <v>5.12</v>
      </c>
    </row>
    <row r="45" spans="1:9" x14ac:dyDescent="0.25">
      <c r="A45" t="s">
        <v>79</v>
      </c>
      <c r="B45" t="s">
        <v>68</v>
      </c>
      <c r="C45" t="s">
        <v>80</v>
      </c>
      <c r="D45">
        <v>1988</v>
      </c>
      <c r="E45">
        <v>6043.05</v>
      </c>
      <c r="F45">
        <v>5360.77</v>
      </c>
      <c r="G45">
        <v>2.81</v>
      </c>
      <c r="H45">
        <v>10.18</v>
      </c>
      <c r="I45">
        <v>7.17</v>
      </c>
    </row>
    <row r="46" spans="1:9" x14ac:dyDescent="0.25">
      <c r="A46" t="s">
        <v>79</v>
      </c>
      <c r="B46" t="s">
        <v>68</v>
      </c>
      <c r="C46" t="s">
        <v>80</v>
      </c>
      <c r="D46">
        <v>1989</v>
      </c>
      <c r="E46">
        <v>6071.11</v>
      </c>
      <c r="F46">
        <v>5311.61</v>
      </c>
      <c r="G46">
        <v>1.39</v>
      </c>
      <c r="H46">
        <v>0.46</v>
      </c>
      <c r="I46">
        <v>-0.92</v>
      </c>
    </row>
    <row r="47" spans="1:9" x14ac:dyDescent="0.25">
      <c r="A47" t="s">
        <v>79</v>
      </c>
      <c r="B47" t="s">
        <v>68</v>
      </c>
      <c r="C47" t="s">
        <v>80</v>
      </c>
      <c r="D47">
        <v>1990</v>
      </c>
      <c r="E47">
        <v>6122.81</v>
      </c>
      <c r="F47">
        <v>5231.3100000000004</v>
      </c>
      <c r="G47">
        <v>2.4</v>
      </c>
      <c r="H47">
        <v>0.85</v>
      </c>
      <c r="I47">
        <v>-1.51</v>
      </c>
    </row>
    <row r="48" spans="1:9" x14ac:dyDescent="0.25">
      <c r="A48" t="s">
        <v>79</v>
      </c>
      <c r="B48" t="s">
        <v>68</v>
      </c>
      <c r="C48" t="s">
        <v>80</v>
      </c>
      <c r="D48">
        <v>1991</v>
      </c>
      <c r="E48">
        <v>5304.9</v>
      </c>
      <c r="F48">
        <v>4344.88</v>
      </c>
      <c r="G48">
        <v>4.32</v>
      </c>
      <c r="H48">
        <v>-13.36</v>
      </c>
      <c r="I48">
        <v>-16.940000000000001</v>
      </c>
    </row>
    <row r="49" spans="1:9" x14ac:dyDescent="0.25">
      <c r="A49" t="s">
        <v>79</v>
      </c>
      <c r="B49" t="s">
        <v>68</v>
      </c>
      <c r="C49" t="s">
        <v>80</v>
      </c>
      <c r="D49">
        <v>1992</v>
      </c>
      <c r="E49">
        <v>4889.1899999999996</v>
      </c>
      <c r="F49">
        <v>3945.64</v>
      </c>
      <c r="G49">
        <v>1.49</v>
      </c>
      <c r="H49">
        <v>-7.84</v>
      </c>
      <c r="I49">
        <v>-9.19</v>
      </c>
    </row>
    <row r="50" spans="1:9" x14ac:dyDescent="0.25">
      <c r="A50" t="s">
        <v>79</v>
      </c>
      <c r="B50" t="s">
        <v>68</v>
      </c>
      <c r="C50" t="s">
        <v>80</v>
      </c>
      <c r="D50">
        <v>1993</v>
      </c>
      <c r="E50">
        <v>4830.32</v>
      </c>
      <c r="F50">
        <v>3854.04</v>
      </c>
      <c r="G50">
        <v>1.1399999999999999</v>
      </c>
      <c r="H50">
        <v>-1.2</v>
      </c>
      <c r="I50">
        <v>-2.3199999999999998</v>
      </c>
    </row>
    <row r="51" spans="1:9" x14ac:dyDescent="0.25">
      <c r="A51" t="s">
        <v>79</v>
      </c>
      <c r="B51" t="s">
        <v>68</v>
      </c>
      <c r="C51" t="s">
        <v>80</v>
      </c>
      <c r="D51">
        <v>1994</v>
      </c>
      <c r="E51">
        <v>5153.34</v>
      </c>
      <c r="F51">
        <v>4105.72</v>
      </c>
      <c r="G51">
        <v>0.15</v>
      </c>
      <c r="H51">
        <v>6.69</v>
      </c>
      <c r="I51">
        <v>6.53</v>
      </c>
    </row>
    <row r="52" spans="1:9" x14ac:dyDescent="0.25">
      <c r="A52" t="s">
        <v>79</v>
      </c>
      <c r="B52" t="s">
        <v>68</v>
      </c>
      <c r="C52" t="s">
        <v>80</v>
      </c>
      <c r="D52">
        <v>1995</v>
      </c>
      <c r="E52">
        <v>5201.1899999999996</v>
      </c>
      <c r="F52">
        <v>4145.88</v>
      </c>
      <c r="G52">
        <v>-0.05</v>
      </c>
      <c r="H52">
        <v>0.93</v>
      </c>
      <c r="I52">
        <v>0.98</v>
      </c>
    </row>
    <row r="53" spans="1:9" x14ac:dyDescent="0.25">
      <c r="A53" t="s">
        <v>79</v>
      </c>
      <c r="B53" t="s">
        <v>68</v>
      </c>
      <c r="C53" t="s">
        <v>80</v>
      </c>
      <c r="D53">
        <v>1996</v>
      </c>
      <c r="E53">
        <v>5217.33</v>
      </c>
      <c r="F53">
        <v>4086.47</v>
      </c>
      <c r="G53">
        <v>1.77</v>
      </c>
      <c r="H53">
        <v>0.31</v>
      </c>
      <c r="I53">
        <v>-1.43</v>
      </c>
    </row>
    <row r="54" spans="1:9" x14ac:dyDescent="0.25">
      <c r="A54" t="s">
        <v>79</v>
      </c>
      <c r="B54" t="s">
        <v>68</v>
      </c>
      <c r="C54" t="s">
        <v>80</v>
      </c>
      <c r="D54">
        <v>1997</v>
      </c>
      <c r="E54">
        <v>5522.8</v>
      </c>
      <c r="F54">
        <v>4224.7700000000004</v>
      </c>
      <c r="G54">
        <v>2.39</v>
      </c>
      <c r="H54">
        <v>5.85</v>
      </c>
      <c r="I54">
        <v>3.38</v>
      </c>
    </row>
    <row r="55" spans="1:9" x14ac:dyDescent="0.25">
      <c r="A55" t="s">
        <v>79</v>
      </c>
      <c r="B55" t="s">
        <v>68</v>
      </c>
      <c r="C55" t="s">
        <v>80</v>
      </c>
      <c r="D55">
        <v>1998</v>
      </c>
      <c r="E55">
        <v>6046.49</v>
      </c>
      <c r="F55">
        <v>4619.9399999999996</v>
      </c>
      <c r="G55">
        <v>0.12</v>
      </c>
      <c r="H55">
        <v>9.48</v>
      </c>
      <c r="I55">
        <v>9.35</v>
      </c>
    </row>
    <row r="56" spans="1:9" x14ac:dyDescent="0.25">
      <c r="A56" t="s">
        <v>79</v>
      </c>
      <c r="B56" t="s">
        <v>68</v>
      </c>
      <c r="C56" t="s">
        <v>80</v>
      </c>
      <c r="D56">
        <v>1999</v>
      </c>
      <c r="E56">
        <v>8635.5</v>
      </c>
      <c r="F56">
        <v>6531.98</v>
      </c>
      <c r="G56">
        <v>1.01</v>
      </c>
      <c r="H56">
        <v>42.82</v>
      </c>
      <c r="I56">
        <v>41.39</v>
      </c>
    </row>
    <row r="57" spans="1:9" x14ac:dyDescent="0.25">
      <c r="A57" t="s">
        <v>79</v>
      </c>
      <c r="B57" t="s">
        <v>68</v>
      </c>
      <c r="C57" t="s">
        <v>80</v>
      </c>
      <c r="D57">
        <v>2000</v>
      </c>
      <c r="E57">
        <v>9489.64</v>
      </c>
      <c r="F57">
        <v>7011.36</v>
      </c>
      <c r="G57">
        <v>2.38</v>
      </c>
      <c r="H57">
        <v>9.89</v>
      </c>
      <c r="I57">
        <v>7.34</v>
      </c>
    </row>
    <row r="58" spans="1:9" x14ac:dyDescent="0.25">
      <c r="A58" t="s">
        <v>79</v>
      </c>
      <c r="B58" t="s">
        <v>68</v>
      </c>
      <c r="C58" t="s">
        <v>80</v>
      </c>
      <c r="D58">
        <v>2001</v>
      </c>
      <c r="E58">
        <v>9702.77</v>
      </c>
      <c r="F58">
        <v>6921.41</v>
      </c>
      <c r="G58">
        <v>3.57</v>
      </c>
      <c r="H58">
        <v>2.25</v>
      </c>
      <c r="I58">
        <v>-1.28</v>
      </c>
    </row>
    <row r="59" spans="1:9" x14ac:dyDescent="0.25">
      <c r="A59" t="s">
        <v>79</v>
      </c>
      <c r="B59" t="s">
        <v>68</v>
      </c>
      <c r="C59" t="s">
        <v>80</v>
      </c>
      <c r="D59">
        <v>2002</v>
      </c>
      <c r="E59">
        <v>10419.48</v>
      </c>
      <c r="F59">
        <v>7249.41</v>
      </c>
      <c r="G59">
        <v>2.5299999999999998</v>
      </c>
      <c r="H59">
        <v>7.39</v>
      </c>
      <c r="I59">
        <v>4.74</v>
      </c>
    </row>
    <row r="60" spans="1:9" x14ac:dyDescent="0.25">
      <c r="A60" t="s">
        <v>79</v>
      </c>
      <c r="B60" t="s">
        <v>68</v>
      </c>
      <c r="C60" t="s">
        <v>80</v>
      </c>
      <c r="D60">
        <v>2003</v>
      </c>
      <c r="E60">
        <v>10821.44</v>
      </c>
      <c r="F60">
        <v>7312.69</v>
      </c>
      <c r="G60">
        <v>2.96</v>
      </c>
      <c r="H60">
        <v>3.86</v>
      </c>
      <c r="I60">
        <v>0.87</v>
      </c>
    </row>
    <row r="61" spans="1:9" x14ac:dyDescent="0.25">
      <c r="A61" t="s">
        <v>79</v>
      </c>
      <c r="B61" t="s">
        <v>68</v>
      </c>
      <c r="C61" t="s">
        <v>80</v>
      </c>
      <c r="D61">
        <v>2004</v>
      </c>
      <c r="E61">
        <v>12679.7</v>
      </c>
      <c r="F61">
        <v>8175.17</v>
      </c>
      <c r="G61">
        <v>4.8099999999999996</v>
      </c>
      <c r="H61">
        <v>17.170000000000002</v>
      </c>
      <c r="I61">
        <v>11.79</v>
      </c>
    </row>
    <row r="62" spans="1:9" x14ac:dyDescent="0.25">
      <c r="A62" t="s">
        <v>79</v>
      </c>
      <c r="B62" t="s">
        <v>68</v>
      </c>
      <c r="C62" t="s">
        <v>80</v>
      </c>
      <c r="D62">
        <v>2005</v>
      </c>
      <c r="E62">
        <v>13630.85</v>
      </c>
      <c r="F62">
        <v>8578.76</v>
      </c>
      <c r="G62">
        <v>2.44</v>
      </c>
      <c r="H62">
        <v>7.5</v>
      </c>
      <c r="I62">
        <v>4.9400000000000004</v>
      </c>
    </row>
    <row r="63" spans="1:9" x14ac:dyDescent="0.25">
      <c r="A63" t="s">
        <v>79</v>
      </c>
      <c r="B63" t="s">
        <v>68</v>
      </c>
      <c r="C63" t="s">
        <v>80</v>
      </c>
      <c r="D63">
        <v>2006</v>
      </c>
      <c r="E63">
        <v>15796.21</v>
      </c>
      <c r="F63">
        <v>9294.41</v>
      </c>
      <c r="G63">
        <v>6.96</v>
      </c>
      <c r="H63">
        <v>15.89</v>
      </c>
      <c r="I63">
        <v>8.34</v>
      </c>
    </row>
    <row r="64" spans="1:9" x14ac:dyDescent="0.25">
      <c r="A64" t="s">
        <v>79</v>
      </c>
      <c r="B64" t="s">
        <v>68</v>
      </c>
      <c r="C64" t="s">
        <v>80</v>
      </c>
      <c r="D64">
        <v>2007</v>
      </c>
      <c r="E64">
        <v>16091.3</v>
      </c>
      <c r="F64">
        <v>9101.67</v>
      </c>
      <c r="G64">
        <v>4.03</v>
      </c>
      <c r="H64">
        <v>1.87</v>
      </c>
      <c r="I64">
        <v>-2.0699999999999998</v>
      </c>
    </row>
    <row r="65" spans="1:9" x14ac:dyDescent="0.25">
      <c r="A65" t="s">
        <v>79</v>
      </c>
      <c r="B65" t="s">
        <v>68</v>
      </c>
      <c r="C65" t="s">
        <v>80</v>
      </c>
      <c r="D65">
        <v>2008</v>
      </c>
      <c r="E65">
        <v>16393.89</v>
      </c>
      <c r="F65">
        <v>8613.69</v>
      </c>
      <c r="G65">
        <v>7.65</v>
      </c>
      <c r="H65">
        <v>1.88</v>
      </c>
      <c r="I65">
        <v>-5.36</v>
      </c>
    </row>
    <row r="66" spans="1:9" x14ac:dyDescent="0.25">
      <c r="A66" t="s">
        <v>79</v>
      </c>
      <c r="B66" t="s">
        <v>68</v>
      </c>
      <c r="C66" t="s">
        <v>80</v>
      </c>
      <c r="D66">
        <v>2009</v>
      </c>
      <c r="E66">
        <v>13942.82</v>
      </c>
      <c r="F66">
        <v>7528.19</v>
      </c>
      <c r="G66">
        <v>-2.69</v>
      </c>
      <c r="H66">
        <v>-14.95</v>
      </c>
      <c r="I66">
        <v>-12.6</v>
      </c>
    </row>
    <row r="67" spans="1:9" x14ac:dyDescent="0.25">
      <c r="A67" t="s">
        <v>79</v>
      </c>
      <c r="B67" t="s">
        <v>68</v>
      </c>
      <c r="C67" t="s">
        <v>80</v>
      </c>
      <c r="D67">
        <v>2010</v>
      </c>
      <c r="E67">
        <v>12883.63</v>
      </c>
      <c r="F67">
        <v>6878.48</v>
      </c>
      <c r="G67">
        <v>1.1299999999999999</v>
      </c>
      <c r="H67">
        <v>-7.6</v>
      </c>
      <c r="I67">
        <v>-8.6300000000000008</v>
      </c>
    </row>
    <row r="68" spans="1:9" x14ac:dyDescent="0.25">
      <c r="A68" t="s">
        <v>79</v>
      </c>
      <c r="B68" t="s">
        <v>68</v>
      </c>
      <c r="C68" t="s">
        <v>80</v>
      </c>
      <c r="D68">
        <v>2011</v>
      </c>
      <c r="E68">
        <v>14386.8</v>
      </c>
      <c r="F68">
        <v>7284.31</v>
      </c>
      <c r="G68">
        <v>5.45</v>
      </c>
      <c r="H68">
        <v>11.67</v>
      </c>
      <c r="I68">
        <v>5.9</v>
      </c>
    </row>
    <row r="69" spans="1:9" x14ac:dyDescent="0.25">
      <c r="A69" t="s">
        <v>79</v>
      </c>
      <c r="B69" t="s">
        <v>68</v>
      </c>
      <c r="C69" t="s">
        <v>80</v>
      </c>
      <c r="D69">
        <v>2012</v>
      </c>
      <c r="E69">
        <v>13992.19</v>
      </c>
      <c r="F69">
        <v>6910.91</v>
      </c>
      <c r="G69">
        <v>2.5099999999999998</v>
      </c>
      <c r="H69">
        <v>-2.74</v>
      </c>
      <c r="I69">
        <v>-5.13</v>
      </c>
    </row>
    <row r="70" spans="1:9" x14ac:dyDescent="0.25">
      <c r="A70" t="s">
        <v>79</v>
      </c>
      <c r="B70" t="s">
        <v>68</v>
      </c>
      <c r="C70" t="s">
        <v>80</v>
      </c>
      <c r="D70">
        <v>2013</v>
      </c>
      <c r="E70">
        <v>13098.08</v>
      </c>
      <c r="F70">
        <v>6528.92</v>
      </c>
      <c r="G70">
        <v>-0.91</v>
      </c>
      <c r="H70">
        <v>-6.39</v>
      </c>
      <c r="I70">
        <v>-5.53</v>
      </c>
    </row>
    <row r="71" spans="1:9" x14ac:dyDescent="0.25">
      <c r="A71" t="s">
        <v>79</v>
      </c>
      <c r="B71" t="s">
        <v>68</v>
      </c>
      <c r="C71" t="s">
        <v>80</v>
      </c>
      <c r="D71">
        <v>2014</v>
      </c>
      <c r="E71">
        <v>11610.71</v>
      </c>
      <c r="F71">
        <v>5777.76</v>
      </c>
      <c r="G71">
        <v>0.17</v>
      </c>
      <c r="H71">
        <v>-11.36</v>
      </c>
      <c r="I71">
        <v>-11.51</v>
      </c>
    </row>
    <row r="72" spans="1:9" x14ac:dyDescent="0.25">
      <c r="A72" t="s">
        <v>79</v>
      </c>
      <c r="B72" t="s">
        <v>68</v>
      </c>
      <c r="C72" t="s">
        <v>80</v>
      </c>
      <c r="D72">
        <v>2015</v>
      </c>
      <c r="E72">
        <v>10765.22</v>
      </c>
      <c r="F72">
        <v>5388.42</v>
      </c>
      <c r="G72">
        <v>-0.57999999999999996</v>
      </c>
      <c r="H72">
        <v>-7.28</v>
      </c>
      <c r="I72">
        <v>-6.74</v>
      </c>
    </row>
    <row r="73" spans="1:9" x14ac:dyDescent="0.25">
      <c r="A73" t="s">
        <v>79</v>
      </c>
      <c r="B73" t="s">
        <v>68</v>
      </c>
      <c r="C73" t="s">
        <v>80</v>
      </c>
      <c r="D73">
        <v>2016</v>
      </c>
      <c r="E73">
        <v>11185.25</v>
      </c>
      <c r="F73">
        <v>5562.63</v>
      </c>
      <c r="G73">
        <v>0.65</v>
      </c>
      <c r="H73">
        <v>3.9</v>
      </c>
      <c r="I73">
        <v>3.23</v>
      </c>
    </row>
    <row r="74" spans="1:9" x14ac:dyDescent="0.25">
      <c r="A74" t="s">
        <v>79</v>
      </c>
      <c r="B74" t="s">
        <v>68</v>
      </c>
      <c r="C74" t="s">
        <v>80</v>
      </c>
      <c r="D74">
        <v>2017</v>
      </c>
      <c r="E74">
        <v>12826.82</v>
      </c>
      <c r="F74">
        <v>6258.16</v>
      </c>
      <c r="G74">
        <v>1.93</v>
      </c>
      <c r="H74">
        <v>14.68</v>
      </c>
      <c r="I74">
        <v>12.5</v>
      </c>
    </row>
    <row r="75" spans="1:9" x14ac:dyDescent="0.25">
      <c r="A75" t="s">
        <v>79</v>
      </c>
      <c r="B75" t="s">
        <v>68</v>
      </c>
      <c r="C75" t="s">
        <v>80</v>
      </c>
      <c r="D75">
        <v>2018</v>
      </c>
      <c r="E75">
        <v>13615.49</v>
      </c>
      <c r="F75">
        <v>6491.66</v>
      </c>
      <c r="G75">
        <v>2.33</v>
      </c>
      <c r="H75">
        <v>6.15</v>
      </c>
      <c r="I75">
        <v>3.73</v>
      </c>
    </row>
    <row r="76" spans="1:9" x14ac:dyDescent="0.25">
      <c r="A76" t="s">
        <v>79</v>
      </c>
      <c r="B76" t="s">
        <v>68</v>
      </c>
      <c r="C76" t="s">
        <v>80</v>
      </c>
      <c r="D76">
        <v>2019</v>
      </c>
      <c r="E76">
        <v>14268.54</v>
      </c>
      <c r="F76">
        <v>6624.9</v>
      </c>
      <c r="G76">
        <v>2.69</v>
      </c>
      <c r="H76">
        <v>4.8</v>
      </c>
      <c r="I76">
        <v>2.0499999999999998</v>
      </c>
    </row>
    <row r="77" spans="1:9" x14ac:dyDescent="0.25">
      <c r="A77" t="s">
        <v>79</v>
      </c>
      <c r="B77" t="s">
        <v>68</v>
      </c>
      <c r="C77" t="s">
        <v>80</v>
      </c>
      <c r="D77">
        <v>2020</v>
      </c>
      <c r="E77">
        <v>13436.54</v>
      </c>
      <c r="F77">
        <v>6155.81</v>
      </c>
      <c r="G77">
        <v>1.34</v>
      </c>
      <c r="H77">
        <v>-5.83</v>
      </c>
      <c r="I77">
        <v>-7.08</v>
      </c>
    </row>
    <row r="78" spans="1:9" x14ac:dyDescent="0.25">
      <c r="A78" t="s">
        <v>79</v>
      </c>
      <c r="B78" t="s">
        <v>68</v>
      </c>
      <c r="C78" t="s">
        <v>80</v>
      </c>
      <c r="D78">
        <v>2021</v>
      </c>
      <c r="E78">
        <v>15293.33</v>
      </c>
      <c r="F78">
        <v>6692.77</v>
      </c>
      <c r="G78">
        <v>4.6900000000000004</v>
      </c>
      <c r="H78">
        <v>13.82</v>
      </c>
      <c r="I78">
        <v>8.7200000000000006</v>
      </c>
    </row>
    <row r="79" spans="1:9" x14ac:dyDescent="0.25">
      <c r="A79" t="s">
        <v>79</v>
      </c>
      <c r="B79" t="s">
        <v>68</v>
      </c>
      <c r="C79" t="s">
        <v>80</v>
      </c>
      <c r="D79">
        <v>2022</v>
      </c>
      <c r="E79">
        <v>15162.24</v>
      </c>
      <c r="F79">
        <v>6147.88</v>
      </c>
      <c r="G79">
        <v>7.93</v>
      </c>
      <c r="H79">
        <v>-0.86</v>
      </c>
      <c r="I79">
        <v>-8.14</v>
      </c>
    </row>
    <row r="80" spans="1:9" x14ac:dyDescent="0.25">
      <c r="A80" t="s">
        <v>81</v>
      </c>
      <c r="B80" t="s">
        <v>68</v>
      </c>
      <c r="C80" t="s">
        <v>82</v>
      </c>
      <c r="D80">
        <v>1984</v>
      </c>
      <c r="E80">
        <v>360.37</v>
      </c>
      <c r="F80" t="s">
        <v>70</v>
      </c>
      <c r="G80">
        <v>5.91</v>
      </c>
      <c r="H80" t="s">
        <v>70</v>
      </c>
      <c r="I80" t="s">
        <v>70</v>
      </c>
    </row>
    <row r="81" spans="1:9" x14ac:dyDescent="0.25">
      <c r="A81" t="s">
        <v>81</v>
      </c>
      <c r="B81" t="s">
        <v>68</v>
      </c>
      <c r="C81" t="s">
        <v>82</v>
      </c>
      <c r="D81">
        <v>1985</v>
      </c>
      <c r="E81">
        <v>349.5</v>
      </c>
      <c r="F81">
        <v>338.75</v>
      </c>
      <c r="G81">
        <v>3.17</v>
      </c>
      <c r="H81">
        <v>-3.02</v>
      </c>
      <c r="I81">
        <v>-6</v>
      </c>
    </row>
    <row r="82" spans="1:9" x14ac:dyDescent="0.25">
      <c r="A82" t="s">
        <v>81</v>
      </c>
      <c r="B82" t="s">
        <v>68</v>
      </c>
      <c r="C82" t="s">
        <v>82</v>
      </c>
      <c r="D82">
        <v>1986</v>
      </c>
      <c r="E82">
        <v>357.18</v>
      </c>
      <c r="F82">
        <v>335.38</v>
      </c>
      <c r="G82">
        <v>3.23</v>
      </c>
      <c r="H82">
        <v>2.2000000000000002</v>
      </c>
      <c r="I82">
        <v>-1</v>
      </c>
    </row>
    <row r="83" spans="1:9" x14ac:dyDescent="0.25">
      <c r="A83" t="s">
        <v>81</v>
      </c>
      <c r="B83" t="s">
        <v>68</v>
      </c>
      <c r="C83" t="s">
        <v>82</v>
      </c>
      <c r="D83">
        <v>1987</v>
      </c>
      <c r="E83">
        <v>372.04</v>
      </c>
      <c r="F83">
        <v>339.32</v>
      </c>
      <c r="G83">
        <v>2.95</v>
      </c>
      <c r="H83">
        <v>4.16</v>
      </c>
      <c r="I83">
        <v>1.17</v>
      </c>
    </row>
    <row r="84" spans="1:9" x14ac:dyDescent="0.25">
      <c r="A84" t="s">
        <v>81</v>
      </c>
      <c r="B84" t="s">
        <v>68</v>
      </c>
      <c r="C84" t="s">
        <v>82</v>
      </c>
      <c r="D84">
        <v>1988</v>
      </c>
      <c r="E84">
        <v>393.17</v>
      </c>
      <c r="F84">
        <v>348.78</v>
      </c>
      <c r="G84">
        <v>2.81</v>
      </c>
      <c r="H84">
        <v>5.68</v>
      </c>
      <c r="I84">
        <v>2.79</v>
      </c>
    </row>
    <row r="85" spans="1:9" x14ac:dyDescent="0.25">
      <c r="A85" t="s">
        <v>81</v>
      </c>
      <c r="B85" t="s">
        <v>68</v>
      </c>
      <c r="C85" t="s">
        <v>82</v>
      </c>
      <c r="D85">
        <v>1989</v>
      </c>
      <c r="E85">
        <v>410.94</v>
      </c>
      <c r="F85">
        <v>359.53</v>
      </c>
      <c r="G85">
        <v>1.39</v>
      </c>
      <c r="H85">
        <v>4.5199999999999996</v>
      </c>
      <c r="I85">
        <v>3.08</v>
      </c>
    </row>
    <row r="86" spans="1:9" x14ac:dyDescent="0.25">
      <c r="A86" t="s">
        <v>81</v>
      </c>
      <c r="B86" t="s">
        <v>68</v>
      </c>
      <c r="C86" t="s">
        <v>82</v>
      </c>
      <c r="D86">
        <v>1990</v>
      </c>
      <c r="E86">
        <v>396.72</v>
      </c>
      <c r="F86">
        <v>338.96</v>
      </c>
      <c r="G86">
        <v>2.4</v>
      </c>
      <c r="H86">
        <v>-3.46</v>
      </c>
      <c r="I86">
        <v>-5.72</v>
      </c>
    </row>
    <row r="87" spans="1:9" x14ac:dyDescent="0.25">
      <c r="A87" t="s">
        <v>81</v>
      </c>
      <c r="B87" t="s">
        <v>68</v>
      </c>
      <c r="C87" t="s">
        <v>82</v>
      </c>
      <c r="D87">
        <v>1991</v>
      </c>
      <c r="E87">
        <v>356.55</v>
      </c>
      <c r="F87">
        <v>292.02999999999997</v>
      </c>
      <c r="G87">
        <v>4.32</v>
      </c>
      <c r="H87">
        <v>-10.130000000000001</v>
      </c>
      <c r="I87">
        <v>-13.85</v>
      </c>
    </row>
    <row r="88" spans="1:9" x14ac:dyDescent="0.25">
      <c r="A88" t="s">
        <v>81</v>
      </c>
      <c r="B88" t="s">
        <v>68</v>
      </c>
      <c r="C88" t="s">
        <v>82</v>
      </c>
      <c r="D88">
        <v>1992</v>
      </c>
      <c r="E88">
        <v>312.48</v>
      </c>
      <c r="F88">
        <v>252.18</v>
      </c>
      <c r="G88">
        <v>1.49</v>
      </c>
      <c r="H88">
        <v>-12.36</v>
      </c>
      <c r="I88">
        <v>-13.65</v>
      </c>
    </row>
    <row r="89" spans="1:9" x14ac:dyDescent="0.25">
      <c r="A89" t="s">
        <v>81</v>
      </c>
      <c r="B89" t="s">
        <v>68</v>
      </c>
      <c r="C89" t="s">
        <v>82</v>
      </c>
      <c r="D89">
        <v>1993</v>
      </c>
      <c r="E89">
        <v>295.68</v>
      </c>
      <c r="F89">
        <v>235.92</v>
      </c>
      <c r="G89">
        <v>1.1399999999999999</v>
      </c>
      <c r="H89">
        <v>-5.38</v>
      </c>
      <c r="I89">
        <v>-6.45</v>
      </c>
    </row>
    <row r="90" spans="1:9" x14ac:dyDescent="0.25">
      <c r="A90" t="s">
        <v>81</v>
      </c>
      <c r="B90" t="s">
        <v>68</v>
      </c>
      <c r="C90" t="s">
        <v>82</v>
      </c>
      <c r="D90">
        <v>1994</v>
      </c>
      <c r="E90">
        <v>320.29000000000002</v>
      </c>
      <c r="F90">
        <v>255.18</v>
      </c>
      <c r="G90">
        <v>0.15</v>
      </c>
      <c r="H90">
        <v>8.32</v>
      </c>
      <c r="I90">
        <v>8.16</v>
      </c>
    </row>
    <row r="91" spans="1:9" x14ac:dyDescent="0.25">
      <c r="A91" t="s">
        <v>81</v>
      </c>
      <c r="B91" t="s">
        <v>68</v>
      </c>
      <c r="C91" t="s">
        <v>82</v>
      </c>
      <c r="D91">
        <v>1995</v>
      </c>
      <c r="E91">
        <v>326.44</v>
      </c>
      <c r="F91">
        <v>260.20999999999998</v>
      </c>
      <c r="G91">
        <v>-0.05</v>
      </c>
      <c r="H91">
        <v>1.92</v>
      </c>
      <c r="I91">
        <v>1.97</v>
      </c>
    </row>
    <row r="92" spans="1:9" x14ac:dyDescent="0.25">
      <c r="A92" t="s">
        <v>81</v>
      </c>
      <c r="B92" t="s">
        <v>68</v>
      </c>
      <c r="C92" t="s">
        <v>82</v>
      </c>
      <c r="D92">
        <v>1996</v>
      </c>
      <c r="E92">
        <v>340.71</v>
      </c>
      <c r="F92">
        <v>266.86</v>
      </c>
      <c r="G92">
        <v>1.77</v>
      </c>
      <c r="H92">
        <v>4.37</v>
      </c>
      <c r="I92">
        <v>2.56</v>
      </c>
    </row>
    <row r="93" spans="1:9" x14ac:dyDescent="0.25">
      <c r="A93" t="s">
        <v>81</v>
      </c>
      <c r="B93" t="s">
        <v>68</v>
      </c>
      <c r="C93" t="s">
        <v>82</v>
      </c>
      <c r="D93">
        <v>1997</v>
      </c>
      <c r="E93">
        <v>380.72</v>
      </c>
      <c r="F93">
        <v>291.24</v>
      </c>
      <c r="G93">
        <v>2.39</v>
      </c>
      <c r="H93">
        <v>11.74</v>
      </c>
      <c r="I93">
        <v>9.14</v>
      </c>
    </row>
    <row r="94" spans="1:9" x14ac:dyDescent="0.25">
      <c r="A94" t="s">
        <v>81</v>
      </c>
      <c r="B94" t="s">
        <v>68</v>
      </c>
      <c r="C94" t="s">
        <v>82</v>
      </c>
      <c r="D94">
        <v>1998</v>
      </c>
      <c r="E94">
        <v>414.17</v>
      </c>
      <c r="F94">
        <v>316.45</v>
      </c>
      <c r="G94">
        <v>0.12</v>
      </c>
      <c r="H94">
        <v>8.7799999999999994</v>
      </c>
      <c r="I94">
        <v>8.66</v>
      </c>
    </row>
    <row r="95" spans="1:9" x14ac:dyDescent="0.25">
      <c r="A95" t="s">
        <v>81</v>
      </c>
      <c r="B95" t="s">
        <v>68</v>
      </c>
      <c r="C95" t="s">
        <v>82</v>
      </c>
      <c r="D95">
        <v>1999</v>
      </c>
      <c r="E95">
        <v>510.79</v>
      </c>
      <c r="F95">
        <v>386.37</v>
      </c>
      <c r="G95">
        <v>1.01</v>
      </c>
      <c r="H95">
        <v>23.33</v>
      </c>
      <c r="I95">
        <v>22.09</v>
      </c>
    </row>
    <row r="96" spans="1:9" x14ac:dyDescent="0.25">
      <c r="A96" t="s">
        <v>81</v>
      </c>
      <c r="B96" t="s">
        <v>68</v>
      </c>
      <c r="C96" t="s">
        <v>82</v>
      </c>
      <c r="D96">
        <v>2000</v>
      </c>
      <c r="E96">
        <v>480.26</v>
      </c>
      <c r="F96">
        <v>354.84</v>
      </c>
      <c r="G96">
        <v>2.38</v>
      </c>
      <c r="H96">
        <v>-5.98</v>
      </c>
      <c r="I96">
        <v>-8.16</v>
      </c>
    </row>
    <row r="97" spans="1:9" x14ac:dyDescent="0.25">
      <c r="A97" t="s">
        <v>81</v>
      </c>
      <c r="B97" t="s">
        <v>68</v>
      </c>
      <c r="C97" t="s">
        <v>82</v>
      </c>
      <c r="D97">
        <v>2001</v>
      </c>
      <c r="E97">
        <v>477.88</v>
      </c>
      <c r="F97">
        <v>340.89</v>
      </c>
      <c r="G97">
        <v>3.57</v>
      </c>
      <c r="H97">
        <v>-0.5</v>
      </c>
      <c r="I97">
        <v>-3.93</v>
      </c>
    </row>
    <row r="98" spans="1:9" x14ac:dyDescent="0.25">
      <c r="A98" t="s">
        <v>81</v>
      </c>
      <c r="B98" t="s">
        <v>68</v>
      </c>
      <c r="C98" t="s">
        <v>82</v>
      </c>
      <c r="D98">
        <v>2002</v>
      </c>
      <c r="E98">
        <v>515.24</v>
      </c>
      <c r="F98">
        <v>358.48</v>
      </c>
      <c r="G98">
        <v>2.5299999999999998</v>
      </c>
      <c r="H98">
        <v>7.82</v>
      </c>
      <c r="I98">
        <v>5.16</v>
      </c>
    </row>
    <row r="99" spans="1:9" x14ac:dyDescent="0.25">
      <c r="A99" t="s">
        <v>81</v>
      </c>
      <c r="B99" t="s">
        <v>68</v>
      </c>
      <c r="C99" t="s">
        <v>82</v>
      </c>
      <c r="D99">
        <v>2003</v>
      </c>
      <c r="E99">
        <v>540.55999999999995</v>
      </c>
      <c r="F99">
        <v>365.29</v>
      </c>
      <c r="G99">
        <v>2.96</v>
      </c>
      <c r="H99">
        <v>4.91</v>
      </c>
      <c r="I99">
        <v>1.9</v>
      </c>
    </row>
    <row r="100" spans="1:9" x14ac:dyDescent="0.25">
      <c r="A100" t="s">
        <v>81</v>
      </c>
      <c r="B100" t="s">
        <v>68</v>
      </c>
      <c r="C100" t="s">
        <v>82</v>
      </c>
      <c r="D100">
        <v>2004</v>
      </c>
      <c r="E100">
        <v>643.79</v>
      </c>
      <c r="F100">
        <v>415.08</v>
      </c>
      <c r="G100">
        <v>4.8099999999999996</v>
      </c>
      <c r="H100">
        <v>19.100000000000001</v>
      </c>
      <c r="I100">
        <v>13.63</v>
      </c>
    </row>
    <row r="101" spans="1:9" x14ac:dyDescent="0.25">
      <c r="A101" t="s">
        <v>81</v>
      </c>
      <c r="B101" t="s">
        <v>68</v>
      </c>
      <c r="C101" t="s">
        <v>82</v>
      </c>
      <c r="D101">
        <v>2005</v>
      </c>
      <c r="E101">
        <v>715.25</v>
      </c>
      <c r="F101">
        <v>450.15</v>
      </c>
      <c r="G101">
        <v>2.44</v>
      </c>
      <c r="H101">
        <v>11.1</v>
      </c>
      <c r="I101">
        <v>8.4499999999999993</v>
      </c>
    </row>
    <row r="102" spans="1:9" x14ac:dyDescent="0.25">
      <c r="A102" t="s">
        <v>81</v>
      </c>
      <c r="B102" t="s">
        <v>68</v>
      </c>
      <c r="C102" t="s">
        <v>82</v>
      </c>
      <c r="D102">
        <v>2006</v>
      </c>
      <c r="E102">
        <v>851.59</v>
      </c>
      <c r="F102">
        <v>501.07</v>
      </c>
      <c r="G102">
        <v>6.96</v>
      </c>
      <c r="H102">
        <v>19.059999999999999</v>
      </c>
      <c r="I102">
        <v>11.31</v>
      </c>
    </row>
    <row r="103" spans="1:9" x14ac:dyDescent="0.25">
      <c r="A103" t="s">
        <v>81</v>
      </c>
      <c r="B103" t="s">
        <v>68</v>
      </c>
      <c r="C103" t="s">
        <v>82</v>
      </c>
      <c r="D103">
        <v>2007</v>
      </c>
      <c r="E103">
        <v>831.36</v>
      </c>
      <c r="F103">
        <v>470.24</v>
      </c>
      <c r="G103">
        <v>4.03</v>
      </c>
      <c r="H103">
        <v>-2.37</v>
      </c>
      <c r="I103">
        <v>-6.15</v>
      </c>
    </row>
    <row r="104" spans="1:9" x14ac:dyDescent="0.25">
      <c r="A104" t="s">
        <v>81</v>
      </c>
      <c r="B104" t="s">
        <v>68</v>
      </c>
      <c r="C104" t="s">
        <v>82</v>
      </c>
      <c r="D104">
        <v>2008</v>
      </c>
      <c r="E104">
        <v>823.46</v>
      </c>
      <c r="F104">
        <v>432.66</v>
      </c>
      <c r="G104">
        <v>7.65</v>
      </c>
      <c r="H104">
        <v>-0.95</v>
      </c>
      <c r="I104">
        <v>-7.99</v>
      </c>
    </row>
    <row r="105" spans="1:9" x14ac:dyDescent="0.25">
      <c r="A105" t="s">
        <v>81</v>
      </c>
      <c r="B105" t="s">
        <v>68</v>
      </c>
      <c r="C105" t="s">
        <v>82</v>
      </c>
      <c r="D105">
        <v>2009</v>
      </c>
      <c r="E105">
        <v>694</v>
      </c>
      <c r="F105">
        <v>374.71</v>
      </c>
      <c r="G105">
        <v>-2.69</v>
      </c>
      <c r="H105">
        <v>-15.72</v>
      </c>
      <c r="I105">
        <v>-13.39</v>
      </c>
    </row>
    <row r="106" spans="1:9" x14ac:dyDescent="0.25">
      <c r="A106" t="s">
        <v>81</v>
      </c>
      <c r="B106" t="s">
        <v>68</v>
      </c>
      <c r="C106" t="s">
        <v>82</v>
      </c>
      <c r="D106">
        <v>2010</v>
      </c>
      <c r="E106">
        <v>647.41</v>
      </c>
      <c r="F106">
        <v>345.65</v>
      </c>
      <c r="G106">
        <v>1.1299999999999999</v>
      </c>
      <c r="H106">
        <v>-6.71</v>
      </c>
      <c r="I106">
        <v>-7.76</v>
      </c>
    </row>
    <row r="107" spans="1:9" x14ac:dyDescent="0.25">
      <c r="A107" t="s">
        <v>81</v>
      </c>
      <c r="B107" t="s">
        <v>68</v>
      </c>
      <c r="C107" t="s">
        <v>82</v>
      </c>
      <c r="D107">
        <v>2011</v>
      </c>
      <c r="E107">
        <v>739.95</v>
      </c>
      <c r="F107">
        <v>374.65</v>
      </c>
      <c r="G107">
        <v>5.45</v>
      </c>
      <c r="H107">
        <v>14.29</v>
      </c>
      <c r="I107">
        <v>8.39</v>
      </c>
    </row>
    <row r="108" spans="1:9" x14ac:dyDescent="0.25">
      <c r="A108" t="s">
        <v>81</v>
      </c>
      <c r="B108" t="s">
        <v>68</v>
      </c>
      <c r="C108" t="s">
        <v>82</v>
      </c>
      <c r="D108">
        <v>2012</v>
      </c>
      <c r="E108">
        <v>715.9</v>
      </c>
      <c r="F108">
        <v>353.59</v>
      </c>
      <c r="G108">
        <v>2.5099999999999998</v>
      </c>
      <c r="H108">
        <v>-3.25</v>
      </c>
      <c r="I108">
        <v>-5.62</v>
      </c>
    </row>
    <row r="109" spans="1:9" x14ac:dyDescent="0.25">
      <c r="A109" t="s">
        <v>81</v>
      </c>
      <c r="B109" t="s">
        <v>68</v>
      </c>
      <c r="C109" t="s">
        <v>82</v>
      </c>
      <c r="D109">
        <v>2013</v>
      </c>
      <c r="E109">
        <v>668.63</v>
      </c>
      <c r="F109">
        <v>333.29</v>
      </c>
      <c r="G109">
        <v>-0.91</v>
      </c>
      <c r="H109">
        <v>-6.6</v>
      </c>
      <c r="I109">
        <v>-5.74</v>
      </c>
    </row>
    <row r="110" spans="1:9" x14ac:dyDescent="0.25">
      <c r="A110" t="s">
        <v>81</v>
      </c>
      <c r="B110" t="s">
        <v>68</v>
      </c>
      <c r="C110" t="s">
        <v>82</v>
      </c>
      <c r="D110">
        <v>2014</v>
      </c>
      <c r="E110">
        <v>586.25</v>
      </c>
      <c r="F110">
        <v>291.73</v>
      </c>
      <c r="G110">
        <v>0.17</v>
      </c>
      <c r="H110">
        <v>-12.32</v>
      </c>
      <c r="I110">
        <v>-12.47</v>
      </c>
    </row>
    <row r="111" spans="1:9" x14ac:dyDescent="0.25">
      <c r="A111" t="s">
        <v>81</v>
      </c>
      <c r="B111" t="s">
        <v>68</v>
      </c>
      <c r="C111" t="s">
        <v>82</v>
      </c>
      <c r="D111">
        <v>2015</v>
      </c>
      <c r="E111">
        <v>541.25</v>
      </c>
      <c r="F111">
        <v>270.92</v>
      </c>
      <c r="G111">
        <v>-0.57999999999999996</v>
      </c>
      <c r="H111">
        <v>-7.68</v>
      </c>
      <c r="I111">
        <v>-7.14</v>
      </c>
    </row>
    <row r="112" spans="1:9" x14ac:dyDescent="0.25">
      <c r="A112" t="s">
        <v>81</v>
      </c>
      <c r="B112" t="s">
        <v>68</v>
      </c>
      <c r="C112" t="s">
        <v>82</v>
      </c>
      <c r="D112">
        <v>2016</v>
      </c>
      <c r="E112">
        <v>567.52</v>
      </c>
      <c r="F112">
        <v>282.24</v>
      </c>
      <c r="G112">
        <v>0.65</v>
      </c>
      <c r="H112">
        <v>4.8499999999999996</v>
      </c>
      <c r="I112">
        <v>4.18</v>
      </c>
    </row>
    <row r="113" spans="1:9" x14ac:dyDescent="0.25">
      <c r="A113" t="s">
        <v>81</v>
      </c>
      <c r="B113" t="s">
        <v>68</v>
      </c>
      <c r="C113" t="s">
        <v>82</v>
      </c>
      <c r="D113">
        <v>2017</v>
      </c>
      <c r="E113">
        <v>658.66</v>
      </c>
      <c r="F113">
        <v>321.36</v>
      </c>
      <c r="G113">
        <v>1.93</v>
      </c>
      <c r="H113">
        <v>16.059999999999999</v>
      </c>
      <c r="I113">
        <v>13.86</v>
      </c>
    </row>
    <row r="114" spans="1:9" x14ac:dyDescent="0.25">
      <c r="A114" t="s">
        <v>81</v>
      </c>
      <c r="B114" t="s">
        <v>68</v>
      </c>
      <c r="C114" t="s">
        <v>82</v>
      </c>
      <c r="D114">
        <v>2018</v>
      </c>
      <c r="E114">
        <v>700.16</v>
      </c>
      <c r="F114">
        <v>333.83</v>
      </c>
      <c r="G114">
        <v>2.33</v>
      </c>
      <c r="H114">
        <v>6.3</v>
      </c>
      <c r="I114">
        <v>3.88</v>
      </c>
    </row>
    <row r="115" spans="1:9" x14ac:dyDescent="0.25">
      <c r="A115" t="s">
        <v>81</v>
      </c>
      <c r="B115" t="s">
        <v>68</v>
      </c>
      <c r="C115" t="s">
        <v>82</v>
      </c>
      <c r="D115">
        <v>2019</v>
      </c>
      <c r="E115">
        <v>736.59</v>
      </c>
      <c r="F115">
        <v>342</v>
      </c>
      <c r="G115">
        <v>2.69</v>
      </c>
      <c r="H115">
        <v>5.2</v>
      </c>
      <c r="I115">
        <v>2.4500000000000002</v>
      </c>
    </row>
    <row r="116" spans="1:9" x14ac:dyDescent="0.25">
      <c r="A116" t="s">
        <v>81</v>
      </c>
      <c r="B116" t="s">
        <v>68</v>
      </c>
      <c r="C116" t="s">
        <v>82</v>
      </c>
      <c r="D116">
        <v>2020</v>
      </c>
      <c r="E116">
        <v>696.98</v>
      </c>
      <c r="F116">
        <v>319.32</v>
      </c>
      <c r="G116">
        <v>1.34</v>
      </c>
      <c r="H116">
        <v>-5.38</v>
      </c>
      <c r="I116">
        <v>-6.63</v>
      </c>
    </row>
    <row r="117" spans="1:9" x14ac:dyDescent="0.25">
      <c r="A117" t="s">
        <v>81</v>
      </c>
      <c r="B117" t="s">
        <v>68</v>
      </c>
      <c r="C117" t="s">
        <v>82</v>
      </c>
      <c r="D117">
        <v>2021</v>
      </c>
      <c r="E117">
        <v>792.93</v>
      </c>
      <c r="F117">
        <v>347.01</v>
      </c>
      <c r="G117">
        <v>4.6900000000000004</v>
      </c>
      <c r="H117">
        <v>13.77</v>
      </c>
      <c r="I117">
        <v>8.67</v>
      </c>
    </row>
    <row r="118" spans="1:9" x14ac:dyDescent="0.25">
      <c r="A118" t="s">
        <v>81</v>
      </c>
      <c r="B118" t="s">
        <v>68</v>
      </c>
      <c r="C118" t="s">
        <v>82</v>
      </c>
      <c r="D118">
        <v>2022</v>
      </c>
      <c r="E118">
        <v>783.89</v>
      </c>
      <c r="F118">
        <v>317.85000000000002</v>
      </c>
      <c r="G118">
        <v>7.93</v>
      </c>
      <c r="H118">
        <v>-1.1399999999999999</v>
      </c>
      <c r="I118">
        <v>-8.4</v>
      </c>
    </row>
    <row r="119" spans="1:9" x14ac:dyDescent="0.25">
      <c r="A119" t="s">
        <v>83</v>
      </c>
      <c r="B119" t="s">
        <v>68</v>
      </c>
      <c r="C119" t="s">
        <v>84</v>
      </c>
      <c r="D119">
        <v>1984</v>
      </c>
      <c r="E119">
        <v>72.09</v>
      </c>
      <c r="F119" t="s">
        <v>70</v>
      </c>
      <c r="G119">
        <v>5.91</v>
      </c>
      <c r="H119" t="s">
        <v>70</v>
      </c>
      <c r="I119" t="s">
        <v>70</v>
      </c>
    </row>
    <row r="120" spans="1:9" x14ac:dyDescent="0.25">
      <c r="A120" t="s">
        <v>83</v>
      </c>
      <c r="B120" t="s">
        <v>68</v>
      </c>
      <c r="C120" t="s">
        <v>84</v>
      </c>
      <c r="D120">
        <v>1985</v>
      </c>
      <c r="E120">
        <v>67.3</v>
      </c>
      <c r="F120">
        <v>65.23</v>
      </c>
      <c r="G120">
        <v>3.17</v>
      </c>
      <c r="H120">
        <v>-6.64</v>
      </c>
      <c r="I120">
        <v>-9.51</v>
      </c>
    </row>
    <row r="121" spans="1:9" x14ac:dyDescent="0.25">
      <c r="A121" t="s">
        <v>83</v>
      </c>
      <c r="B121" t="s">
        <v>68</v>
      </c>
      <c r="C121" t="s">
        <v>84</v>
      </c>
      <c r="D121">
        <v>1986</v>
      </c>
      <c r="E121">
        <v>69.510000000000005</v>
      </c>
      <c r="F121">
        <v>65.260000000000005</v>
      </c>
      <c r="G121">
        <v>3.23</v>
      </c>
      <c r="H121">
        <v>3.27</v>
      </c>
      <c r="I121">
        <v>0.05</v>
      </c>
    </row>
    <row r="122" spans="1:9" x14ac:dyDescent="0.25">
      <c r="A122" t="s">
        <v>83</v>
      </c>
      <c r="B122" t="s">
        <v>68</v>
      </c>
      <c r="C122" t="s">
        <v>84</v>
      </c>
      <c r="D122">
        <v>1987</v>
      </c>
      <c r="E122">
        <v>76.400000000000006</v>
      </c>
      <c r="F122">
        <v>69.680000000000007</v>
      </c>
      <c r="G122">
        <v>2.95</v>
      </c>
      <c r="H122">
        <v>9.91</v>
      </c>
      <c r="I122">
        <v>6.76</v>
      </c>
    </row>
    <row r="123" spans="1:9" x14ac:dyDescent="0.25">
      <c r="A123" t="s">
        <v>83</v>
      </c>
      <c r="B123" t="s">
        <v>68</v>
      </c>
      <c r="C123" t="s">
        <v>84</v>
      </c>
      <c r="D123">
        <v>1988</v>
      </c>
      <c r="E123">
        <v>86.98</v>
      </c>
      <c r="F123">
        <v>77.16</v>
      </c>
      <c r="G123">
        <v>2.81</v>
      </c>
      <c r="H123">
        <v>13.85</v>
      </c>
      <c r="I123">
        <v>10.74</v>
      </c>
    </row>
    <row r="124" spans="1:9" x14ac:dyDescent="0.25">
      <c r="A124" t="s">
        <v>83</v>
      </c>
      <c r="B124" t="s">
        <v>68</v>
      </c>
      <c r="C124" t="s">
        <v>84</v>
      </c>
      <c r="D124">
        <v>1989</v>
      </c>
      <c r="E124">
        <v>98.51</v>
      </c>
      <c r="F124">
        <v>86.18</v>
      </c>
      <c r="G124">
        <v>1.39</v>
      </c>
      <c r="H124">
        <v>13.25</v>
      </c>
      <c r="I124">
        <v>11.7</v>
      </c>
    </row>
    <row r="125" spans="1:9" x14ac:dyDescent="0.25">
      <c r="A125" t="s">
        <v>83</v>
      </c>
      <c r="B125" t="s">
        <v>68</v>
      </c>
      <c r="C125" t="s">
        <v>84</v>
      </c>
      <c r="D125">
        <v>1990</v>
      </c>
      <c r="E125">
        <v>106.53</v>
      </c>
      <c r="F125">
        <v>91.02</v>
      </c>
      <c r="G125">
        <v>2.4</v>
      </c>
      <c r="H125">
        <v>8.14</v>
      </c>
      <c r="I125">
        <v>5.61</v>
      </c>
    </row>
    <row r="126" spans="1:9" x14ac:dyDescent="0.25">
      <c r="A126" t="s">
        <v>83</v>
      </c>
      <c r="B126" t="s">
        <v>68</v>
      </c>
      <c r="C126" t="s">
        <v>84</v>
      </c>
      <c r="D126">
        <v>1991</v>
      </c>
      <c r="E126">
        <v>91.7</v>
      </c>
      <c r="F126">
        <v>75.11</v>
      </c>
      <c r="G126">
        <v>4.32</v>
      </c>
      <c r="H126">
        <v>-13.92</v>
      </c>
      <c r="I126">
        <v>-17.48</v>
      </c>
    </row>
    <row r="127" spans="1:9" x14ac:dyDescent="0.25">
      <c r="A127" t="s">
        <v>83</v>
      </c>
      <c r="B127" t="s">
        <v>68</v>
      </c>
      <c r="C127" t="s">
        <v>84</v>
      </c>
      <c r="D127">
        <v>1992</v>
      </c>
      <c r="E127">
        <v>86.8</v>
      </c>
      <c r="F127">
        <v>70.05</v>
      </c>
      <c r="G127">
        <v>1.49</v>
      </c>
      <c r="H127">
        <v>-5.35</v>
      </c>
      <c r="I127">
        <v>-6.74</v>
      </c>
    </row>
    <row r="128" spans="1:9" x14ac:dyDescent="0.25">
      <c r="A128" t="s">
        <v>83</v>
      </c>
      <c r="B128" t="s">
        <v>68</v>
      </c>
      <c r="C128" t="s">
        <v>84</v>
      </c>
      <c r="D128">
        <v>1993</v>
      </c>
      <c r="E128">
        <v>85.97</v>
      </c>
      <c r="F128">
        <v>68.59</v>
      </c>
      <c r="G128">
        <v>1.1399999999999999</v>
      </c>
      <c r="H128">
        <v>-0.96</v>
      </c>
      <c r="I128">
        <v>-2.08</v>
      </c>
    </row>
    <row r="129" spans="1:9" x14ac:dyDescent="0.25">
      <c r="A129" t="s">
        <v>83</v>
      </c>
      <c r="B129" t="s">
        <v>68</v>
      </c>
      <c r="C129" t="s">
        <v>84</v>
      </c>
      <c r="D129">
        <v>1994</v>
      </c>
      <c r="E129">
        <v>92.16</v>
      </c>
      <c r="F129">
        <v>73.430000000000007</v>
      </c>
      <c r="G129">
        <v>0.15</v>
      </c>
      <c r="H129">
        <v>7.21</v>
      </c>
      <c r="I129">
        <v>7.05</v>
      </c>
    </row>
    <row r="130" spans="1:9" x14ac:dyDescent="0.25">
      <c r="A130" t="s">
        <v>83</v>
      </c>
      <c r="B130" t="s">
        <v>68</v>
      </c>
      <c r="C130" t="s">
        <v>84</v>
      </c>
      <c r="D130">
        <v>1995</v>
      </c>
      <c r="E130">
        <v>93.19</v>
      </c>
      <c r="F130">
        <v>74.290000000000006</v>
      </c>
      <c r="G130">
        <v>-0.05</v>
      </c>
      <c r="H130">
        <v>1.1200000000000001</v>
      </c>
      <c r="I130">
        <v>1.17</v>
      </c>
    </row>
    <row r="131" spans="1:9" x14ac:dyDescent="0.25">
      <c r="A131" t="s">
        <v>83</v>
      </c>
      <c r="B131" t="s">
        <v>68</v>
      </c>
      <c r="C131" t="s">
        <v>84</v>
      </c>
      <c r="D131">
        <v>1996</v>
      </c>
      <c r="E131">
        <v>100.33</v>
      </c>
      <c r="F131">
        <v>78.58</v>
      </c>
      <c r="G131">
        <v>1.77</v>
      </c>
      <c r="H131">
        <v>7.65</v>
      </c>
      <c r="I131">
        <v>5.78</v>
      </c>
    </row>
    <row r="132" spans="1:9" x14ac:dyDescent="0.25">
      <c r="A132" t="s">
        <v>83</v>
      </c>
      <c r="B132" t="s">
        <v>68</v>
      </c>
      <c r="C132" t="s">
        <v>84</v>
      </c>
      <c r="D132">
        <v>1997</v>
      </c>
      <c r="E132">
        <v>109.88</v>
      </c>
      <c r="F132">
        <v>84.05</v>
      </c>
      <c r="G132">
        <v>2.39</v>
      </c>
      <c r="H132">
        <v>9.52</v>
      </c>
      <c r="I132">
        <v>6.97</v>
      </c>
    </row>
    <row r="133" spans="1:9" x14ac:dyDescent="0.25">
      <c r="A133" t="s">
        <v>83</v>
      </c>
      <c r="B133" t="s">
        <v>68</v>
      </c>
      <c r="C133" t="s">
        <v>84</v>
      </c>
      <c r="D133">
        <v>1998</v>
      </c>
      <c r="E133">
        <v>123.88</v>
      </c>
      <c r="F133">
        <v>94.66</v>
      </c>
      <c r="G133">
        <v>0.12</v>
      </c>
      <c r="H133">
        <v>12.75</v>
      </c>
      <c r="I133">
        <v>12.61</v>
      </c>
    </row>
    <row r="134" spans="1:9" x14ac:dyDescent="0.25">
      <c r="A134" t="s">
        <v>83</v>
      </c>
      <c r="B134" t="s">
        <v>68</v>
      </c>
      <c r="C134" t="s">
        <v>84</v>
      </c>
      <c r="D134">
        <v>1999</v>
      </c>
      <c r="E134">
        <v>167.46</v>
      </c>
      <c r="F134">
        <v>126.67</v>
      </c>
      <c r="G134">
        <v>1.01</v>
      </c>
      <c r="H134">
        <v>35.18</v>
      </c>
      <c r="I134">
        <v>33.82</v>
      </c>
    </row>
    <row r="135" spans="1:9" x14ac:dyDescent="0.25">
      <c r="A135" t="s">
        <v>83</v>
      </c>
      <c r="B135" t="s">
        <v>68</v>
      </c>
      <c r="C135" t="s">
        <v>84</v>
      </c>
      <c r="D135">
        <v>2000</v>
      </c>
      <c r="E135">
        <v>158.81</v>
      </c>
      <c r="F135">
        <v>117.34</v>
      </c>
      <c r="G135">
        <v>2.38</v>
      </c>
      <c r="H135">
        <v>-5.16</v>
      </c>
      <c r="I135">
        <v>-7.37</v>
      </c>
    </row>
    <row r="136" spans="1:9" x14ac:dyDescent="0.25">
      <c r="A136" t="s">
        <v>83</v>
      </c>
      <c r="B136" t="s">
        <v>68</v>
      </c>
      <c r="C136" t="s">
        <v>84</v>
      </c>
      <c r="D136">
        <v>2001</v>
      </c>
      <c r="E136">
        <v>153.30000000000001</v>
      </c>
      <c r="F136">
        <v>109.36</v>
      </c>
      <c r="G136">
        <v>3.57</v>
      </c>
      <c r="H136">
        <v>-3.47</v>
      </c>
      <c r="I136">
        <v>-6.8</v>
      </c>
    </row>
    <row r="137" spans="1:9" x14ac:dyDescent="0.25">
      <c r="A137" t="s">
        <v>83</v>
      </c>
      <c r="B137" t="s">
        <v>68</v>
      </c>
      <c r="C137" t="s">
        <v>84</v>
      </c>
      <c r="D137">
        <v>2002</v>
      </c>
      <c r="E137">
        <v>174.09</v>
      </c>
      <c r="F137">
        <v>121.12</v>
      </c>
      <c r="G137">
        <v>2.5299999999999998</v>
      </c>
      <c r="H137">
        <v>13.56</v>
      </c>
      <c r="I137">
        <v>10.76</v>
      </c>
    </row>
    <row r="138" spans="1:9" x14ac:dyDescent="0.25">
      <c r="A138" t="s">
        <v>83</v>
      </c>
      <c r="B138" t="s">
        <v>68</v>
      </c>
      <c r="C138" t="s">
        <v>84</v>
      </c>
      <c r="D138">
        <v>2003</v>
      </c>
      <c r="E138">
        <v>187.32</v>
      </c>
      <c r="F138">
        <v>126.59</v>
      </c>
      <c r="G138">
        <v>2.96</v>
      </c>
      <c r="H138">
        <v>7.6</v>
      </c>
      <c r="I138">
        <v>4.51</v>
      </c>
    </row>
    <row r="139" spans="1:9" x14ac:dyDescent="0.25">
      <c r="A139" t="s">
        <v>83</v>
      </c>
      <c r="B139" t="s">
        <v>68</v>
      </c>
      <c r="C139" t="s">
        <v>84</v>
      </c>
      <c r="D139">
        <v>2004</v>
      </c>
      <c r="E139">
        <v>232.06</v>
      </c>
      <c r="F139">
        <v>149.62</v>
      </c>
      <c r="G139">
        <v>4.8099999999999996</v>
      </c>
      <c r="H139">
        <v>23.88</v>
      </c>
      <c r="I139">
        <v>18.190000000000001</v>
      </c>
    </row>
    <row r="140" spans="1:9" x14ac:dyDescent="0.25">
      <c r="A140" t="s">
        <v>83</v>
      </c>
      <c r="B140" t="s">
        <v>68</v>
      </c>
      <c r="C140" t="s">
        <v>84</v>
      </c>
      <c r="D140">
        <v>2005</v>
      </c>
      <c r="E140">
        <v>267.69</v>
      </c>
      <c r="F140">
        <v>168.47</v>
      </c>
      <c r="G140">
        <v>2.44</v>
      </c>
      <c r="H140">
        <v>15.35</v>
      </c>
      <c r="I140">
        <v>12.6</v>
      </c>
    </row>
    <row r="141" spans="1:9" x14ac:dyDescent="0.25">
      <c r="A141" t="s">
        <v>83</v>
      </c>
      <c r="B141" t="s">
        <v>68</v>
      </c>
      <c r="C141" t="s">
        <v>84</v>
      </c>
      <c r="D141">
        <v>2006</v>
      </c>
      <c r="E141">
        <v>365.34</v>
      </c>
      <c r="F141">
        <v>214.96</v>
      </c>
      <c r="G141">
        <v>6.96</v>
      </c>
      <c r="H141">
        <v>36.479999999999997</v>
      </c>
      <c r="I141">
        <v>27.59</v>
      </c>
    </row>
    <row r="142" spans="1:9" x14ac:dyDescent="0.25">
      <c r="A142" t="s">
        <v>83</v>
      </c>
      <c r="B142" t="s">
        <v>68</v>
      </c>
      <c r="C142" t="s">
        <v>84</v>
      </c>
      <c r="D142">
        <v>2007</v>
      </c>
      <c r="E142">
        <v>298.83</v>
      </c>
      <c r="F142">
        <v>169.02</v>
      </c>
      <c r="G142">
        <v>4.03</v>
      </c>
      <c r="H142">
        <v>-18.2</v>
      </c>
      <c r="I142">
        <v>-21.37</v>
      </c>
    </row>
    <row r="143" spans="1:9" x14ac:dyDescent="0.25">
      <c r="A143" t="s">
        <v>83</v>
      </c>
      <c r="B143" t="s">
        <v>68</v>
      </c>
      <c r="C143" t="s">
        <v>84</v>
      </c>
      <c r="D143">
        <v>2008</v>
      </c>
      <c r="E143">
        <v>292.11</v>
      </c>
      <c r="F143">
        <v>153.47999999999999</v>
      </c>
      <c r="G143">
        <v>7.65</v>
      </c>
      <c r="H143">
        <v>-2.25</v>
      </c>
      <c r="I143">
        <v>-9.1999999999999993</v>
      </c>
    </row>
    <row r="144" spans="1:9" x14ac:dyDescent="0.25">
      <c r="A144" t="s">
        <v>83</v>
      </c>
      <c r="B144" t="s">
        <v>68</v>
      </c>
      <c r="C144" t="s">
        <v>84</v>
      </c>
      <c r="D144">
        <v>2009</v>
      </c>
      <c r="E144">
        <v>245.41</v>
      </c>
      <c r="F144">
        <v>132.51</v>
      </c>
      <c r="G144">
        <v>-2.69</v>
      </c>
      <c r="H144">
        <v>-15.99</v>
      </c>
      <c r="I144">
        <v>-13.67</v>
      </c>
    </row>
    <row r="145" spans="1:9" x14ac:dyDescent="0.25">
      <c r="A145" t="s">
        <v>83</v>
      </c>
      <c r="B145" t="s">
        <v>68</v>
      </c>
      <c r="C145" t="s">
        <v>84</v>
      </c>
      <c r="D145">
        <v>2010</v>
      </c>
      <c r="E145">
        <v>230.43</v>
      </c>
      <c r="F145">
        <v>123.03</v>
      </c>
      <c r="G145">
        <v>1.1299999999999999</v>
      </c>
      <c r="H145">
        <v>-6.1</v>
      </c>
      <c r="I145">
        <v>-7.15</v>
      </c>
    </row>
    <row r="146" spans="1:9" x14ac:dyDescent="0.25">
      <c r="A146" t="s">
        <v>83</v>
      </c>
      <c r="B146" t="s">
        <v>68</v>
      </c>
      <c r="C146" t="s">
        <v>84</v>
      </c>
      <c r="D146">
        <v>2011</v>
      </c>
      <c r="E146">
        <v>265.58999999999997</v>
      </c>
      <c r="F146">
        <v>134.47</v>
      </c>
      <c r="G146">
        <v>5.45</v>
      </c>
      <c r="H146">
        <v>15.25</v>
      </c>
      <c r="I146">
        <v>9.3000000000000007</v>
      </c>
    </row>
    <row r="147" spans="1:9" x14ac:dyDescent="0.25">
      <c r="A147" t="s">
        <v>83</v>
      </c>
      <c r="B147" t="s">
        <v>68</v>
      </c>
      <c r="C147" t="s">
        <v>84</v>
      </c>
      <c r="D147">
        <v>2012</v>
      </c>
      <c r="E147">
        <v>256.24</v>
      </c>
      <c r="F147">
        <v>126.56</v>
      </c>
      <c r="G147">
        <v>2.5099999999999998</v>
      </c>
      <c r="H147">
        <v>-3.52</v>
      </c>
      <c r="I147">
        <v>-5.88</v>
      </c>
    </row>
    <row r="148" spans="1:9" x14ac:dyDescent="0.25">
      <c r="A148" t="s">
        <v>83</v>
      </c>
      <c r="B148" t="s">
        <v>68</v>
      </c>
      <c r="C148" t="s">
        <v>84</v>
      </c>
      <c r="D148">
        <v>2013</v>
      </c>
      <c r="E148">
        <v>239.71</v>
      </c>
      <c r="F148">
        <v>119.49</v>
      </c>
      <c r="G148">
        <v>-0.91</v>
      </c>
      <c r="H148">
        <v>-6.45</v>
      </c>
      <c r="I148">
        <v>-5.59</v>
      </c>
    </row>
    <row r="149" spans="1:9" x14ac:dyDescent="0.25">
      <c r="A149" t="s">
        <v>83</v>
      </c>
      <c r="B149" t="s">
        <v>68</v>
      </c>
      <c r="C149" t="s">
        <v>84</v>
      </c>
      <c r="D149">
        <v>2014</v>
      </c>
      <c r="E149">
        <v>209.02</v>
      </c>
      <c r="F149">
        <v>104.01</v>
      </c>
      <c r="G149">
        <v>0.17</v>
      </c>
      <c r="H149">
        <v>-12.8</v>
      </c>
      <c r="I149">
        <v>-12.95</v>
      </c>
    </row>
    <row r="150" spans="1:9" x14ac:dyDescent="0.25">
      <c r="A150" t="s">
        <v>83</v>
      </c>
      <c r="B150" t="s">
        <v>68</v>
      </c>
      <c r="C150" t="s">
        <v>84</v>
      </c>
      <c r="D150">
        <v>2015</v>
      </c>
      <c r="E150">
        <v>192.32</v>
      </c>
      <c r="F150">
        <v>96.27</v>
      </c>
      <c r="G150">
        <v>-0.57999999999999996</v>
      </c>
      <c r="H150">
        <v>-7.99</v>
      </c>
      <c r="I150">
        <v>-7.45</v>
      </c>
    </row>
    <row r="151" spans="1:9" x14ac:dyDescent="0.25">
      <c r="A151" t="s">
        <v>83</v>
      </c>
      <c r="B151" t="s">
        <v>68</v>
      </c>
      <c r="C151" t="s">
        <v>84</v>
      </c>
      <c r="D151">
        <v>2016</v>
      </c>
      <c r="E151">
        <v>201.92</v>
      </c>
      <c r="F151">
        <v>100.42</v>
      </c>
      <c r="G151">
        <v>0.65</v>
      </c>
      <c r="H151">
        <v>4.99</v>
      </c>
      <c r="I151">
        <v>4.3099999999999996</v>
      </c>
    </row>
    <row r="152" spans="1:9" x14ac:dyDescent="0.25">
      <c r="A152" t="s">
        <v>83</v>
      </c>
      <c r="B152" t="s">
        <v>68</v>
      </c>
      <c r="C152" t="s">
        <v>84</v>
      </c>
      <c r="D152">
        <v>2017</v>
      </c>
      <c r="E152">
        <v>235.23</v>
      </c>
      <c r="F152">
        <v>114.77</v>
      </c>
      <c r="G152">
        <v>1.93</v>
      </c>
      <c r="H152">
        <v>16.5</v>
      </c>
      <c r="I152">
        <v>14.29</v>
      </c>
    </row>
    <row r="153" spans="1:9" x14ac:dyDescent="0.25">
      <c r="A153" t="s">
        <v>83</v>
      </c>
      <c r="B153" t="s">
        <v>68</v>
      </c>
      <c r="C153" t="s">
        <v>84</v>
      </c>
      <c r="D153">
        <v>2018</v>
      </c>
      <c r="E153">
        <v>250.58</v>
      </c>
      <c r="F153">
        <v>119.47</v>
      </c>
      <c r="G153">
        <v>2.33</v>
      </c>
      <c r="H153">
        <v>6.52</v>
      </c>
      <c r="I153">
        <v>4.0999999999999996</v>
      </c>
    </row>
    <row r="154" spans="1:9" x14ac:dyDescent="0.25">
      <c r="A154" t="s">
        <v>83</v>
      </c>
      <c r="B154" t="s">
        <v>68</v>
      </c>
      <c r="C154" t="s">
        <v>84</v>
      </c>
      <c r="D154">
        <v>2019</v>
      </c>
      <c r="E154">
        <v>263.64999999999998</v>
      </c>
      <c r="F154">
        <v>122.41</v>
      </c>
      <c r="G154">
        <v>2.69</v>
      </c>
      <c r="H154">
        <v>5.22</v>
      </c>
      <c r="I154">
        <v>2.46</v>
      </c>
    </row>
    <row r="155" spans="1:9" x14ac:dyDescent="0.25">
      <c r="A155" t="s">
        <v>83</v>
      </c>
      <c r="B155" t="s">
        <v>68</v>
      </c>
      <c r="C155" t="s">
        <v>84</v>
      </c>
      <c r="D155">
        <v>2020</v>
      </c>
      <c r="E155">
        <v>250.29</v>
      </c>
      <c r="F155">
        <v>114.67</v>
      </c>
      <c r="G155">
        <v>1.34</v>
      </c>
      <c r="H155">
        <v>-5.07</v>
      </c>
      <c r="I155">
        <v>-6.33</v>
      </c>
    </row>
    <row r="156" spans="1:9" x14ac:dyDescent="0.25">
      <c r="A156" t="s">
        <v>83</v>
      </c>
      <c r="B156" t="s">
        <v>68</v>
      </c>
      <c r="C156" t="s">
        <v>84</v>
      </c>
      <c r="D156">
        <v>2021</v>
      </c>
      <c r="E156">
        <v>284.64999999999998</v>
      </c>
      <c r="F156">
        <v>124.57</v>
      </c>
      <c r="G156">
        <v>4.6900000000000004</v>
      </c>
      <c r="H156">
        <v>13.73</v>
      </c>
      <c r="I156">
        <v>8.64</v>
      </c>
    </row>
    <row r="157" spans="1:9" x14ac:dyDescent="0.25">
      <c r="A157" t="s">
        <v>83</v>
      </c>
      <c r="B157" t="s">
        <v>68</v>
      </c>
      <c r="C157" t="s">
        <v>84</v>
      </c>
      <c r="D157">
        <v>2022</v>
      </c>
      <c r="E157">
        <v>280.2</v>
      </c>
      <c r="F157">
        <v>113.62</v>
      </c>
      <c r="G157">
        <v>7.93</v>
      </c>
      <c r="H157">
        <v>-1.56</v>
      </c>
      <c r="I157">
        <v>-8.7899999999999991</v>
      </c>
    </row>
    <row r="158" spans="1:9" x14ac:dyDescent="0.25">
      <c r="A158" t="s">
        <v>75</v>
      </c>
      <c r="B158" t="s">
        <v>68</v>
      </c>
      <c r="C158" t="s">
        <v>76</v>
      </c>
      <c r="D158">
        <v>1984</v>
      </c>
      <c r="E158">
        <v>16459.62</v>
      </c>
      <c r="F158" t="s">
        <v>70</v>
      </c>
      <c r="G158" t="s">
        <v>70</v>
      </c>
      <c r="H158" t="s">
        <v>70</v>
      </c>
      <c r="I158" t="s">
        <v>70</v>
      </c>
    </row>
    <row r="159" spans="1:9" x14ac:dyDescent="0.25">
      <c r="A159" t="s">
        <v>75</v>
      </c>
      <c r="B159" t="s">
        <v>68</v>
      </c>
      <c r="C159" t="s">
        <v>76</v>
      </c>
      <c r="D159">
        <v>1985</v>
      </c>
      <c r="E159">
        <v>17462.79</v>
      </c>
      <c r="F159" t="s">
        <v>70</v>
      </c>
      <c r="G159" t="s">
        <v>70</v>
      </c>
      <c r="H159">
        <v>6.09</v>
      </c>
      <c r="I159" t="s">
        <v>70</v>
      </c>
    </row>
    <row r="160" spans="1:9" x14ac:dyDescent="0.25">
      <c r="A160" t="s">
        <v>75</v>
      </c>
      <c r="B160" t="s">
        <v>68</v>
      </c>
      <c r="C160" t="s">
        <v>76</v>
      </c>
      <c r="D160">
        <v>1986</v>
      </c>
      <c r="E160">
        <v>18606.62</v>
      </c>
      <c r="F160" t="s">
        <v>70</v>
      </c>
      <c r="G160" t="s">
        <v>70</v>
      </c>
      <c r="H160">
        <v>6.55</v>
      </c>
      <c r="I160" t="s">
        <v>70</v>
      </c>
    </row>
    <row r="161" spans="1:9" x14ac:dyDescent="0.25">
      <c r="A161" t="s">
        <v>75</v>
      </c>
      <c r="B161" t="s">
        <v>68</v>
      </c>
      <c r="C161" t="s">
        <v>76</v>
      </c>
      <c r="D161">
        <v>1987</v>
      </c>
      <c r="E161">
        <v>19445.96</v>
      </c>
      <c r="F161" t="s">
        <v>70</v>
      </c>
      <c r="G161" t="s">
        <v>70</v>
      </c>
      <c r="H161">
        <v>4.51</v>
      </c>
      <c r="I161" t="s">
        <v>70</v>
      </c>
    </row>
    <row r="162" spans="1:9" x14ac:dyDescent="0.25">
      <c r="A162" t="s">
        <v>75</v>
      </c>
      <c r="B162" t="s">
        <v>68</v>
      </c>
      <c r="C162" t="s">
        <v>76</v>
      </c>
      <c r="D162">
        <v>1988</v>
      </c>
      <c r="E162">
        <v>20675.64</v>
      </c>
      <c r="F162" t="s">
        <v>70</v>
      </c>
      <c r="G162" t="s">
        <v>70</v>
      </c>
      <c r="H162">
        <v>6.32</v>
      </c>
      <c r="I162" t="s">
        <v>70</v>
      </c>
    </row>
    <row r="163" spans="1:9" x14ac:dyDescent="0.25">
      <c r="A163" t="s">
        <v>75</v>
      </c>
      <c r="B163" t="s">
        <v>68</v>
      </c>
      <c r="C163" t="s">
        <v>76</v>
      </c>
      <c r="D163">
        <v>1989</v>
      </c>
      <c r="E163">
        <v>21657.08</v>
      </c>
      <c r="F163" t="s">
        <v>70</v>
      </c>
      <c r="G163" t="s">
        <v>70</v>
      </c>
      <c r="H163">
        <v>4.75</v>
      </c>
      <c r="I163" t="s">
        <v>70</v>
      </c>
    </row>
    <row r="164" spans="1:9" x14ac:dyDescent="0.25">
      <c r="A164" t="s">
        <v>75</v>
      </c>
      <c r="B164" t="s">
        <v>68</v>
      </c>
      <c r="C164" t="s">
        <v>76</v>
      </c>
      <c r="D164">
        <v>1990</v>
      </c>
      <c r="E164">
        <v>22892.54</v>
      </c>
      <c r="F164" t="s">
        <v>70</v>
      </c>
      <c r="G164" t="s">
        <v>70</v>
      </c>
      <c r="H164">
        <v>5.7</v>
      </c>
      <c r="I164" t="s">
        <v>70</v>
      </c>
    </row>
    <row r="165" spans="1:9" x14ac:dyDescent="0.25">
      <c r="A165" t="s">
        <v>75</v>
      </c>
      <c r="B165" t="s">
        <v>68</v>
      </c>
      <c r="C165" t="s">
        <v>76</v>
      </c>
      <c r="D165">
        <v>1991</v>
      </c>
      <c r="E165">
        <v>23895.41</v>
      </c>
      <c r="F165" t="s">
        <v>70</v>
      </c>
      <c r="G165" t="s">
        <v>70</v>
      </c>
      <c r="H165">
        <v>4.38</v>
      </c>
      <c r="I165" t="s">
        <v>70</v>
      </c>
    </row>
    <row r="166" spans="1:9" x14ac:dyDescent="0.25">
      <c r="A166" t="s">
        <v>75</v>
      </c>
      <c r="B166" t="s">
        <v>68</v>
      </c>
      <c r="C166" t="s">
        <v>76</v>
      </c>
      <c r="D166">
        <v>1992</v>
      </c>
      <c r="E166">
        <v>25267.47</v>
      </c>
      <c r="F166" t="s">
        <v>70</v>
      </c>
      <c r="G166" t="s">
        <v>70</v>
      </c>
      <c r="H166">
        <v>5.74</v>
      </c>
      <c r="I166" t="s">
        <v>70</v>
      </c>
    </row>
    <row r="167" spans="1:9" x14ac:dyDescent="0.25">
      <c r="A167" t="s">
        <v>75</v>
      </c>
      <c r="B167" t="s">
        <v>68</v>
      </c>
      <c r="C167" t="s">
        <v>76</v>
      </c>
      <c r="D167">
        <v>1993</v>
      </c>
      <c r="E167">
        <v>25216.02</v>
      </c>
      <c r="F167" t="s">
        <v>70</v>
      </c>
      <c r="G167" t="s">
        <v>70</v>
      </c>
      <c r="H167">
        <v>-0.2</v>
      </c>
      <c r="I167" t="s">
        <v>70</v>
      </c>
    </row>
    <row r="168" spans="1:9" x14ac:dyDescent="0.25">
      <c r="A168" t="s">
        <v>75</v>
      </c>
      <c r="B168" t="s">
        <v>68</v>
      </c>
      <c r="C168" t="s">
        <v>76</v>
      </c>
      <c r="D168">
        <v>1994</v>
      </c>
      <c r="E168">
        <v>26024.91</v>
      </c>
      <c r="F168" t="s">
        <v>70</v>
      </c>
      <c r="G168" t="s">
        <v>70</v>
      </c>
      <c r="H168">
        <v>3.21</v>
      </c>
      <c r="I168" t="s">
        <v>70</v>
      </c>
    </row>
    <row r="169" spans="1:9" x14ac:dyDescent="0.25">
      <c r="A169" t="s">
        <v>75</v>
      </c>
      <c r="B169" t="s">
        <v>68</v>
      </c>
      <c r="C169" t="s">
        <v>76</v>
      </c>
      <c r="D169">
        <v>1995</v>
      </c>
      <c r="E169">
        <v>26436.84</v>
      </c>
      <c r="F169" t="s">
        <v>70</v>
      </c>
      <c r="G169" t="s">
        <v>70</v>
      </c>
      <c r="H169">
        <v>1.58</v>
      </c>
      <c r="I169" t="s">
        <v>70</v>
      </c>
    </row>
    <row r="170" spans="1:9" x14ac:dyDescent="0.25">
      <c r="A170" t="s">
        <v>75</v>
      </c>
      <c r="B170" t="s">
        <v>68</v>
      </c>
      <c r="C170" t="s">
        <v>76</v>
      </c>
      <c r="D170">
        <v>1996</v>
      </c>
      <c r="E170">
        <v>26064.42</v>
      </c>
      <c r="F170" t="s">
        <v>70</v>
      </c>
      <c r="G170" t="s">
        <v>70</v>
      </c>
      <c r="H170">
        <v>-1.41</v>
      </c>
      <c r="I170" t="s">
        <v>70</v>
      </c>
    </row>
    <row r="171" spans="1:9" x14ac:dyDescent="0.25">
      <c r="A171" t="s">
        <v>75</v>
      </c>
      <c r="B171" t="s">
        <v>68</v>
      </c>
      <c r="C171" t="s">
        <v>76</v>
      </c>
      <c r="D171">
        <v>1997</v>
      </c>
      <c r="E171">
        <v>27121.26</v>
      </c>
      <c r="F171" t="s">
        <v>70</v>
      </c>
      <c r="G171" t="s">
        <v>70</v>
      </c>
      <c r="H171">
        <v>4.05</v>
      </c>
      <c r="I171" t="s">
        <v>70</v>
      </c>
    </row>
    <row r="172" spans="1:9" x14ac:dyDescent="0.25">
      <c r="A172" t="s">
        <v>75</v>
      </c>
      <c r="B172" t="s">
        <v>68</v>
      </c>
      <c r="C172" t="s">
        <v>76</v>
      </c>
      <c r="D172">
        <v>1998</v>
      </c>
      <c r="E172">
        <v>28118.400000000001</v>
      </c>
      <c r="F172" t="s">
        <v>70</v>
      </c>
      <c r="G172" t="s">
        <v>70</v>
      </c>
      <c r="H172">
        <v>3.68</v>
      </c>
      <c r="I172" t="s">
        <v>70</v>
      </c>
    </row>
    <row r="173" spans="1:9" x14ac:dyDescent="0.25">
      <c r="A173" t="s">
        <v>75</v>
      </c>
      <c r="B173" t="s">
        <v>68</v>
      </c>
      <c r="C173" t="s">
        <v>76</v>
      </c>
      <c r="D173">
        <v>1999</v>
      </c>
      <c r="E173">
        <v>29041.15</v>
      </c>
      <c r="F173" t="s">
        <v>70</v>
      </c>
      <c r="G173" t="s">
        <v>70</v>
      </c>
      <c r="H173">
        <v>3.28</v>
      </c>
      <c r="I173" t="s">
        <v>70</v>
      </c>
    </row>
    <row r="174" spans="1:9" x14ac:dyDescent="0.25">
      <c r="A174" t="s">
        <v>75</v>
      </c>
      <c r="B174" t="s">
        <v>68</v>
      </c>
      <c r="C174" t="s">
        <v>76</v>
      </c>
      <c r="D174">
        <v>2000</v>
      </c>
      <c r="E174">
        <v>31677.06</v>
      </c>
      <c r="F174">
        <v>30401.11</v>
      </c>
      <c r="G174">
        <v>4.2</v>
      </c>
      <c r="H174">
        <v>9.08</v>
      </c>
      <c r="I174">
        <v>4.68</v>
      </c>
    </row>
    <row r="175" spans="1:9" x14ac:dyDescent="0.25">
      <c r="A175" t="s">
        <v>75</v>
      </c>
      <c r="B175" t="s">
        <v>68</v>
      </c>
      <c r="C175" t="s">
        <v>76</v>
      </c>
      <c r="D175">
        <v>2001</v>
      </c>
      <c r="E175">
        <v>32595.21</v>
      </c>
      <c r="F175">
        <v>29928.63</v>
      </c>
      <c r="G175">
        <v>4.5199999999999996</v>
      </c>
      <c r="H175">
        <v>2.9</v>
      </c>
      <c r="I175">
        <v>-1.55</v>
      </c>
    </row>
    <row r="176" spans="1:9" x14ac:dyDescent="0.25">
      <c r="A176" t="s">
        <v>75</v>
      </c>
      <c r="B176" t="s">
        <v>68</v>
      </c>
      <c r="C176" t="s">
        <v>76</v>
      </c>
      <c r="D176">
        <v>2002</v>
      </c>
      <c r="E176">
        <v>33175.99</v>
      </c>
      <c r="F176">
        <v>29410.15</v>
      </c>
      <c r="G176">
        <v>3.58</v>
      </c>
      <c r="H176">
        <v>1.78</v>
      </c>
      <c r="I176">
        <v>-1.73</v>
      </c>
    </row>
    <row r="177" spans="1:9" x14ac:dyDescent="0.25">
      <c r="A177" t="s">
        <v>75</v>
      </c>
      <c r="B177" t="s">
        <v>68</v>
      </c>
      <c r="C177" t="s">
        <v>76</v>
      </c>
      <c r="D177">
        <v>2003</v>
      </c>
      <c r="E177">
        <v>34041.550000000003</v>
      </c>
      <c r="F177">
        <v>29276.95</v>
      </c>
      <c r="G177">
        <v>3.08</v>
      </c>
      <c r="H177">
        <v>2.61</v>
      </c>
      <c r="I177">
        <v>-0.45</v>
      </c>
    </row>
    <row r="178" spans="1:9" x14ac:dyDescent="0.25">
      <c r="A178" t="s">
        <v>75</v>
      </c>
      <c r="B178" t="s">
        <v>68</v>
      </c>
      <c r="C178" t="s">
        <v>76</v>
      </c>
      <c r="D178">
        <v>2004</v>
      </c>
      <c r="E178">
        <v>35767.78</v>
      </c>
      <c r="F178">
        <v>29566.36</v>
      </c>
      <c r="G178">
        <v>4.04</v>
      </c>
      <c r="H178">
        <v>5.07</v>
      </c>
      <c r="I178">
        <v>0.99</v>
      </c>
    </row>
    <row r="179" spans="1:9" x14ac:dyDescent="0.25">
      <c r="A179" t="s">
        <v>75</v>
      </c>
      <c r="B179" t="s">
        <v>68</v>
      </c>
      <c r="C179" t="s">
        <v>76</v>
      </c>
      <c r="D179">
        <v>2005</v>
      </c>
      <c r="E179">
        <v>36738.82</v>
      </c>
      <c r="F179">
        <v>29222.560000000001</v>
      </c>
      <c r="G179">
        <v>3.92</v>
      </c>
      <c r="H179">
        <v>2.71</v>
      </c>
      <c r="I179">
        <v>-1.1599999999999999</v>
      </c>
    </row>
    <row r="180" spans="1:9" x14ac:dyDescent="0.25">
      <c r="A180" t="s">
        <v>75</v>
      </c>
      <c r="B180" t="s">
        <v>68</v>
      </c>
      <c r="C180" t="s">
        <v>76</v>
      </c>
      <c r="D180">
        <v>2006</v>
      </c>
      <c r="E180">
        <v>38831.980000000003</v>
      </c>
      <c r="F180">
        <v>29660.31</v>
      </c>
      <c r="G180">
        <v>4.1399999999999997</v>
      </c>
      <c r="H180">
        <v>5.7</v>
      </c>
      <c r="I180">
        <v>1.5</v>
      </c>
    </row>
    <row r="181" spans="1:9" x14ac:dyDescent="0.25">
      <c r="A181" t="s">
        <v>75</v>
      </c>
      <c r="B181" t="s">
        <v>68</v>
      </c>
      <c r="C181" t="s">
        <v>76</v>
      </c>
      <c r="D181">
        <v>2007</v>
      </c>
      <c r="E181">
        <v>41496.019999999997</v>
      </c>
      <c r="F181">
        <v>30370.98</v>
      </c>
      <c r="G181">
        <v>4.3600000000000003</v>
      </c>
      <c r="H181">
        <v>6.86</v>
      </c>
      <c r="I181">
        <v>2.4</v>
      </c>
    </row>
    <row r="182" spans="1:9" x14ac:dyDescent="0.25">
      <c r="A182" t="s">
        <v>75</v>
      </c>
      <c r="B182" t="s">
        <v>68</v>
      </c>
      <c r="C182" t="s">
        <v>76</v>
      </c>
      <c r="D182">
        <v>2008</v>
      </c>
      <c r="E182">
        <v>43466.5</v>
      </c>
      <c r="F182">
        <v>30487.49</v>
      </c>
      <c r="G182">
        <v>4.3499999999999996</v>
      </c>
      <c r="H182">
        <v>4.75</v>
      </c>
      <c r="I182">
        <v>0.38</v>
      </c>
    </row>
    <row r="183" spans="1:9" x14ac:dyDescent="0.25">
      <c r="A183" t="s">
        <v>75</v>
      </c>
      <c r="B183" t="s">
        <v>68</v>
      </c>
      <c r="C183" t="s">
        <v>76</v>
      </c>
      <c r="D183">
        <v>2009</v>
      </c>
      <c r="E183">
        <v>43284.68</v>
      </c>
      <c r="F183">
        <v>29961.74</v>
      </c>
      <c r="G183">
        <v>1.33</v>
      </c>
      <c r="H183">
        <v>-0.42</v>
      </c>
      <c r="I183">
        <v>-1.72</v>
      </c>
    </row>
    <row r="184" spans="1:9" x14ac:dyDescent="0.25">
      <c r="A184" t="s">
        <v>75</v>
      </c>
      <c r="B184" t="s">
        <v>68</v>
      </c>
      <c r="C184" t="s">
        <v>76</v>
      </c>
      <c r="D184">
        <v>2010</v>
      </c>
      <c r="E184">
        <v>44127.49</v>
      </c>
      <c r="F184">
        <v>30294.46</v>
      </c>
      <c r="G184">
        <v>0.83</v>
      </c>
      <c r="H184">
        <v>1.95</v>
      </c>
      <c r="I184">
        <v>1.1100000000000001</v>
      </c>
    </row>
    <row r="185" spans="1:9" x14ac:dyDescent="0.25">
      <c r="A185" t="s">
        <v>75</v>
      </c>
      <c r="B185" t="s">
        <v>68</v>
      </c>
      <c r="C185" t="s">
        <v>76</v>
      </c>
      <c r="D185">
        <v>2011</v>
      </c>
      <c r="E185">
        <v>45226.22</v>
      </c>
      <c r="F185">
        <v>30484.12</v>
      </c>
      <c r="G185">
        <v>1.85</v>
      </c>
      <c r="H185">
        <v>2.4900000000000002</v>
      </c>
      <c r="I185">
        <v>0.63</v>
      </c>
    </row>
    <row r="186" spans="1:9" x14ac:dyDescent="0.25">
      <c r="A186" t="s">
        <v>75</v>
      </c>
      <c r="B186" t="s">
        <v>68</v>
      </c>
      <c r="C186" t="s">
        <v>76</v>
      </c>
      <c r="D186">
        <v>2012</v>
      </c>
      <c r="E186">
        <v>45924.84</v>
      </c>
      <c r="F186">
        <v>30471.53</v>
      </c>
      <c r="G186">
        <v>1.59</v>
      </c>
      <c r="H186">
        <v>1.54</v>
      </c>
      <c r="I186">
        <v>-0.04</v>
      </c>
    </row>
    <row r="187" spans="1:9" x14ac:dyDescent="0.25">
      <c r="A187" t="s">
        <v>75</v>
      </c>
      <c r="B187" t="s">
        <v>68</v>
      </c>
      <c r="C187" t="s">
        <v>76</v>
      </c>
      <c r="D187">
        <v>2013</v>
      </c>
      <c r="E187">
        <v>45722.69</v>
      </c>
      <c r="F187">
        <v>30007.32</v>
      </c>
      <c r="G187">
        <v>1.1000000000000001</v>
      </c>
      <c r="H187">
        <v>-0.44</v>
      </c>
      <c r="I187">
        <v>-1.52</v>
      </c>
    </row>
    <row r="188" spans="1:9" x14ac:dyDescent="0.25">
      <c r="A188" t="s">
        <v>75</v>
      </c>
      <c r="B188" t="s">
        <v>68</v>
      </c>
      <c r="C188" t="s">
        <v>76</v>
      </c>
      <c r="D188">
        <v>2014</v>
      </c>
      <c r="E188">
        <v>47146.06</v>
      </c>
      <c r="F188">
        <v>29855.72</v>
      </c>
      <c r="G188">
        <v>3.64</v>
      </c>
      <c r="H188">
        <v>3.11</v>
      </c>
      <c r="I188">
        <v>-0.51</v>
      </c>
    </row>
    <row r="189" spans="1:9" x14ac:dyDescent="0.25">
      <c r="A189" t="s">
        <v>75</v>
      </c>
      <c r="B189" t="s">
        <v>68</v>
      </c>
      <c r="C189" t="s">
        <v>76</v>
      </c>
      <c r="D189">
        <v>2015</v>
      </c>
      <c r="E189">
        <v>47103.25</v>
      </c>
      <c r="F189">
        <v>29709.279999999999</v>
      </c>
      <c r="G189">
        <v>0.4</v>
      </c>
      <c r="H189">
        <v>-0.09</v>
      </c>
      <c r="I189">
        <v>-0.49</v>
      </c>
    </row>
    <row r="190" spans="1:9" x14ac:dyDescent="0.25">
      <c r="A190" t="s">
        <v>75</v>
      </c>
      <c r="B190" t="s">
        <v>68</v>
      </c>
      <c r="C190" t="s">
        <v>76</v>
      </c>
      <c r="D190">
        <v>2016</v>
      </c>
      <c r="E190">
        <v>48214.65</v>
      </c>
      <c r="F190">
        <v>30191.4</v>
      </c>
      <c r="G190">
        <v>0.72</v>
      </c>
      <c r="H190">
        <v>2.36</v>
      </c>
      <c r="I190">
        <v>1.62</v>
      </c>
    </row>
    <row r="191" spans="1:9" x14ac:dyDescent="0.25">
      <c r="A191" t="s">
        <v>75</v>
      </c>
      <c r="B191" t="s">
        <v>68</v>
      </c>
      <c r="C191" t="s">
        <v>76</v>
      </c>
      <c r="D191">
        <v>2017</v>
      </c>
      <c r="E191">
        <v>49671.21</v>
      </c>
      <c r="F191">
        <v>30767.52</v>
      </c>
      <c r="G191">
        <v>1.0900000000000001</v>
      </c>
      <c r="H191">
        <v>3.02</v>
      </c>
      <c r="I191">
        <v>1.91</v>
      </c>
    </row>
    <row r="192" spans="1:9" x14ac:dyDescent="0.25">
      <c r="A192" t="s">
        <v>75</v>
      </c>
      <c r="B192" t="s">
        <v>68</v>
      </c>
      <c r="C192" t="s">
        <v>76</v>
      </c>
      <c r="D192">
        <v>2018</v>
      </c>
      <c r="E192">
        <v>50024.2</v>
      </c>
      <c r="F192">
        <v>30632.54</v>
      </c>
      <c r="G192">
        <v>1.1499999999999999</v>
      </c>
      <c r="H192">
        <v>0.71</v>
      </c>
      <c r="I192">
        <v>-0.44</v>
      </c>
    </row>
    <row r="193" spans="1:9" x14ac:dyDescent="0.25">
      <c r="A193" t="s">
        <v>75</v>
      </c>
      <c r="B193" t="s">
        <v>68</v>
      </c>
      <c r="C193" t="s">
        <v>76</v>
      </c>
      <c r="D193">
        <v>2019</v>
      </c>
      <c r="E193">
        <v>50661.85</v>
      </c>
      <c r="F193">
        <v>30585.06</v>
      </c>
      <c r="G193">
        <v>1.43</v>
      </c>
      <c r="H193">
        <v>1.27</v>
      </c>
      <c r="I193">
        <v>-0.15</v>
      </c>
    </row>
    <row r="194" spans="1:9" x14ac:dyDescent="0.25">
      <c r="A194" t="s">
        <v>75</v>
      </c>
      <c r="B194" t="s">
        <v>68</v>
      </c>
      <c r="C194" t="s">
        <v>76</v>
      </c>
      <c r="D194">
        <v>2020</v>
      </c>
      <c r="E194">
        <v>47408.480000000003</v>
      </c>
      <c r="F194">
        <v>28349.55</v>
      </c>
      <c r="G194">
        <v>0.96</v>
      </c>
      <c r="H194">
        <v>-6.42</v>
      </c>
      <c r="I194">
        <v>-7.31</v>
      </c>
    </row>
    <row r="195" spans="1:9" x14ac:dyDescent="0.25">
      <c r="A195" t="s">
        <v>75</v>
      </c>
      <c r="B195" t="s">
        <v>68</v>
      </c>
      <c r="C195" t="s">
        <v>76</v>
      </c>
      <c r="D195">
        <v>2021</v>
      </c>
      <c r="E195">
        <v>56593.03</v>
      </c>
      <c r="F195">
        <v>32472.63</v>
      </c>
      <c r="G195">
        <v>4.22</v>
      </c>
      <c r="H195">
        <v>19.37</v>
      </c>
      <c r="I195">
        <v>14.54</v>
      </c>
    </row>
    <row r="196" spans="1:9" x14ac:dyDescent="0.25">
      <c r="A196" t="s">
        <v>75</v>
      </c>
      <c r="B196" t="s">
        <v>68</v>
      </c>
      <c r="C196" t="s">
        <v>76</v>
      </c>
      <c r="D196">
        <v>2022</v>
      </c>
      <c r="E196">
        <v>63605.21</v>
      </c>
      <c r="F196">
        <v>33215.15</v>
      </c>
      <c r="G196">
        <v>9.8800000000000008</v>
      </c>
      <c r="H196">
        <v>12.39</v>
      </c>
      <c r="I196">
        <v>2.29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9931-54FB-464F-BCB2-C6D211F98BBB}">
  <dimension ref="A1:R18"/>
  <sheetViews>
    <sheetView workbookViewId="0">
      <selection activeCell="I8" sqref="I8:I9"/>
    </sheetView>
  </sheetViews>
  <sheetFormatPr baseColWidth="10" defaultRowHeight="15" x14ac:dyDescent="0.25"/>
  <cols>
    <col min="7" max="7" width="11" hidden="1" customWidth="1"/>
    <col min="8" max="9" width="11" bestFit="1" customWidth="1"/>
    <col min="10" max="10" width="11.140625" bestFit="1" customWidth="1"/>
    <col min="12" max="12" width="19" customWidth="1"/>
  </cols>
  <sheetData>
    <row r="1" spans="1:18" x14ac:dyDescent="0.25">
      <c r="F1" t="s">
        <v>21</v>
      </c>
      <c r="K1" s="8" t="s">
        <v>23</v>
      </c>
      <c r="L1" s="9"/>
      <c r="M1" s="9"/>
      <c r="N1" s="10"/>
      <c r="O1" s="8" t="s">
        <v>24</v>
      </c>
      <c r="P1" s="9"/>
      <c r="Q1" s="9"/>
      <c r="R1" s="10"/>
    </row>
    <row r="2" spans="1:18" x14ac:dyDescent="0.25">
      <c r="H2">
        <v>2020</v>
      </c>
      <c r="I2" t="s">
        <v>16</v>
      </c>
      <c r="K2" s="11"/>
      <c r="L2" t="s">
        <v>22</v>
      </c>
      <c r="M2" t="s">
        <v>16</v>
      </c>
      <c r="N2" s="12"/>
      <c r="O2" s="11" t="s">
        <v>25</v>
      </c>
      <c r="P2" t="s">
        <v>16</v>
      </c>
      <c r="R2" s="12"/>
    </row>
    <row r="3" spans="1:18" x14ac:dyDescent="0.25">
      <c r="F3" t="s">
        <v>1</v>
      </c>
      <c r="G3" s="1">
        <f>Feuil1!B11/Feuil1!$P$4</f>
        <v>2.3581486974155508E-4</v>
      </c>
      <c r="H3" s="1">
        <v>0.02</v>
      </c>
      <c r="I3" s="1">
        <f>Feuil1!P11/Feuil1!$P$4</f>
        <v>5.0055363853941055E-2</v>
      </c>
      <c r="J3" s="23">
        <f>I3-H3</f>
        <v>3.0055363853941055E-2</v>
      </c>
      <c r="K3" s="11"/>
      <c r="L3" s="13">
        <f>B16+B17</f>
        <v>447351.88613627304</v>
      </c>
      <c r="M3" s="14">
        <f>SUM(Feuil1!L3:P3)/5</f>
        <v>599001.13871999981</v>
      </c>
      <c r="N3" s="15">
        <f>L3-M3</f>
        <v>-151649.25258372677</v>
      </c>
      <c r="O3" s="11">
        <v>14000</v>
      </c>
      <c r="P3" s="19">
        <f>SUM(Feuil1!P2:Q2)/2</f>
        <v>13374.708735</v>
      </c>
      <c r="R3" s="12"/>
    </row>
    <row r="4" spans="1:18" x14ac:dyDescent="0.25">
      <c r="F4" t="s">
        <v>2</v>
      </c>
      <c r="G4" s="1">
        <f>Feuil1!B10/Feuil1!$P$4</f>
        <v>1.5120578125937876E-2</v>
      </c>
      <c r="H4" s="1">
        <v>3.5000000000000003E-2</v>
      </c>
      <c r="I4" s="1">
        <f>Feuil1!P10/Feuil1!$P$4</f>
        <v>2.405367663093981E-2</v>
      </c>
      <c r="J4" s="23">
        <f t="shared" ref="J4:J9" si="0">I4-H4</f>
        <v>-1.0946323369060193E-2</v>
      </c>
      <c r="K4" s="11"/>
      <c r="N4" s="12"/>
      <c r="O4" s="11"/>
      <c r="R4" s="12"/>
    </row>
    <row r="5" spans="1:18" x14ac:dyDescent="0.25">
      <c r="F5" t="s">
        <v>3</v>
      </c>
      <c r="G5" s="1">
        <f>Feuil1!B9/Feuil1!$P$4</f>
        <v>0.10734185707837123</v>
      </c>
      <c r="H5" s="1">
        <v>0.23499999999999999</v>
      </c>
      <c r="I5" s="1">
        <f>Feuil1!P9/Feuil1!$P$4</f>
        <v>0.20763050503908445</v>
      </c>
      <c r="J5" s="23">
        <f t="shared" si="0"/>
        <v>-2.7369494960915536E-2</v>
      </c>
      <c r="K5" s="11"/>
      <c r="L5" t="s">
        <v>35</v>
      </c>
      <c r="M5" t="s">
        <v>36</v>
      </c>
      <c r="N5" s="12" t="s">
        <v>37</v>
      </c>
      <c r="O5" s="11" t="s">
        <v>35</v>
      </c>
      <c r="P5" t="s">
        <v>36</v>
      </c>
      <c r="R5" s="12"/>
    </row>
    <row r="6" spans="1:18" ht="15.75" thickBot="1" x14ac:dyDescent="0.3">
      <c r="F6" t="s">
        <v>4</v>
      </c>
      <c r="G6" s="1">
        <f>Feuil1!B8/Feuil1!$P$4</f>
        <v>0.235915645003763</v>
      </c>
      <c r="H6" s="1">
        <v>0.32</v>
      </c>
      <c r="I6" s="1">
        <f>Feuil1!P8/Feuil1!$P$4</f>
        <v>0.32048258448243722</v>
      </c>
      <c r="J6" s="23">
        <f t="shared" si="0"/>
        <v>4.8258448243720942E-4</v>
      </c>
      <c r="K6" s="16"/>
      <c r="L6" s="17">
        <f>SUM(Feuil1!S3:Z3)/7</f>
        <v>1489596.3746857143</v>
      </c>
      <c r="M6" s="17">
        <f>SUM(Feuil1!S13:Z13)/7</f>
        <v>1755140.9732571431</v>
      </c>
      <c r="N6" s="18">
        <f>M6-L6</f>
        <v>265544.5985714288</v>
      </c>
      <c r="O6" s="16">
        <f>SUM(Feuil1!S2:Z2)/7</f>
        <v>30604.514287142858</v>
      </c>
      <c r="P6" s="20">
        <f>SUM(Feuil1!S12:Z12)/7</f>
        <v>38281.433171428573</v>
      </c>
      <c r="Q6" s="17">
        <f>P6-O6</f>
        <v>7676.9188842857147</v>
      </c>
      <c r="R6" s="21"/>
    </row>
    <row r="7" spans="1:18" x14ac:dyDescent="0.25">
      <c r="F7" t="s">
        <v>5</v>
      </c>
      <c r="G7" s="1">
        <f>Feuil1!B7/Feuil1!$P$4</f>
        <v>0.2806099107336138</v>
      </c>
      <c r="H7" s="1">
        <v>0.22</v>
      </c>
      <c r="I7" s="1">
        <f>Feuil1!P7/Feuil1!$P$4</f>
        <v>0.23898463641946352</v>
      </c>
      <c r="J7" s="23">
        <f t="shared" si="0"/>
        <v>1.8984636419463519E-2</v>
      </c>
    </row>
    <row r="8" spans="1:18" x14ac:dyDescent="0.25">
      <c r="F8" t="s">
        <v>6</v>
      </c>
      <c r="G8" s="1">
        <f>Feuil1!B6/Feuil1!$P$4</f>
        <v>0.14700968855592472</v>
      </c>
      <c r="H8" s="1">
        <v>0.1</v>
      </c>
      <c r="I8" s="1">
        <f>Feuil1!P6/Feuil1!$P$4</f>
        <v>0.12121810484994644</v>
      </c>
      <c r="J8" s="23">
        <f t="shared" si="0"/>
        <v>2.1218104849946434E-2</v>
      </c>
      <c r="N8" s="14"/>
    </row>
    <row r="9" spans="1:18" x14ac:dyDescent="0.25">
      <c r="F9" t="s">
        <v>7</v>
      </c>
      <c r="G9" s="1">
        <f>Feuil1!B5/Feuil1!$P$4</f>
        <v>6.7375686139035801E-2</v>
      </c>
      <c r="H9" s="1">
        <v>7.0000000000000007E-2</v>
      </c>
      <c r="I9" s="1">
        <f>Feuil1!P5/Feuil1!$P$4</f>
        <v>3.7575128576894878E-2</v>
      </c>
      <c r="J9" s="23">
        <f t="shared" si="0"/>
        <v>-3.2424871423105128E-2</v>
      </c>
    </row>
    <row r="11" spans="1:18" x14ac:dyDescent="0.25">
      <c r="F11" s="22" t="s">
        <v>1</v>
      </c>
      <c r="G11" s="24">
        <v>2.3978054929294678E-4</v>
      </c>
      <c r="H11" s="24">
        <v>0.02</v>
      </c>
      <c r="I11" s="24">
        <v>4.5257736586451477E-2</v>
      </c>
      <c r="J11" s="25">
        <v>2.5257736586451477E-2</v>
      </c>
      <c r="L11" s="24" t="s">
        <v>1</v>
      </c>
      <c r="M11" s="24">
        <v>2.4489452704017469E-4</v>
      </c>
      <c r="N11" s="24">
        <v>0.02</v>
      </c>
      <c r="O11" s="24">
        <v>2.6422551084298359E-2</v>
      </c>
      <c r="P11" s="24">
        <v>6.4225510842983585E-3</v>
      </c>
    </row>
    <row r="12" spans="1:18" x14ac:dyDescent="0.25">
      <c r="F12" s="22" t="s">
        <v>2</v>
      </c>
      <c r="G12" s="24">
        <v>1.5374859662742447E-2</v>
      </c>
      <c r="H12" s="24">
        <v>3.5000000000000003E-2</v>
      </c>
      <c r="I12" s="24">
        <v>2.1939539260322171E-2</v>
      </c>
      <c r="J12" s="25">
        <v>-1.3060460739677832E-2</v>
      </c>
      <c r="L12" s="24" t="s">
        <v>2</v>
      </c>
      <c r="M12" s="24">
        <v>1.5702770706460825E-2</v>
      </c>
      <c r="N12" s="24">
        <v>3.5000000000000003E-2</v>
      </c>
      <c r="O12" s="24">
        <v>5.6580608113886086E-2</v>
      </c>
      <c r="P12" s="24">
        <v>2.1580608113886082E-2</v>
      </c>
    </row>
    <row r="13" spans="1:18" x14ac:dyDescent="0.25">
      <c r="F13" s="22" t="s">
        <v>3</v>
      </c>
      <c r="G13" s="24">
        <v>0.10914701638868377</v>
      </c>
      <c r="H13" s="24">
        <v>0.23499999999999999</v>
      </c>
      <c r="I13" s="24">
        <v>0.19638813753427728</v>
      </c>
      <c r="J13" s="25">
        <v>-3.8611862465722707E-2</v>
      </c>
      <c r="L13" s="24" t="s">
        <v>3</v>
      </c>
      <c r="M13" s="24">
        <v>0.11147487581945892</v>
      </c>
      <c r="N13" s="24">
        <v>0.23499999999999999</v>
      </c>
      <c r="O13" s="24">
        <v>0.24316860986982849</v>
      </c>
      <c r="P13" s="24">
        <v>8.1686098698285081E-3</v>
      </c>
    </row>
    <row r="14" spans="1:18" x14ac:dyDescent="0.25">
      <c r="F14" s="22" t="s">
        <v>4</v>
      </c>
      <c r="G14" s="24">
        <v>0.23988301928457129</v>
      </c>
      <c r="H14" s="24">
        <v>0.32</v>
      </c>
      <c r="I14" s="24">
        <v>0.31929839561226175</v>
      </c>
      <c r="J14" s="25">
        <v>-7.0160438773825273E-4</v>
      </c>
      <c r="L14" s="24" t="s">
        <v>4</v>
      </c>
      <c r="M14" s="24">
        <v>0.24499918248536709</v>
      </c>
      <c r="N14" s="24">
        <v>0.32</v>
      </c>
      <c r="O14" s="24">
        <v>0.31825555342402423</v>
      </c>
      <c r="P14" s="24">
        <v>-1.7444465759757777E-3</v>
      </c>
    </row>
    <row r="15" spans="1:18" x14ac:dyDescent="0.25">
      <c r="A15" s="2" t="s">
        <v>17</v>
      </c>
      <c r="B15" s="3"/>
      <c r="F15" s="22" t="s">
        <v>5</v>
      </c>
      <c r="G15" s="24">
        <v>0.28532890485868212</v>
      </c>
      <c r="H15" s="24">
        <v>0.22</v>
      </c>
      <c r="I15" s="24">
        <v>0.25031500572818105</v>
      </c>
      <c r="J15" s="25">
        <v>3.0315005728181049E-2</v>
      </c>
      <c r="L15" s="24" t="s">
        <v>5</v>
      </c>
      <c r="M15" s="24">
        <v>0.29141432619244317</v>
      </c>
      <c r="N15" s="24">
        <v>0.22</v>
      </c>
      <c r="O15" s="24">
        <v>0.21651635029580657</v>
      </c>
      <c r="P15" s="24">
        <v>-3.4836497041934311E-3</v>
      </c>
    </row>
    <row r="16" spans="1:18" ht="72.75" x14ac:dyDescent="0.25">
      <c r="A16" s="4" t="s">
        <v>18</v>
      </c>
      <c r="B16" s="5">
        <v>222222.37974613914</v>
      </c>
      <c r="F16" s="22" t="s">
        <v>6</v>
      </c>
      <c r="G16" s="24">
        <v>0.14948193857307435</v>
      </c>
      <c r="H16" s="24">
        <v>0.1</v>
      </c>
      <c r="I16" s="24">
        <v>0.12724905773812736</v>
      </c>
      <c r="J16" s="25">
        <v>2.7249057738127358E-2</v>
      </c>
      <c r="L16" s="24" t="s">
        <v>6</v>
      </c>
      <c r="M16" s="24">
        <v>0.15267005082708904</v>
      </c>
      <c r="N16" s="24">
        <v>0.1</v>
      </c>
      <c r="O16" s="24">
        <v>0.10744585609711597</v>
      </c>
      <c r="P16" s="24">
        <v>7.4458560971159687E-3</v>
      </c>
    </row>
    <row r="17" spans="1:16" ht="48.75" x14ac:dyDescent="0.25">
      <c r="A17" s="4" t="s">
        <v>19</v>
      </c>
      <c r="B17" s="5">
        <v>225129.50639013393</v>
      </c>
      <c r="F17" s="22" t="s">
        <v>7</v>
      </c>
      <c r="G17" s="24">
        <v>6.8508737591963215E-2</v>
      </c>
      <c r="H17" s="24">
        <v>7.0000000000000007E-2</v>
      </c>
      <c r="I17" s="22">
        <v>3.955212744302869E-2</v>
      </c>
      <c r="J17" s="25">
        <v>-3.0447872556971317E-2</v>
      </c>
      <c r="L17" s="24" t="s">
        <v>7</v>
      </c>
      <c r="M17" s="24">
        <v>6.9969874287867523E-2</v>
      </c>
      <c r="N17" s="24">
        <v>7.0000000000000007E-2</v>
      </c>
      <c r="O17" s="24">
        <v>3.1610471000210132E-2</v>
      </c>
      <c r="P17" s="24">
        <v>-3.8389528999789875E-2</v>
      </c>
    </row>
    <row r="18" spans="1:16" ht="120.75" x14ac:dyDescent="0.25">
      <c r="A18" s="6" t="s">
        <v>20</v>
      </c>
      <c r="B18" s="7">
        <v>88592.274942839984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4F74-F95A-47E4-9AB4-B864D30E0658}">
  <dimension ref="A1:H49"/>
  <sheetViews>
    <sheetView tabSelected="1" workbookViewId="0">
      <selection activeCell="A2" sqref="A2:C49"/>
    </sheetView>
  </sheetViews>
  <sheetFormatPr baseColWidth="10" defaultRowHeight="15" x14ac:dyDescent="0.25"/>
  <sheetData>
    <row r="1" spans="1:8" x14ac:dyDescent="0.25">
      <c r="E1" t="s">
        <v>42</v>
      </c>
      <c r="F1" t="s">
        <v>43</v>
      </c>
      <c r="G1" t="s">
        <v>44</v>
      </c>
      <c r="H1" t="s">
        <v>45</v>
      </c>
    </row>
    <row r="2" spans="1:8" x14ac:dyDescent="0.25">
      <c r="B2" t="s">
        <v>38</v>
      </c>
      <c r="C2" t="s">
        <v>39</v>
      </c>
      <c r="E2" t="s">
        <v>40</v>
      </c>
      <c r="F2" t="s">
        <v>41</v>
      </c>
    </row>
    <row r="3" spans="1:8" x14ac:dyDescent="0.25">
      <c r="A3">
        <v>2004</v>
      </c>
      <c r="B3">
        <v>0</v>
      </c>
      <c r="C3">
        <v>0</v>
      </c>
      <c r="D3">
        <v>2006</v>
      </c>
      <c r="E3">
        <v>0</v>
      </c>
      <c r="F3">
        <v>0</v>
      </c>
      <c r="G3">
        <f t="shared" ref="G3:H9" si="0">B3-E3</f>
        <v>0</v>
      </c>
      <c r="H3">
        <f t="shared" si="0"/>
        <v>0</v>
      </c>
    </row>
    <row r="4" spans="1:8" x14ac:dyDescent="0.25">
      <c r="A4">
        <v>2005</v>
      </c>
      <c r="B4">
        <v>0</v>
      </c>
      <c r="C4">
        <v>0</v>
      </c>
      <c r="D4">
        <v>2007</v>
      </c>
      <c r="E4">
        <v>0</v>
      </c>
      <c r="F4">
        <v>0</v>
      </c>
      <c r="G4">
        <f t="shared" si="0"/>
        <v>0</v>
      </c>
      <c r="H4">
        <f t="shared" si="0"/>
        <v>0</v>
      </c>
    </row>
    <row r="5" spans="1:8" x14ac:dyDescent="0.25">
      <c r="A5">
        <v>2006</v>
      </c>
      <c r="B5">
        <v>0</v>
      </c>
      <c r="C5">
        <v>0</v>
      </c>
      <c r="D5">
        <v>2008</v>
      </c>
      <c r="E5">
        <v>0</v>
      </c>
      <c r="F5">
        <v>0</v>
      </c>
      <c r="G5">
        <f t="shared" si="0"/>
        <v>0</v>
      </c>
      <c r="H5">
        <f t="shared" si="0"/>
        <v>0</v>
      </c>
    </row>
    <row r="6" spans="1:8" x14ac:dyDescent="0.25">
      <c r="A6">
        <v>2007</v>
      </c>
      <c r="B6">
        <v>1009.249757</v>
      </c>
      <c r="C6">
        <v>1009.249757</v>
      </c>
      <c r="D6">
        <v>2009</v>
      </c>
      <c r="E6">
        <v>0</v>
      </c>
      <c r="F6">
        <v>0</v>
      </c>
      <c r="G6">
        <f t="shared" si="0"/>
        <v>1009.249757</v>
      </c>
      <c r="H6">
        <f t="shared" si="0"/>
        <v>1009.249757</v>
      </c>
    </row>
    <row r="7" spans="1:8" x14ac:dyDescent="0.25">
      <c r="A7">
        <v>2008</v>
      </c>
      <c r="B7">
        <v>1368.0411099999999</v>
      </c>
      <c r="C7">
        <v>1368.0411099999999</v>
      </c>
      <c r="D7">
        <v>2010</v>
      </c>
      <c r="E7">
        <v>0</v>
      </c>
      <c r="F7">
        <v>0</v>
      </c>
      <c r="G7">
        <f t="shared" si="0"/>
        <v>1368.0411099999999</v>
      </c>
      <c r="H7">
        <f t="shared" si="0"/>
        <v>1368.0411099999999</v>
      </c>
    </row>
    <row r="8" spans="1:8" x14ac:dyDescent="0.25">
      <c r="A8">
        <v>2009</v>
      </c>
      <c r="B8">
        <v>1423.3034769999999</v>
      </c>
      <c r="C8">
        <v>1423.3034769999999</v>
      </c>
      <c r="D8">
        <v>2011</v>
      </c>
      <c r="E8">
        <v>255.49393879655895</v>
      </c>
      <c r="F8">
        <v>255.49393879655801</v>
      </c>
      <c r="G8">
        <f t="shared" si="0"/>
        <v>1167.809538203441</v>
      </c>
      <c r="H8">
        <f t="shared" si="0"/>
        <v>1167.8095382034419</v>
      </c>
    </row>
    <row r="9" spans="1:8" x14ac:dyDescent="0.25">
      <c r="A9">
        <v>2010</v>
      </c>
      <c r="B9">
        <v>1150.4765729999999</v>
      </c>
      <c r="C9">
        <v>1150.4765729999999</v>
      </c>
      <c r="D9">
        <v>2012</v>
      </c>
      <c r="E9">
        <v>250.59367716942876</v>
      </c>
      <c r="F9">
        <v>250.59367716942799</v>
      </c>
      <c r="G9">
        <f t="shared" si="0"/>
        <v>899.88289583057121</v>
      </c>
      <c r="H9">
        <f t="shared" si="0"/>
        <v>899.8828958305719</v>
      </c>
    </row>
    <row r="10" spans="1:8" x14ac:dyDescent="0.25">
      <c r="A10">
        <v>2011</v>
      </c>
      <c r="B10">
        <v>1377.193168</v>
      </c>
      <c r="C10">
        <v>1377.193168</v>
      </c>
      <c r="D10">
        <v>2013</v>
      </c>
      <c r="E10">
        <v>246.11644768639354</v>
      </c>
      <c r="F10">
        <v>246.116447686393</v>
      </c>
      <c r="G10">
        <f t="shared" ref="G10:G49" si="1">B10-E10</f>
        <v>1131.0767203136065</v>
      </c>
      <c r="H10">
        <f t="shared" ref="H10:H49" si="2">C10-F10</f>
        <v>1131.076720313607</v>
      </c>
    </row>
    <row r="11" spans="1:8" x14ac:dyDescent="0.25">
      <c r="A11">
        <v>2012</v>
      </c>
      <c r="B11">
        <v>1150.0647369999999</v>
      </c>
      <c r="C11">
        <v>1150.0647369999999</v>
      </c>
      <c r="D11">
        <v>2014</v>
      </c>
      <c r="E11">
        <v>264.36441154645365</v>
      </c>
      <c r="F11">
        <v>264.36441154645303</v>
      </c>
      <c r="G11">
        <f t="shared" si="1"/>
        <v>885.70032545354627</v>
      </c>
      <c r="H11">
        <f t="shared" si="2"/>
        <v>885.70032545354684</v>
      </c>
    </row>
    <row r="12" spans="1:8" x14ac:dyDescent="0.25">
      <c r="A12">
        <v>2013</v>
      </c>
      <c r="B12">
        <v>1518.3338650000001</v>
      </c>
      <c r="C12">
        <v>1518.3338650000001</v>
      </c>
      <c r="D12">
        <v>2015</v>
      </c>
      <c r="E12">
        <v>203.09531604996852</v>
      </c>
      <c r="F12">
        <v>203.09531604996801</v>
      </c>
      <c r="G12">
        <f t="shared" si="1"/>
        <v>1315.2385489500316</v>
      </c>
      <c r="H12">
        <f t="shared" si="2"/>
        <v>1315.2385489500321</v>
      </c>
    </row>
    <row r="13" spans="1:8" x14ac:dyDescent="0.25">
      <c r="A13">
        <v>2014</v>
      </c>
      <c r="B13">
        <v>2056.6820739999998</v>
      </c>
      <c r="C13">
        <v>2056.6820739999998</v>
      </c>
      <c r="D13">
        <v>2016</v>
      </c>
      <c r="E13">
        <v>336.69085951498755</v>
      </c>
      <c r="F13">
        <v>336.69085951498698</v>
      </c>
      <c r="G13">
        <f t="shared" si="1"/>
        <v>1719.9912144850123</v>
      </c>
      <c r="H13">
        <f t="shared" si="2"/>
        <v>1719.9912144850127</v>
      </c>
    </row>
    <row r="14" spans="1:8" x14ac:dyDescent="0.25">
      <c r="A14">
        <v>2015</v>
      </c>
      <c r="B14">
        <v>2745.4848740000002</v>
      </c>
      <c r="C14">
        <v>2745.4848740000002</v>
      </c>
      <c r="D14">
        <v>2017</v>
      </c>
      <c r="E14">
        <v>797.03401607134117</v>
      </c>
      <c r="F14">
        <v>797.03401607134094</v>
      </c>
      <c r="G14">
        <f t="shared" si="1"/>
        <v>1948.4508579286589</v>
      </c>
      <c r="H14">
        <f t="shared" si="2"/>
        <v>1948.4508579286594</v>
      </c>
    </row>
    <row r="15" spans="1:8" x14ac:dyDescent="0.25">
      <c r="A15">
        <v>2016</v>
      </c>
      <c r="B15">
        <v>2298.4337289999999</v>
      </c>
      <c r="C15">
        <v>2298.4337289999999</v>
      </c>
      <c r="D15">
        <v>2018</v>
      </c>
      <c r="E15">
        <v>1267.9567841351411</v>
      </c>
      <c r="F15">
        <v>1267.95678413514</v>
      </c>
      <c r="G15">
        <f t="shared" si="1"/>
        <v>1030.4769448648588</v>
      </c>
      <c r="H15">
        <f t="shared" si="2"/>
        <v>1030.4769448648599</v>
      </c>
    </row>
    <row r="16" spans="1:8" x14ac:dyDescent="0.25">
      <c r="A16">
        <v>2017</v>
      </c>
      <c r="B16">
        <v>2807.4789369999999</v>
      </c>
      <c r="C16">
        <v>2807.4789369999999</v>
      </c>
      <c r="D16">
        <v>2019</v>
      </c>
      <c r="E16">
        <v>2861.4233589030441</v>
      </c>
      <c r="F16">
        <v>2861.42335890304</v>
      </c>
      <c r="G16">
        <f t="shared" si="1"/>
        <v>-53.944421903044258</v>
      </c>
      <c r="H16">
        <f t="shared" si="2"/>
        <v>-53.944421903040165</v>
      </c>
    </row>
    <row r="17" spans="1:8" x14ac:dyDescent="0.25">
      <c r="A17">
        <v>2018</v>
      </c>
      <c r="B17">
        <v>2749.532095</v>
      </c>
      <c r="C17">
        <v>2749.532095</v>
      </c>
      <c r="D17">
        <v>2020</v>
      </c>
      <c r="E17">
        <v>2545.385546454138</v>
      </c>
      <c r="F17">
        <v>2545.3855464541298</v>
      </c>
      <c r="G17">
        <f t="shared" si="1"/>
        <v>204.14654854586206</v>
      </c>
      <c r="H17">
        <f t="shared" si="2"/>
        <v>204.14654854587025</v>
      </c>
    </row>
    <row r="18" spans="1:8" x14ac:dyDescent="0.25">
      <c r="A18">
        <v>2019</v>
      </c>
      <c r="B18">
        <v>4930.9716239999998</v>
      </c>
      <c r="C18">
        <v>4930.9716239999998</v>
      </c>
      <c r="D18">
        <v>2021</v>
      </c>
      <c r="E18">
        <v>3115.6047796459338</v>
      </c>
      <c r="F18">
        <v>3115.6047796459302</v>
      </c>
      <c r="G18">
        <f t="shared" si="1"/>
        <v>1815.366844354066</v>
      </c>
      <c r="H18">
        <f t="shared" si="2"/>
        <v>1815.3668443540696</v>
      </c>
    </row>
    <row r="19" spans="1:8" x14ac:dyDescent="0.25">
      <c r="A19">
        <v>2020</v>
      </c>
      <c r="B19">
        <v>4534.7527319999999</v>
      </c>
      <c r="C19">
        <v>4534.7527319999999</v>
      </c>
      <c r="D19">
        <v>2022</v>
      </c>
      <c r="E19">
        <v>3177.9168752388528</v>
      </c>
      <c r="F19">
        <v>3177.91687523885</v>
      </c>
      <c r="G19">
        <f t="shared" si="1"/>
        <v>1356.8358567611472</v>
      </c>
      <c r="H19">
        <f t="shared" si="2"/>
        <v>1356.8358567611499</v>
      </c>
    </row>
    <row r="20" spans="1:8" x14ac:dyDescent="0.25">
      <c r="A20">
        <v>2021</v>
      </c>
      <c r="B20">
        <v>6996.9342550000001</v>
      </c>
      <c r="C20">
        <v>6996.9342550000001</v>
      </c>
      <c r="D20">
        <v>2023</v>
      </c>
      <c r="E20">
        <v>3241.47521274363</v>
      </c>
      <c r="F20">
        <v>6355.8337504777001</v>
      </c>
      <c r="G20">
        <f t="shared" si="1"/>
        <v>3755.4590422563701</v>
      </c>
      <c r="H20">
        <f t="shared" si="2"/>
        <v>641.10050452230007</v>
      </c>
    </row>
    <row r="21" spans="1:8" x14ac:dyDescent="0.25">
      <c r="A21">
        <v>2022</v>
      </c>
      <c r="B21">
        <v>6246.2569089999997</v>
      </c>
      <c r="C21">
        <v>6246.2569089999997</v>
      </c>
      <c r="D21">
        <v>2024</v>
      </c>
      <c r="E21">
        <v>3306.3047169985025</v>
      </c>
      <c r="F21">
        <v>6482.95042548726</v>
      </c>
      <c r="G21">
        <f t="shared" si="1"/>
        <v>2939.9521920014972</v>
      </c>
      <c r="H21">
        <f t="shared" si="2"/>
        <v>-236.69351648726024</v>
      </c>
    </row>
    <row r="22" spans="1:8" x14ac:dyDescent="0.25">
      <c r="A22">
        <v>2023</v>
      </c>
      <c r="B22">
        <v>6806.6181640000004</v>
      </c>
      <c r="C22">
        <v>6806.6181640000004</v>
      </c>
      <c r="D22">
        <v>2025</v>
      </c>
      <c r="E22">
        <v>3372.4308113384727</v>
      </c>
      <c r="F22">
        <v>6612.6094339970005</v>
      </c>
      <c r="G22">
        <f t="shared" si="1"/>
        <v>3434.1873526615277</v>
      </c>
      <c r="H22">
        <f t="shared" si="2"/>
        <v>194.00873000299998</v>
      </c>
    </row>
    <row r="23" spans="1:8" x14ac:dyDescent="0.25">
      <c r="A23">
        <v>2024</v>
      </c>
      <c r="B23">
        <v>3306.304717</v>
      </c>
      <c r="C23">
        <v>10268.93007</v>
      </c>
      <c r="D23">
        <v>2026</v>
      </c>
      <c r="E23">
        <v>3439.8794275652422</v>
      </c>
      <c r="F23">
        <v>6744.86162267694</v>
      </c>
      <c r="G23">
        <f t="shared" si="1"/>
        <v>-133.57471056524219</v>
      </c>
      <c r="H23">
        <f t="shared" si="2"/>
        <v>3524.0684473230604</v>
      </c>
    </row>
    <row r="24" spans="1:8" x14ac:dyDescent="0.25">
      <c r="A24">
        <v>2025</v>
      </c>
      <c r="B24">
        <v>3372.4308110000002</v>
      </c>
      <c r="C24">
        <v>12753.12479</v>
      </c>
      <c r="D24">
        <v>2027</v>
      </c>
      <c r="E24">
        <v>3508.6770161165473</v>
      </c>
      <c r="F24">
        <v>6879.7588551304798</v>
      </c>
      <c r="G24">
        <f t="shared" si="1"/>
        <v>-136.24620511654712</v>
      </c>
      <c r="H24">
        <f t="shared" si="2"/>
        <v>5873.3659348695201</v>
      </c>
    </row>
    <row r="25" spans="1:8" x14ac:dyDescent="0.25">
      <c r="A25">
        <v>2026</v>
      </c>
      <c r="B25">
        <v>0</v>
      </c>
      <c r="C25">
        <v>14799.71999</v>
      </c>
      <c r="D25">
        <v>2028</v>
      </c>
      <c r="E25">
        <v>3578.8505564388784</v>
      </c>
      <c r="F25">
        <v>7017.35403223309</v>
      </c>
      <c r="G25">
        <f t="shared" si="1"/>
        <v>-3578.8505564388784</v>
      </c>
      <c r="H25">
        <f t="shared" si="2"/>
        <v>7782.3659577669096</v>
      </c>
    </row>
    <row r="26" spans="1:8" x14ac:dyDescent="0.25">
      <c r="A26">
        <v>2027</v>
      </c>
      <c r="B26">
        <v>0</v>
      </c>
      <c r="C26">
        <v>14908.298720000001</v>
      </c>
      <c r="D26">
        <v>2029</v>
      </c>
      <c r="E26">
        <v>3650.4275675676558</v>
      </c>
      <c r="F26">
        <v>7157.7011128777503</v>
      </c>
      <c r="G26">
        <f t="shared" si="1"/>
        <v>-3650.4275675676558</v>
      </c>
      <c r="H26">
        <f t="shared" si="2"/>
        <v>7750.5976071222503</v>
      </c>
    </row>
    <row r="27" spans="1:8" x14ac:dyDescent="0.25">
      <c r="A27">
        <v>2028</v>
      </c>
      <c r="B27">
        <v>0</v>
      </c>
      <c r="C27">
        <v>14874.275750000001</v>
      </c>
      <c r="D27">
        <v>2030</v>
      </c>
      <c r="E27">
        <v>3723.436118919009</v>
      </c>
      <c r="F27">
        <v>7300.8551351353099</v>
      </c>
      <c r="G27">
        <f t="shared" si="1"/>
        <v>-3723.436118919009</v>
      </c>
      <c r="H27">
        <f t="shared" si="2"/>
        <v>7573.4206148646908</v>
      </c>
    </row>
    <row r="28" spans="1:8" x14ac:dyDescent="0.25">
      <c r="A28">
        <v>2029</v>
      </c>
      <c r="B28">
        <v>0</v>
      </c>
      <c r="C28">
        <v>14202.34729</v>
      </c>
      <c r="D28">
        <v>2031</v>
      </c>
      <c r="E28">
        <v>3797.9048412973893</v>
      </c>
      <c r="F28">
        <v>7446.8722378380098</v>
      </c>
      <c r="G28">
        <f t="shared" si="1"/>
        <v>-3797.9048412973893</v>
      </c>
      <c r="H28">
        <f t="shared" si="2"/>
        <v>6755.4750521619899</v>
      </c>
    </row>
    <row r="29" spans="1:8" x14ac:dyDescent="0.25">
      <c r="A29">
        <v>2030</v>
      </c>
      <c r="B29">
        <v>0</v>
      </c>
      <c r="C29">
        <v>14089.93043</v>
      </c>
      <c r="D29">
        <v>2032</v>
      </c>
      <c r="E29">
        <v>3873.8629381233372</v>
      </c>
      <c r="F29">
        <v>7595.8096825947696</v>
      </c>
      <c r="G29">
        <f t="shared" si="1"/>
        <v>-3873.8629381233372</v>
      </c>
      <c r="H29">
        <f t="shared" si="2"/>
        <v>6494.1207474052308</v>
      </c>
    </row>
    <row r="30" spans="1:8" x14ac:dyDescent="0.25">
      <c r="A30">
        <v>2031</v>
      </c>
      <c r="B30">
        <v>0</v>
      </c>
      <c r="C30">
        <v>15291.220170000001</v>
      </c>
      <c r="D30">
        <v>2033</v>
      </c>
      <c r="E30">
        <v>3951.3401968858038</v>
      </c>
      <c r="F30">
        <v>7747.7258762466699</v>
      </c>
      <c r="G30">
        <f t="shared" si="1"/>
        <v>-3951.3401968858038</v>
      </c>
      <c r="H30">
        <f t="shared" si="2"/>
        <v>7543.4942937533306</v>
      </c>
    </row>
    <row r="31" spans="1:8" x14ac:dyDescent="0.25">
      <c r="A31">
        <v>2032</v>
      </c>
      <c r="B31">
        <v>0</v>
      </c>
      <c r="C31">
        <v>15215.841930000001</v>
      </c>
      <c r="D31">
        <v>2034</v>
      </c>
      <c r="E31">
        <v>4030.3670008235199</v>
      </c>
      <c r="F31">
        <v>7902.6803937716004</v>
      </c>
      <c r="G31">
        <f t="shared" si="1"/>
        <v>-4030.3670008235199</v>
      </c>
      <c r="H31">
        <f t="shared" si="2"/>
        <v>7313.1615362284001</v>
      </c>
    </row>
    <row r="32" spans="1:8" x14ac:dyDescent="0.25">
      <c r="A32">
        <v>2033</v>
      </c>
      <c r="B32">
        <v>0</v>
      </c>
      <c r="C32">
        <v>15003.662899999999</v>
      </c>
      <c r="D32">
        <v>2035</v>
      </c>
      <c r="E32">
        <v>4110.97434083999</v>
      </c>
      <c r="F32">
        <v>8060.7340016470398</v>
      </c>
      <c r="G32">
        <f t="shared" si="1"/>
        <v>-4110.97434083999</v>
      </c>
      <c r="H32">
        <f t="shared" si="2"/>
        <v>6942.9288983529595</v>
      </c>
    </row>
    <row r="33" spans="1:8" x14ac:dyDescent="0.25">
      <c r="A33">
        <v>2034</v>
      </c>
      <c r="B33">
        <v>0</v>
      </c>
      <c r="C33">
        <v>15134.270850000001</v>
      </c>
      <c r="D33">
        <v>2036</v>
      </c>
      <c r="E33">
        <v>4193.1938276567898</v>
      </c>
      <c r="F33">
        <v>8221.9486816799799</v>
      </c>
      <c r="G33">
        <f t="shared" si="1"/>
        <v>-4193.1938276567898</v>
      </c>
      <c r="H33">
        <f t="shared" si="2"/>
        <v>6912.3221683200209</v>
      </c>
    </row>
    <row r="34" spans="1:8" x14ac:dyDescent="0.25">
      <c r="A34">
        <v>2035</v>
      </c>
      <c r="B34">
        <v>0</v>
      </c>
      <c r="C34">
        <v>15094.475130000001</v>
      </c>
      <c r="D34">
        <v>2037</v>
      </c>
      <c r="E34">
        <v>4277.0577042099258</v>
      </c>
      <c r="F34">
        <v>8386.3876553135797</v>
      </c>
      <c r="G34">
        <f t="shared" si="1"/>
        <v>-4277.0577042099258</v>
      </c>
      <c r="H34">
        <f t="shared" si="2"/>
        <v>6708.087474686421</v>
      </c>
    </row>
    <row r="35" spans="1:8" x14ac:dyDescent="0.25">
      <c r="A35">
        <v>2036</v>
      </c>
      <c r="B35">
        <v>0</v>
      </c>
      <c r="C35">
        <v>15172.42887</v>
      </c>
      <c r="D35">
        <v>2038</v>
      </c>
      <c r="E35">
        <v>4362.5988582941245</v>
      </c>
      <c r="F35">
        <v>8554.1154084198497</v>
      </c>
      <c r="G35">
        <f t="shared" si="1"/>
        <v>-4362.5988582941245</v>
      </c>
      <c r="H35">
        <f t="shared" si="2"/>
        <v>6618.31346158015</v>
      </c>
    </row>
    <row r="36" spans="1:8" x14ac:dyDescent="0.25">
      <c r="A36">
        <v>2037</v>
      </c>
      <c r="B36">
        <v>0</v>
      </c>
      <c r="C36">
        <v>15547.75671</v>
      </c>
      <c r="D36">
        <v>2039</v>
      </c>
      <c r="E36">
        <v>4449.8508354600071</v>
      </c>
      <c r="F36">
        <v>8725.1977165882399</v>
      </c>
      <c r="G36">
        <f t="shared" si="1"/>
        <v>-4449.8508354600071</v>
      </c>
      <c r="H36">
        <f t="shared" si="2"/>
        <v>6822.5589934117597</v>
      </c>
    </row>
    <row r="37" spans="1:8" x14ac:dyDescent="0.25">
      <c r="A37">
        <v>2038</v>
      </c>
      <c r="B37">
        <v>0</v>
      </c>
      <c r="C37">
        <v>15643.02205</v>
      </c>
      <c r="D37">
        <v>2040</v>
      </c>
      <c r="E37">
        <v>4538.8478521692077</v>
      </c>
      <c r="F37">
        <v>8899.7016709200107</v>
      </c>
      <c r="G37">
        <f t="shared" si="1"/>
        <v>-4538.8478521692077</v>
      </c>
      <c r="H37">
        <f t="shared" si="2"/>
        <v>6743.3203790799889</v>
      </c>
    </row>
    <row r="38" spans="1:8" x14ac:dyDescent="0.25">
      <c r="A38">
        <v>2039</v>
      </c>
      <c r="B38">
        <v>0</v>
      </c>
      <c r="C38">
        <v>15634.39105</v>
      </c>
      <c r="D38">
        <v>2041</v>
      </c>
      <c r="E38">
        <v>4629.6248092125916</v>
      </c>
      <c r="F38">
        <v>9077.69570433841</v>
      </c>
      <c r="G38">
        <f t="shared" si="1"/>
        <v>-4629.6248092125916</v>
      </c>
      <c r="H38">
        <f t="shared" si="2"/>
        <v>6556.6953456615902</v>
      </c>
    </row>
    <row r="39" spans="1:8" x14ac:dyDescent="0.25">
      <c r="A39">
        <v>2040</v>
      </c>
      <c r="B39">
        <v>0</v>
      </c>
      <c r="C39">
        <v>16420.632989999998</v>
      </c>
      <c r="D39">
        <v>2042</v>
      </c>
      <c r="E39">
        <v>4722.2173053968436</v>
      </c>
      <c r="F39">
        <v>9259.2496184251795</v>
      </c>
      <c r="G39">
        <f t="shared" si="1"/>
        <v>-4722.2173053968436</v>
      </c>
      <c r="H39">
        <f t="shared" si="2"/>
        <v>7161.3833715748187</v>
      </c>
    </row>
    <row r="40" spans="1:8" x14ac:dyDescent="0.25">
      <c r="A40">
        <v>2041</v>
      </c>
      <c r="B40">
        <v>0</v>
      </c>
      <c r="C40">
        <v>16306.71134</v>
      </c>
      <c r="D40">
        <v>2043</v>
      </c>
      <c r="E40">
        <v>4816.6616515047808</v>
      </c>
      <c r="F40">
        <v>9444.4346107936799</v>
      </c>
      <c r="G40">
        <f t="shared" si="1"/>
        <v>-4816.6616515047808</v>
      </c>
      <c r="H40">
        <f t="shared" si="2"/>
        <v>6862.2767292063199</v>
      </c>
    </row>
    <row r="41" spans="1:8" x14ac:dyDescent="0.25">
      <c r="A41">
        <v>2042</v>
      </c>
      <c r="B41">
        <v>0</v>
      </c>
      <c r="C41">
        <v>16141.903</v>
      </c>
      <c r="D41">
        <v>2044</v>
      </c>
      <c r="E41">
        <v>4912.9948845348763</v>
      </c>
      <c r="F41">
        <v>9633.3233030095598</v>
      </c>
      <c r="G41">
        <f t="shared" si="1"/>
        <v>-4912.9948845348763</v>
      </c>
      <c r="H41">
        <f t="shared" si="2"/>
        <v>6508.5796969904404</v>
      </c>
    </row>
    <row r="42" spans="1:8" x14ac:dyDescent="0.25">
      <c r="A42">
        <v>2043</v>
      </c>
      <c r="B42">
        <v>0</v>
      </c>
      <c r="C42">
        <v>15947.125190000001</v>
      </c>
      <c r="D42">
        <v>2045</v>
      </c>
      <c r="E42">
        <v>5011.2547822255738</v>
      </c>
      <c r="F42">
        <v>9825.9897690697508</v>
      </c>
      <c r="G42">
        <f t="shared" si="1"/>
        <v>-5011.2547822255738</v>
      </c>
      <c r="H42">
        <f t="shared" si="2"/>
        <v>6121.1354209302499</v>
      </c>
    </row>
    <row r="43" spans="1:8" x14ac:dyDescent="0.25">
      <c r="A43">
        <v>2044</v>
      </c>
      <c r="B43">
        <v>0</v>
      </c>
      <c r="C43">
        <v>15736.27693</v>
      </c>
      <c r="D43">
        <v>2046</v>
      </c>
      <c r="E43">
        <v>5111.4798778700851</v>
      </c>
      <c r="F43">
        <v>10022.5095644511</v>
      </c>
      <c r="G43">
        <f t="shared" si="1"/>
        <v>-5111.4798778700851</v>
      </c>
      <c r="H43">
        <f t="shared" si="2"/>
        <v>5713.7673655488998</v>
      </c>
    </row>
    <row r="44" spans="1:8" x14ac:dyDescent="0.25">
      <c r="A44">
        <v>2045</v>
      </c>
      <c r="B44">
        <v>0</v>
      </c>
      <c r="C44">
        <v>15517.50483</v>
      </c>
      <c r="D44">
        <v>2047</v>
      </c>
      <c r="E44">
        <v>5213.7094754274867</v>
      </c>
      <c r="F44">
        <v>10222.959755740099</v>
      </c>
      <c r="G44">
        <f t="shared" si="1"/>
        <v>-5213.7094754274867</v>
      </c>
      <c r="H44">
        <f t="shared" si="2"/>
        <v>5294.5450742599005</v>
      </c>
    </row>
    <row r="45" spans="1:8" x14ac:dyDescent="0.25">
      <c r="A45">
        <v>2046</v>
      </c>
      <c r="B45">
        <v>0</v>
      </c>
      <c r="C45">
        <v>15299.661959999999</v>
      </c>
      <c r="D45">
        <v>2048</v>
      </c>
      <c r="E45">
        <v>5317.9836649360368</v>
      </c>
      <c r="F45">
        <v>10427.418950854901</v>
      </c>
      <c r="G45">
        <f t="shared" si="1"/>
        <v>-5317.9836649360368</v>
      </c>
      <c r="H45">
        <f t="shared" si="2"/>
        <v>4872.2430091450988</v>
      </c>
    </row>
    <row r="46" spans="1:8" x14ac:dyDescent="0.25">
      <c r="A46">
        <v>2047</v>
      </c>
      <c r="B46">
        <v>0</v>
      </c>
      <c r="C46">
        <v>15100.92208</v>
      </c>
      <c r="D46">
        <v>2049</v>
      </c>
      <c r="E46">
        <v>5424.3433382347575</v>
      </c>
      <c r="F46">
        <v>10635.967329872001</v>
      </c>
      <c r="G46">
        <f t="shared" si="1"/>
        <v>-5424.3433382347575</v>
      </c>
      <c r="H46">
        <f t="shared" si="2"/>
        <v>4464.9547501279994</v>
      </c>
    </row>
    <row r="47" spans="1:8" x14ac:dyDescent="0.25">
      <c r="A47">
        <v>2048</v>
      </c>
      <c r="B47">
        <v>0</v>
      </c>
      <c r="C47">
        <v>14911.446180000001</v>
      </c>
      <c r="D47">
        <v>2050</v>
      </c>
      <c r="E47">
        <v>5532.8302049994527</v>
      </c>
      <c r="F47">
        <v>10848.686676469501</v>
      </c>
      <c r="G47">
        <f t="shared" si="1"/>
        <v>-5532.8302049994527</v>
      </c>
      <c r="H47">
        <f t="shared" si="2"/>
        <v>4062.7595035305003</v>
      </c>
    </row>
    <row r="48" spans="1:8" x14ac:dyDescent="0.25">
      <c r="A48">
        <v>2049</v>
      </c>
      <c r="B48">
        <v>0</v>
      </c>
      <c r="C48">
        <v>14728.599</v>
      </c>
      <c r="G48">
        <f t="shared" si="1"/>
        <v>0</v>
      </c>
      <c r="H48">
        <f t="shared" si="2"/>
        <v>14728.599</v>
      </c>
    </row>
    <row r="49" spans="1:8" x14ac:dyDescent="0.25">
      <c r="A49">
        <v>2050</v>
      </c>
      <c r="B49">
        <v>0</v>
      </c>
      <c r="C49">
        <v>14555.68295</v>
      </c>
      <c r="G49">
        <f t="shared" si="1"/>
        <v>0</v>
      </c>
      <c r="H49">
        <f t="shared" si="2"/>
        <v>14555.68295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D4C83-5B7A-4BA9-BE05-A599518D2E95}">
  <dimension ref="A1:I79"/>
  <sheetViews>
    <sheetView topLeftCell="A57" workbookViewId="0">
      <selection activeCell="E61" sqref="E61:E79"/>
    </sheetView>
  </sheetViews>
  <sheetFormatPr baseColWidth="10" defaultRowHeight="15" x14ac:dyDescent="0.25"/>
  <cols>
    <col min="1" max="1" width="21.7109375" customWidth="1"/>
  </cols>
  <sheetData>
    <row r="1" spans="1:9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</row>
    <row r="2" spans="1:9" x14ac:dyDescent="0.25">
      <c r="A2" t="s">
        <v>67</v>
      </c>
      <c r="B2" t="s">
        <v>68</v>
      </c>
      <c r="C2" t="s">
        <v>69</v>
      </c>
      <c r="D2">
        <v>1984</v>
      </c>
      <c r="E2">
        <v>24940.83</v>
      </c>
      <c r="F2" t="s">
        <v>70</v>
      </c>
      <c r="G2" t="s">
        <v>70</v>
      </c>
      <c r="H2" t="s">
        <v>70</v>
      </c>
      <c r="I2" t="s">
        <v>70</v>
      </c>
    </row>
    <row r="3" spans="1:9" x14ac:dyDescent="0.25">
      <c r="A3" t="s">
        <v>67</v>
      </c>
      <c r="B3" t="s">
        <v>68</v>
      </c>
      <c r="C3" t="s">
        <v>69</v>
      </c>
      <c r="D3">
        <v>1985</v>
      </c>
      <c r="E3">
        <v>25287.55</v>
      </c>
      <c r="F3" t="s">
        <v>70</v>
      </c>
      <c r="G3" t="s">
        <v>70</v>
      </c>
      <c r="H3">
        <v>1.39</v>
      </c>
      <c r="I3" t="s">
        <v>70</v>
      </c>
    </row>
    <row r="4" spans="1:9" x14ac:dyDescent="0.25">
      <c r="A4" t="s">
        <v>67</v>
      </c>
      <c r="B4" t="s">
        <v>68</v>
      </c>
      <c r="C4" t="s">
        <v>69</v>
      </c>
      <c r="D4">
        <v>1986</v>
      </c>
      <c r="E4">
        <v>25623.35</v>
      </c>
      <c r="F4" t="s">
        <v>70</v>
      </c>
      <c r="G4" t="s">
        <v>70</v>
      </c>
      <c r="H4">
        <v>1.33</v>
      </c>
      <c r="I4" t="s">
        <v>70</v>
      </c>
    </row>
    <row r="5" spans="1:9" x14ac:dyDescent="0.25">
      <c r="A5" t="s">
        <v>67</v>
      </c>
      <c r="B5" t="s">
        <v>68</v>
      </c>
      <c r="C5" t="s">
        <v>69</v>
      </c>
      <c r="D5">
        <v>1987</v>
      </c>
      <c r="E5">
        <v>25945.7</v>
      </c>
      <c r="F5" t="s">
        <v>70</v>
      </c>
      <c r="G5" t="s">
        <v>70</v>
      </c>
      <c r="H5">
        <v>1.26</v>
      </c>
      <c r="I5" t="s">
        <v>70</v>
      </c>
    </row>
    <row r="6" spans="1:9" x14ac:dyDescent="0.25">
      <c r="A6" t="s">
        <v>67</v>
      </c>
      <c r="B6" t="s">
        <v>68</v>
      </c>
      <c r="C6" t="s">
        <v>69</v>
      </c>
      <c r="D6">
        <v>1988</v>
      </c>
      <c r="E6">
        <v>26241.53</v>
      </c>
      <c r="F6" t="s">
        <v>70</v>
      </c>
      <c r="G6" t="s">
        <v>70</v>
      </c>
      <c r="H6">
        <v>1.1399999999999999</v>
      </c>
      <c r="I6" t="s">
        <v>70</v>
      </c>
    </row>
    <row r="7" spans="1:9" x14ac:dyDescent="0.25">
      <c r="A7" t="s">
        <v>67</v>
      </c>
      <c r="B7" t="s">
        <v>68</v>
      </c>
      <c r="C7" t="s">
        <v>69</v>
      </c>
      <c r="D7">
        <v>1989</v>
      </c>
      <c r="E7">
        <v>26521.919999999998</v>
      </c>
      <c r="F7" t="s">
        <v>70</v>
      </c>
      <c r="G7" t="s">
        <v>70</v>
      </c>
      <c r="H7">
        <v>1.07</v>
      </c>
      <c r="I7" t="s">
        <v>70</v>
      </c>
    </row>
    <row r="8" spans="1:9" x14ac:dyDescent="0.25">
      <c r="A8" t="s">
        <v>67</v>
      </c>
      <c r="B8" t="s">
        <v>68</v>
      </c>
      <c r="C8" t="s">
        <v>69</v>
      </c>
      <c r="D8">
        <v>1990</v>
      </c>
      <c r="E8">
        <v>26805.77</v>
      </c>
      <c r="F8" t="s">
        <v>70</v>
      </c>
      <c r="G8" t="s">
        <v>70</v>
      </c>
      <c r="H8">
        <v>1.07</v>
      </c>
      <c r="I8" t="s">
        <v>70</v>
      </c>
    </row>
    <row r="9" spans="1:9" x14ac:dyDescent="0.25">
      <c r="A9" t="s">
        <v>67</v>
      </c>
      <c r="B9" t="s">
        <v>68</v>
      </c>
      <c r="C9" t="s">
        <v>69</v>
      </c>
      <c r="D9">
        <v>1991</v>
      </c>
      <c r="E9">
        <v>27095.32</v>
      </c>
      <c r="F9" t="s">
        <v>70</v>
      </c>
      <c r="G9" t="s">
        <v>70</v>
      </c>
      <c r="H9">
        <v>1.08</v>
      </c>
      <c r="I9" t="s">
        <v>70</v>
      </c>
    </row>
    <row r="10" spans="1:9" x14ac:dyDescent="0.25">
      <c r="A10" t="s">
        <v>67</v>
      </c>
      <c r="B10" t="s">
        <v>68</v>
      </c>
      <c r="C10" t="s">
        <v>69</v>
      </c>
      <c r="D10">
        <v>1992</v>
      </c>
      <c r="E10">
        <v>27386.19</v>
      </c>
      <c r="F10" t="s">
        <v>70</v>
      </c>
      <c r="G10" t="s">
        <v>70</v>
      </c>
      <c r="H10">
        <v>1.07</v>
      </c>
      <c r="I10" t="s">
        <v>70</v>
      </c>
    </row>
    <row r="11" spans="1:9" x14ac:dyDescent="0.25">
      <c r="A11" t="s">
        <v>67</v>
      </c>
      <c r="B11" t="s">
        <v>68</v>
      </c>
      <c r="C11" t="s">
        <v>69</v>
      </c>
      <c r="D11">
        <v>1993</v>
      </c>
      <c r="E11">
        <v>27674.63</v>
      </c>
      <c r="F11" t="s">
        <v>70</v>
      </c>
      <c r="G11" t="s">
        <v>70</v>
      </c>
      <c r="H11">
        <v>1.05</v>
      </c>
      <c r="I11" t="s">
        <v>70</v>
      </c>
    </row>
    <row r="12" spans="1:9" x14ac:dyDescent="0.25">
      <c r="A12" t="s">
        <v>67</v>
      </c>
      <c r="B12" t="s">
        <v>68</v>
      </c>
      <c r="C12" t="s">
        <v>69</v>
      </c>
      <c r="D12">
        <v>1994</v>
      </c>
      <c r="E12">
        <v>27969.51</v>
      </c>
      <c r="F12" t="s">
        <v>70</v>
      </c>
      <c r="G12" t="s">
        <v>70</v>
      </c>
      <c r="H12">
        <v>1.07</v>
      </c>
      <c r="I12" t="s">
        <v>70</v>
      </c>
    </row>
    <row r="13" spans="1:9" x14ac:dyDescent="0.25">
      <c r="A13" t="s">
        <v>67</v>
      </c>
      <c r="B13" t="s">
        <v>68</v>
      </c>
      <c r="C13" t="s">
        <v>69</v>
      </c>
      <c r="D13">
        <v>1995</v>
      </c>
      <c r="E13">
        <v>28269.8</v>
      </c>
      <c r="F13" t="s">
        <v>70</v>
      </c>
      <c r="G13" t="s">
        <v>70</v>
      </c>
      <c r="H13">
        <v>1.07</v>
      </c>
      <c r="I13" t="s">
        <v>70</v>
      </c>
    </row>
    <row r="14" spans="1:9" x14ac:dyDescent="0.25">
      <c r="A14" t="s">
        <v>67</v>
      </c>
      <c r="B14" t="s">
        <v>68</v>
      </c>
      <c r="C14" t="s">
        <v>69</v>
      </c>
      <c r="D14">
        <v>1996</v>
      </c>
      <c r="E14">
        <v>28561.07</v>
      </c>
      <c r="F14" t="s">
        <v>70</v>
      </c>
      <c r="G14" t="s">
        <v>70</v>
      </c>
      <c r="H14">
        <v>1.03</v>
      </c>
      <c r="I14" t="s">
        <v>70</v>
      </c>
    </row>
    <row r="15" spans="1:9" x14ac:dyDescent="0.25">
      <c r="A15" t="s">
        <v>67</v>
      </c>
      <c r="B15" t="s">
        <v>68</v>
      </c>
      <c r="C15" t="s">
        <v>69</v>
      </c>
      <c r="D15">
        <v>1997</v>
      </c>
      <c r="E15">
        <v>28846.47</v>
      </c>
      <c r="F15" t="s">
        <v>70</v>
      </c>
      <c r="G15" t="s">
        <v>70</v>
      </c>
      <c r="H15">
        <v>1</v>
      </c>
      <c r="I15" t="s">
        <v>70</v>
      </c>
    </row>
    <row r="16" spans="1:9" x14ac:dyDescent="0.25">
      <c r="A16" t="s">
        <v>67</v>
      </c>
      <c r="B16" t="s">
        <v>68</v>
      </c>
      <c r="C16" t="s">
        <v>69</v>
      </c>
      <c r="D16">
        <v>1998</v>
      </c>
      <c r="E16">
        <v>29127.61</v>
      </c>
      <c r="F16" t="s">
        <v>70</v>
      </c>
      <c r="G16" t="s">
        <v>70</v>
      </c>
      <c r="H16">
        <v>0.97</v>
      </c>
      <c r="I16" t="s">
        <v>70</v>
      </c>
    </row>
    <row r="17" spans="1:9" x14ac:dyDescent="0.25">
      <c r="A17" t="s">
        <v>67</v>
      </c>
      <c r="B17" t="s">
        <v>68</v>
      </c>
      <c r="C17" t="s">
        <v>69</v>
      </c>
      <c r="D17">
        <v>1999</v>
      </c>
      <c r="E17">
        <v>29439.9</v>
      </c>
      <c r="F17" t="s">
        <v>70</v>
      </c>
      <c r="G17" t="s">
        <v>70</v>
      </c>
      <c r="H17">
        <v>1.07</v>
      </c>
      <c r="I17" t="s">
        <v>70</v>
      </c>
    </row>
    <row r="18" spans="1:9" x14ac:dyDescent="0.25">
      <c r="A18" t="s">
        <v>67</v>
      </c>
      <c r="B18" t="s">
        <v>68</v>
      </c>
      <c r="C18" t="s">
        <v>69</v>
      </c>
      <c r="D18">
        <v>2000</v>
      </c>
      <c r="E18">
        <v>29792.53</v>
      </c>
      <c r="F18" t="s">
        <v>70</v>
      </c>
      <c r="G18" t="s">
        <v>70</v>
      </c>
      <c r="H18">
        <v>1.2</v>
      </c>
      <c r="I18" t="s">
        <v>70</v>
      </c>
    </row>
    <row r="19" spans="1:9" x14ac:dyDescent="0.25">
      <c r="A19" t="s">
        <v>67</v>
      </c>
      <c r="B19" t="s">
        <v>68</v>
      </c>
      <c r="C19" t="s">
        <v>69</v>
      </c>
      <c r="D19">
        <v>2001</v>
      </c>
      <c r="E19">
        <v>30145.06</v>
      </c>
      <c r="F19" t="s">
        <v>70</v>
      </c>
      <c r="G19" t="s">
        <v>70</v>
      </c>
      <c r="H19">
        <v>1.18</v>
      </c>
      <c r="I19" t="s">
        <v>70</v>
      </c>
    </row>
    <row r="20" spans="1:9" x14ac:dyDescent="0.25">
      <c r="A20" t="s">
        <v>67</v>
      </c>
      <c r="B20" t="s">
        <v>68</v>
      </c>
      <c r="C20" t="s">
        <v>69</v>
      </c>
      <c r="D20">
        <v>2002</v>
      </c>
      <c r="E20">
        <v>30493.919999999998</v>
      </c>
      <c r="F20" t="s">
        <v>70</v>
      </c>
      <c r="G20" t="s">
        <v>70</v>
      </c>
      <c r="H20">
        <v>1.1599999999999999</v>
      </c>
      <c r="I20" t="s">
        <v>70</v>
      </c>
    </row>
    <row r="21" spans="1:9" x14ac:dyDescent="0.25">
      <c r="A21" t="s">
        <v>67</v>
      </c>
      <c r="B21" t="s">
        <v>68</v>
      </c>
      <c r="C21" t="s">
        <v>69</v>
      </c>
      <c r="D21">
        <v>2003</v>
      </c>
      <c r="E21">
        <v>30850.02</v>
      </c>
      <c r="F21" t="s">
        <v>70</v>
      </c>
      <c r="G21" t="s">
        <v>70</v>
      </c>
      <c r="H21">
        <v>1.17</v>
      </c>
      <c r="I21" t="s">
        <v>70</v>
      </c>
    </row>
    <row r="22" spans="1:9" x14ac:dyDescent="0.25">
      <c r="A22" t="s">
        <v>67</v>
      </c>
      <c r="B22" t="s">
        <v>68</v>
      </c>
      <c r="C22" t="s">
        <v>69</v>
      </c>
      <c r="D22">
        <v>2004</v>
      </c>
      <c r="E22">
        <v>31212.87</v>
      </c>
      <c r="F22" t="s">
        <v>70</v>
      </c>
      <c r="G22" t="s">
        <v>70</v>
      </c>
      <c r="H22">
        <v>1.18</v>
      </c>
      <c r="I22" t="s">
        <v>70</v>
      </c>
    </row>
    <row r="23" spans="1:9" x14ac:dyDescent="0.25">
      <c r="A23" t="s">
        <v>67</v>
      </c>
      <c r="B23" t="s">
        <v>68</v>
      </c>
      <c r="C23" t="s">
        <v>69</v>
      </c>
      <c r="D23">
        <v>2005</v>
      </c>
      <c r="E23">
        <v>31589.54</v>
      </c>
      <c r="F23" t="s">
        <v>70</v>
      </c>
      <c r="G23" t="s">
        <v>70</v>
      </c>
      <c r="H23">
        <v>1.21</v>
      </c>
      <c r="I23" t="s">
        <v>70</v>
      </c>
    </row>
    <row r="24" spans="1:9" x14ac:dyDescent="0.25">
      <c r="A24" t="s">
        <v>67</v>
      </c>
      <c r="B24" t="s">
        <v>68</v>
      </c>
      <c r="C24" t="s">
        <v>69</v>
      </c>
      <c r="D24">
        <v>2006</v>
      </c>
      <c r="E24">
        <v>31986.95</v>
      </c>
      <c r="F24" t="s">
        <v>70</v>
      </c>
      <c r="G24" t="s">
        <v>70</v>
      </c>
      <c r="H24">
        <v>1.26</v>
      </c>
      <c r="I24" t="s">
        <v>70</v>
      </c>
    </row>
    <row r="25" spans="1:9" x14ac:dyDescent="0.25">
      <c r="A25" t="s">
        <v>67</v>
      </c>
      <c r="B25" t="s">
        <v>68</v>
      </c>
      <c r="C25" t="s">
        <v>69</v>
      </c>
      <c r="D25">
        <v>2007</v>
      </c>
      <c r="E25">
        <v>32384.65</v>
      </c>
      <c r="F25" t="s">
        <v>70</v>
      </c>
      <c r="G25" t="s">
        <v>70</v>
      </c>
      <c r="H25">
        <v>1.24</v>
      </c>
      <c r="I25" t="s">
        <v>70</v>
      </c>
    </row>
    <row r="26" spans="1:9" x14ac:dyDescent="0.25">
      <c r="A26" t="s">
        <v>67</v>
      </c>
      <c r="B26" t="s">
        <v>68</v>
      </c>
      <c r="C26" t="s">
        <v>69</v>
      </c>
      <c r="D26">
        <v>2008</v>
      </c>
      <c r="E26">
        <v>32765.53</v>
      </c>
      <c r="F26" t="s">
        <v>70</v>
      </c>
      <c r="G26" t="s">
        <v>70</v>
      </c>
      <c r="H26">
        <v>1.18</v>
      </c>
      <c r="I26" t="s">
        <v>70</v>
      </c>
    </row>
    <row r="27" spans="1:9" x14ac:dyDescent="0.25">
      <c r="A27" t="s">
        <v>67</v>
      </c>
      <c r="B27" t="s">
        <v>68</v>
      </c>
      <c r="C27" t="s">
        <v>69</v>
      </c>
      <c r="D27">
        <v>2009</v>
      </c>
      <c r="E27">
        <v>33132.699999999997</v>
      </c>
      <c r="F27" t="s">
        <v>70</v>
      </c>
      <c r="G27" t="s">
        <v>70</v>
      </c>
      <c r="H27">
        <v>1.1200000000000001</v>
      </c>
      <c r="I27" t="s">
        <v>70</v>
      </c>
    </row>
    <row r="28" spans="1:9" x14ac:dyDescent="0.25">
      <c r="A28" t="s">
        <v>67</v>
      </c>
      <c r="B28" t="s">
        <v>68</v>
      </c>
      <c r="C28" t="s">
        <v>69</v>
      </c>
      <c r="D28">
        <v>2010</v>
      </c>
      <c r="E28">
        <v>33493.08</v>
      </c>
      <c r="F28" t="s">
        <v>70</v>
      </c>
      <c r="G28" t="s">
        <v>70</v>
      </c>
      <c r="H28">
        <v>1.0900000000000001</v>
      </c>
      <c r="I28" t="s">
        <v>70</v>
      </c>
    </row>
    <row r="29" spans="1:9" x14ac:dyDescent="0.25">
      <c r="A29" t="s">
        <v>67</v>
      </c>
      <c r="B29" t="s">
        <v>68</v>
      </c>
      <c r="C29" t="s">
        <v>69</v>
      </c>
      <c r="D29">
        <v>2011</v>
      </c>
      <c r="E29">
        <v>33855.07</v>
      </c>
      <c r="F29" t="s">
        <v>70</v>
      </c>
      <c r="G29" t="s">
        <v>70</v>
      </c>
      <c r="H29">
        <v>1.08</v>
      </c>
      <c r="I29" t="s">
        <v>70</v>
      </c>
    </row>
    <row r="30" spans="1:9" x14ac:dyDescent="0.25">
      <c r="A30" t="s">
        <v>67</v>
      </c>
      <c r="B30" t="s">
        <v>68</v>
      </c>
      <c r="C30" t="s">
        <v>69</v>
      </c>
      <c r="D30">
        <v>2012</v>
      </c>
      <c r="E30">
        <v>34226.589999999997</v>
      </c>
      <c r="F30" t="s">
        <v>70</v>
      </c>
      <c r="G30" t="s">
        <v>70</v>
      </c>
      <c r="H30">
        <v>1.1000000000000001</v>
      </c>
      <c r="I30" t="s">
        <v>70</v>
      </c>
    </row>
    <row r="31" spans="1:9" x14ac:dyDescent="0.25">
      <c r="A31" t="s">
        <v>67</v>
      </c>
      <c r="B31" t="s">
        <v>68</v>
      </c>
      <c r="C31" t="s">
        <v>69</v>
      </c>
      <c r="D31">
        <v>2013</v>
      </c>
      <c r="E31">
        <v>34607.870000000003</v>
      </c>
      <c r="F31" t="s">
        <v>70</v>
      </c>
      <c r="G31" t="s">
        <v>70</v>
      </c>
      <c r="H31">
        <v>1.1100000000000001</v>
      </c>
      <c r="I31" t="s">
        <v>70</v>
      </c>
    </row>
    <row r="32" spans="1:9" x14ac:dyDescent="0.25">
      <c r="A32" t="s">
        <v>67</v>
      </c>
      <c r="B32" t="s">
        <v>68</v>
      </c>
      <c r="C32" t="s">
        <v>69</v>
      </c>
      <c r="D32">
        <v>2014</v>
      </c>
      <c r="E32">
        <v>34991.25</v>
      </c>
      <c r="F32" t="s">
        <v>70</v>
      </c>
      <c r="G32" t="s">
        <v>70</v>
      </c>
      <c r="H32">
        <v>1.1100000000000001</v>
      </c>
      <c r="I32" t="s">
        <v>70</v>
      </c>
    </row>
    <row r="33" spans="1:9" x14ac:dyDescent="0.25">
      <c r="A33" t="s">
        <v>67</v>
      </c>
      <c r="B33" t="s">
        <v>68</v>
      </c>
      <c r="C33" t="s">
        <v>69</v>
      </c>
      <c r="D33">
        <v>2015</v>
      </c>
      <c r="E33">
        <v>35359.24</v>
      </c>
      <c r="F33" t="s">
        <v>70</v>
      </c>
      <c r="G33" t="s">
        <v>70</v>
      </c>
      <c r="H33">
        <v>1.05</v>
      </c>
      <c r="I33" t="s">
        <v>70</v>
      </c>
    </row>
    <row r="34" spans="1:9" x14ac:dyDescent="0.25">
      <c r="A34" t="s">
        <v>67</v>
      </c>
      <c r="B34" t="s">
        <v>68</v>
      </c>
      <c r="C34" t="s">
        <v>69</v>
      </c>
      <c r="D34">
        <v>2016</v>
      </c>
      <c r="E34">
        <v>35708.04</v>
      </c>
      <c r="F34" t="s">
        <v>70</v>
      </c>
      <c r="G34" t="s">
        <v>70</v>
      </c>
      <c r="H34">
        <v>0.99</v>
      </c>
      <c r="I34" t="s">
        <v>70</v>
      </c>
    </row>
    <row r="35" spans="1:9" x14ac:dyDescent="0.25">
      <c r="A35" t="s">
        <v>67</v>
      </c>
      <c r="B35" t="s">
        <v>68</v>
      </c>
      <c r="C35" t="s">
        <v>69</v>
      </c>
      <c r="D35">
        <v>2017</v>
      </c>
      <c r="E35">
        <v>36050.160000000003</v>
      </c>
      <c r="F35" t="s">
        <v>70</v>
      </c>
      <c r="G35" t="s">
        <v>70</v>
      </c>
      <c r="H35">
        <v>0.96</v>
      </c>
      <c r="I35" t="s">
        <v>70</v>
      </c>
    </row>
    <row r="36" spans="1:9" x14ac:dyDescent="0.25">
      <c r="A36" t="s">
        <v>67</v>
      </c>
      <c r="B36" t="s">
        <v>68</v>
      </c>
      <c r="C36" t="s">
        <v>69</v>
      </c>
      <c r="D36">
        <v>2018</v>
      </c>
      <c r="E36">
        <v>36388.410000000003</v>
      </c>
      <c r="F36" t="s">
        <v>70</v>
      </c>
      <c r="G36" t="s">
        <v>70</v>
      </c>
      <c r="H36">
        <v>0.94</v>
      </c>
      <c r="I36" t="s">
        <v>70</v>
      </c>
    </row>
    <row r="37" spans="1:9" x14ac:dyDescent="0.25">
      <c r="A37" t="s">
        <v>67</v>
      </c>
      <c r="B37" t="s">
        <v>68</v>
      </c>
      <c r="C37" t="s">
        <v>69</v>
      </c>
      <c r="D37">
        <v>2019</v>
      </c>
      <c r="E37">
        <v>36719.449999999997</v>
      </c>
      <c r="F37" t="s">
        <v>70</v>
      </c>
      <c r="G37" t="s">
        <v>70</v>
      </c>
      <c r="H37">
        <v>0.91</v>
      </c>
      <c r="I37" t="s">
        <v>70</v>
      </c>
    </row>
    <row r="38" spans="1:9" x14ac:dyDescent="0.25">
      <c r="A38" t="s">
        <v>67</v>
      </c>
      <c r="B38" t="s">
        <v>68</v>
      </c>
      <c r="C38" t="s">
        <v>69</v>
      </c>
      <c r="D38">
        <v>2020</v>
      </c>
      <c r="E38">
        <v>37030.92</v>
      </c>
      <c r="F38" t="s">
        <v>70</v>
      </c>
      <c r="G38" t="s">
        <v>70</v>
      </c>
      <c r="H38">
        <v>0.85</v>
      </c>
      <c r="I38" t="s">
        <v>70</v>
      </c>
    </row>
    <row r="39" spans="1:9" x14ac:dyDescent="0.25">
      <c r="A39" t="s">
        <v>67</v>
      </c>
      <c r="B39" t="s">
        <v>68</v>
      </c>
      <c r="C39" t="s">
        <v>69</v>
      </c>
      <c r="D39">
        <v>2021</v>
      </c>
      <c r="E39">
        <v>37338.07</v>
      </c>
      <c r="F39" t="s">
        <v>70</v>
      </c>
      <c r="G39" t="s">
        <v>70</v>
      </c>
      <c r="H39">
        <v>0.83</v>
      </c>
      <c r="I39" t="s">
        <v>70</v>
      </c>
    </row>
    <row r="40" spans="1:9" x14ac:dyDescent="0.25">
      <c r="A40" t="s">
        <v>67</v>
      </c>
      <c r="B40" t="s">
        <v>68</v>
      </c>
      <c r="C40" t="s">
        <v>69</v>
      </c>
      <c r="D40">
        <v>2022</v>
      </c>
      <c r="E40">
        <v>37657.449999999997</v>
      </c>
      <c r="F40" t="s">
        <v>70</v>
      </c>
      <c r="G40" t="s">
        <v>70</v>
      </c>
      <c r="H40">
        <v>0.86</v>
      </c>
      <c r="I40" t="s">
        <v>70</v>
      </c>
    </row>
    <row r="41" spans="1:9" x14ac:dyDescent="0.25">
      <c r="A41" t="s">
        <v>71</v>
      </c>
      <c r="B41" t="s">
        <v>68</v>
      </c>
      <c r="C41" t="s">
        <v>72</v>
      </c>
      <c r="D41">
        <v>1984</v>
      </c>
      <c r="E41">
        <v>1911.11</v>
      </c>
      <c r="F41" t="s">
        <v>70</v>
      </c>
      <c r="G41" t="s">
        <v>70</v>
      </c>
      <c r="H41" t="s">
        <v>70</v>
      </c>
      <c r="I41" t="s">
        <v>70</v>
      </c>
    </row>
    <row r="42" spans="1:9" x14ac:dyDescent="0.25">
      <c r="A42" t="s">
        <v>71</v>
      </c>
      <c r="B42" t="s">
        <v>68</v>
      </c>
      <c r="C42" t="s">
        <v>72</v>
      </c>
      <c r="D42">
        <v>1985</v>
      </c>
      <c r="E42">
        <v>1952.76</v>
      </c>
      <c r="F42" t="s">
        <v>70</v>
      </c>
      <c r="G42" t="s">
        <v>70</v>
      </c>
      <c r="H42">
        <v>2.1800000000000002</v>
      </c>
      <c r="I42" t="s">
        <v>70</v>
      </c>
    </row>
    <row r="43" spans="1:9" x14ac:dyDescent="0.25">
      <c r="A43" t="s">
        <v>71</v>
      </c>
      <c r="B43" t="s">
        <v>68</v>
      </c>
      <c r="C43" t="s">
        <v>72</v>
      </c>
      <c r="D43">
        <v>1986</v>
      </c>
      <c r="E43">
        <v>1994.05</v>
      </c>
      <c r="F43" t="s">
        <v>70</v>
      </c>
      <c r="G43" t="s">
        <v>70</v>
      </c>
      <c r="H43">
        <v>2.11</v>
      </c>
      <c r="I43" t="s">
        <v>70</v>
      </c>
    </row>
    <row r="44" spans="1:9" x14ac:dyDescent="0.25">
      <c r="A44" t="s">
        <v>71</v>
      </c>
      <c r="B44" t="s">
        <v>68</v>
      </c>
      <c r="C44" t="s">
        <v>72</v>
      </c>
      <c r="D44">
        <v>1987</v>
      </c>
      <c r="E44">
        <v>2034.19</v>
      </c>
      <c r="F44" t="s">
        <v>70</v>
      </c>
      <c r="G44" t="s">
        <v>70</v>
      </c>
      <c r="H44">
        <v>2.0099999999999998</v>
      </c>
      <c r="I44" t="s">
        <v>70</v>
      </c>
    </row>
    <row r="45" spans="1:9" x14ac:dyDescent="0.25">
      <c r="A45" t="s">
        <v>71</v>
      </c>
      <c r="B45" t="s">
        <v>68</v>
      </c>
      <c r="C45" t="s">
        <v>72</v>
      </c>
      <c r="D45">
        <v>1988</v>
      </c>
      <c r="E45">
        <v>2072.08</v>
      </c>
      <c r="F45" t="s">
        <v>70</v>
      </c>
      <c r="G45" t="s">
        <v>70</v>
      </c>
      <c r="H45">
        <v>1.86</v>
      </c>
      <c r="I45" t="s">
        <v>70</v>
      </c>
    </row>
    <row r="46" spans="1:9" x14ac:dyDescent="0.25">
      <c r="A46" t="s">
        <v>71</v>
      </c>
      <c r="B46" t="s">
        <v>68</v>
      </c>
      <c r="C46" t="s">
        <v>72</v>
      </c>
      <c r="D46">
        <v>1989</v>
      </c>
      <c r="E46">
        <v>2105.86</v>
      </c>
      <c r="F46" t="s">
        <v>70</v>
      </c>
      <c r="G46" t="s">
        <v>70</v>
      </c>
      <c r="H46">
        <v>1.63</v>
      </c>
      <c r="I46" t="s">
        <v>70</v>
      </c>
    </row>
    <row r="47" spans="1:9" x14ac:dyDescent="0.25">
      <c r="A47" t="s">
        <v>71</v>
      </c>
      <c r="B47" t="s">
        <v>68</v>
      </c>
      <c r="C47" t="s">
        <v>72</v>
      </c>
      <c r="D47">
        <v>1990</v>
      </c>
      <c r="E47">
        <v>2138.34</v>
      </c>
      <c r="F47" t="s">
        <v>70</v>
      </c>
      <c r="G47" t="s">
        <v>70</v>
      </c>
      <c r="H47">
        <v>1.54</v>
      </c>
      <c r="I47" t="s">
        <v>70</v>
      </c>
    </row>
    <row r="48" spans="1:9" x14ac:dyDescent="0.25">
      <c r="A48" t="s">
        <v>71</v>
      </c>
      <c r="B48" t="s">
        <v>68</v>
      </c>
      <c r="C48" t="s">
        <v>72</v>
      </c>
      <c r="D48">
        <v>1991</v>
      </c>
      <c r="E48">
        <v>2171.7399999999998</v>
      </c>
      <c r="F48" t="s">
        <v>70</v>
      </c>
      <c r="G48" t="s">
        <v>70</v>
      </c>
      <c r="H48">
        <v>1.56</v>
      </c>
      <c r="I48" t="s">
        <v>70</v>
      </c>
    </row>
    <row r="49" spans="1:9" x14ac:dyDescent="0.25">
      <c r="A49" t="s">
        <v>71</v>
      </c>
      <c r="B49" t="s">
        <v>68</v>
      </c>
      <c r="C49" t="s">
        <v>72</v>
      </c>
      <c r="D49">
        <v>1992</v>
      </c>
      <c r="E49">
        <v>2205.16</v>
      </c>
      <c r="F49" t="s">
        <v>70</v>
      </c>
      <c r="G49" t="s">
        <v>70</v>
      </c>
      <c r="H49">
        <v>1.54</v>
      </c>
      <c r="I49" t="s">
        <v>70</v>
      </c>
    </row>
    <row r="50" spans="1:9" x14ac:dyDescent="0.25">
      <c r="A50" t="s">
        <v>71</v>
      </c>
      <c r="B50" t="s">
        <v>68</v>
      </c>
      <c r="C50" t="s">
        <v>72</v>
      </c>
      <c r="D50">
        <v>1993</v>
      </c>
      <c r="E50">
        <v>2237.89</v>
      </c>
      <c r="F50" t="s">
        <v>70</v>
      </c>
      <c r="G50" t="s">
        <v>70</v>
      </c>
      <c r="H50">
        <v>1.48</v>
      </c>
      <c r="I50" t="s">
        <v>70</v>
      </c>
    </row>
    <row r="51" spans="1:9" x14ac:dyDescent="0.25">
      <c r="A51" t="s">
        <v>71</v>
      </c>
      <c r="B51" t="s">
        <v>68</v>
      </c>
      <c r="C51" t="s">
        <v>72</v>
      </c>
      <c r="D51">
        <v>1994</v>
      </c>
      <c r="E51">
        <v>2271.5</v>
      </c>
      <c r="F51" t="s">
        <v>70</v>
      </c>
      <c r="G51" t="s">
        <v>70</v>
      </c>
      <c r="H51">
        <v>1.5</v>
      </c>
      <c r="I51" t="s">
        <v>70</v>
      </c>
    </row>
    <row r="52" spans="1:9" x14ac:dyDescent="0.25">
      <c r="A52" t="s">
        <v>71</v>
      </c>
      <c r="B52" t="s">
        <v>68</v>
      </c>
      <c r="C52" t="s">
        <v>72</v>
      </c>
      <c r="D52">
        <v>1995</v>
      </c>
      <c r="E52">
        <v>2305.8200000000002</v>
      </c>
      <c r="F52" t="s">
        <v>70</v>
      </c>
      <c r="G52" t="s">
        <v>70</v>
      </c>
      <c r="H52">
        <v>1.51</v>
      </c>
      <c r="I52" t="s">
        <v>70</v>
      </c>
    </row>
    <row r="53" spans="1:9" x14ac:dyDescent="0.25">
      <c r="A53" t="s">
        <v>71</v>
      </c>
      <c r="B53" t="s">
        <v>68</v>
      </c>
      <c r="C53" t="s">
        <v>72</v>
      </c>
      <c r="D53">
        <v>1996</v>
      </c>
      <c r="E53">
        <v>2339.9499999999998</v>
      </c>
      <c r="F53" t="s">
        <v>70</v>
      </c>
      <c r="G53" t="s">
        <v>70</v>
      </c>
      <c r="H53">
        <v>1.48</v>
      </c>
      <c r="I53" t="s">
        <v>70</v>
      </c>
    </row>
    <row r="54" spans="1:9" x14ac:dyDescent="0.25">
      <c r="A54" t="s">
        <v>71</v>
      </c>
      <c r="B54" t="s">
        <v>68</v>
      </c>
      <c r="C54" t="s">
        <v>72</v>
      </c>
      <c r="D54">
        <v>1997</v>
      </c>
      <c r="E54">
        <v>2368.4299999999998</v>
      </c>
      <c r="F54" t="s">
        <v>70</v>
      </c>
      <c r="G54" t="s">
        <v>70</v>
      </c>
      <c r="H54">
        <v>1.22</v>
      </c>
      <c r="I54" t="s">
        <v>70</v>
      </c>
    </row>
    <row r="55" spans="1:9" x14ac:dyDescent="0.25">
      <c r="A55" t="s">
        <v>71</v>
      </c>
      <c r="B55" t="s">
        <v>68</v>
      </c>
      <c r="C55" t="s">
        <v>72</v>
      </c>
      <c r="D55">
        <v>1998</v>
      </c>
      <c r="E55">
        <v>2397.29</v>
      </c>
      <c r="F55" t="s">
        <v>70</v>
      </c>
      <c r="G55" t="s">
        <v>70</v>
      </c>
      <c r="H55">
        <v>1.22</v>
      </c>
      <c r="I55" t="s">
        <v>70</v>
      </c>
    </row>
    <row r="56" spans="1:9" x14ac:dyDescent="0.25">
      <c r="A56" t="s">
        <v>71</v>
      </c>
      <c r="B56" t="s">
        <v>68</v>
      </c>
      <c r="C56" t="s">
        <v>72</v>
      </c>
      <c r="D56">
        <v>1999</v>
      </c>
      <c r="E56">
        <v>2429.6</v>
      </c>
      <c r="F56" t="s">
        <v>70</v>
      </c>
      <c r="G56" t="s">
        <v>70</v>
      </c>
      <c r="H56">
        <v>1.35</v>
      </c>
      <c r="I56" t="s">
        <v>70</v>
      </c>
    </row>
    <row r="57" spans="1:9" x14ac:dyDescent="0.25">
      <c r="A57" t="s">
        <v>71</v>
      </c>
      <c r="B57" t="s">
        <v>68</v>
      </c>
      <c r="C57" t="s">
        <v>72</v>
      </c>
      <c r="D57">
        <v>2000</v>
      </c>
      <c r="E57">
        <v>2466.2399999999998</v>
      </c>
      <c r="F57" t="s">
        <v>70</v>
      </c>
      <c r="G57" t="s">
        <v>70</v>
      </c>
      <c r="H57">
        <v>1.51</v>
      </c>
      <c r="I57" t="s">
        <v>70</v>
      </c>
    </row>
    <row r="58" spans="1:9" x14ac:dyDescent="0.25">
      <c r="A58" t="s">
        <v>71</v>
      </c>
      <c r="B58" t="s">
        <v>68</v>
      </c>
      <c r="C58" t="s">
        <v>72</v>
      </c>
      <c r="D58">
        <v>2001</v>
      </c>
      <c r="E58">
        <v>2503.73</v>
      </c>
      <c r="F58" t="s">
        <v>70</v>
      </c>
      <c r="G58" t="s">
        <v>70</v>
      </c>
      <c r="H58">
        <v>1.52</v>
      </c>
      <c r="I58" t="s">
        <v>70</v>
      </c>
    </row>
    <row r="59" spans="1:9" x14ac:dyDescent="0.25">
      <c r="A59" t="s">
        <v>71</v>
      </c>
      <c r="B59" t="s">
        <v>68</v>
      </c>
      <c r="C59" t="s">
        <v>72</v>
      </c>
      <c r="D59">
        <v>2002</v>
      </c>
      <c r="E59">
        <v>2546.5700000000002</v>
      </c>
      <c r="F59" t="s">
        <v>70</v>
      </c>
      <c r="G59" t="s">
        <v>70</v>
      </c>
      <c r="H59">
        <v>1.71</v>
      </c>
      <c r="I59" t="s">
        <v>70</v>
      </c>
    </row>
    <row r="60" spans="1:9" x14ac:dyDescent="0.25">
      <c r="A60" t="s">
        <v>71</v>
      </c>
      <c r="B60" t="s">
        <v>68</v>
      </c>
      <c r="C60" t="s">
        <v>72</v>
      </c>
      <c r="D60">
        <v>2003</v>
      </c>
      <c r="E60">
        <v>2590.17</v>
      </c>
      <c r="F60" t="s">
        <v>70</v>
      </c>
      <c r="G60" t="s">
        <v>70</v>
      </c>
      <c r="H60">
        <v>1.71</v>
      </c>
      <c r="I60" t="s">
        <v>70</v>
      </c>
    </row>
    <row r="61" spans="1:9" x14ac:dyDescent="0.25">
      <c r="A61" t="s">
        <v>71</v>
      </c>
      <c r="B61" t="s">
        <v>68</v>
      </c>
      <c r="C61" t="s">
        <v>72</v>
      </c>
      <c r="D61">
        <v>2004</v>
      </c>
      <c r="E61">
        <v>2634.23</v>
      </c>
      <c r="F61" t="s">
        <v>70</v>
      </c>
      <c r="G61" t="s">
        <v>70</v>
      </c>
      <c r="H61">
        <v>1.7</v>
      </c>
      <c r="I61" t="s">
        <v>70</v>
      </c>
    </row>
    <row r="62" spans="1:9" x14ac:dyDescent="0.25">
      <c r="A62" t="s">
        <v>71</v>
      </c>
      <c r="B62" t="s">
        <v>68</v>
      </c>
      <c r="C62" t="s">
        <v>72</v>
      </c>
      <c r="D62">
        <v>2005</v>
      </c>
      <c r="E62">
        <v>2678.79</v>
      </c>
      <c r="F62" t="s">
        <v>70</v>
      </c>
      <c r="G62" t="s">
        <v>70</v>
      </c>
      <c r="H62">
        <v>1.69</v>
      </c>
      <c r="I62" t="s">
        <v>70</v>
      </c>
    </row>
    <row r="63" spans="1:9" x14ac:dyDescent="0.25">
      <c r="A63" t="s">
        <v>71</v>
      </c>
      <c r="B63" t="s">
        <v>68</v>
      </c>
      <c r="C63" t="s">
        <v>72</v>
      </c>
      <c r="D63">
        <v>2006</v>
      </c>
      <c r="E63">
        <v>2724.17</v>
      </c>
      <c r="F63" t="s">
        <v>70</v>
      </c>
      <c r="G63" t="s">
        <v>70</v>
      </c>
      <c r="H63">
        <v>1.69</v>
      </c>
      <c r="I63" t="s">
        <v>70</v>
      </c>
    </row>
    <row r="64" spans="1:9" x14ac:dyDescent="0.25">
      <c r="A64" t="s">
        <v>71</v>
      </c>
      <c r="B64" t="s">
        <v>68</v>
      </c>
      <c r="C64" t="s">
        <v>72</v>
      </c>
      <c r="D64">
        <v>2007</v>
      </c>
      <c r="E64">
        <v>2768.7</v>
      </c>
      <c r="F64" t="s">
        <v>70</v>
      </c>
      <c r="G64" t="s">
        <v>70</v>
      </c>
      <c r="H64">
        <v>1.63</v>
      </c>
      <c r="I64" t="s">
        <v>70</v>
      </c>
    </row>
    <row r="65" spans="1:9" x14ac:dyDescent="0.25">
      <c r="A65" t="s">
        <v>71</v>
      </c>
      <c r="B65" t="s">
        <v>68</v>
      </c>
      <c r="C65" t="s">
        <v>72</v>
      </c>
      <c r="D65">
        <v>2008</v>
      </c>
      <c r="E65">
        <v>2811.45</v>
      </c>
      <c r="F65" t="s">
        <v>70</v>
      </c>
      <c r="G65" t="s">
        <v>70</v>
      </c>
      <c r="H65">
        <v>1.54</v>
      </c>
      <c r="I65" t="s">
        <v>70</v>
      </c>
    </row>
    <row r="66" spans="1:9" x14ac:dyDescent="0.25">
      <c r="A66" t="s">
        <v>71</v>
      </c>
      <c r="B66" t="s">
        <v>68</v>
      </c>
      <c r="C66" t="s">
        <v>72</v>
      </c>
      <c r="D66">
        <v>2009</v>
      </c>
      <c r="E66">
        <v>2852.92</v>
      </c>
      <c r="F66" t="s">
        <v>70</v>
      </c>
      <c r="G66" t="s">
        <v>70</v>
      </c>
      <c r="H66">
        <v>1.48</v>
      </c>
      <c r="I66" t="s">
        <v>70</v>
      </c>
    </row>
    <row r="67" spans="1:9" x14ac:dyDescent="0.25">
      <c r="A67" t="s">
        <v>71</v>
      </c>
      <c r="B67" t="s">
        <v>68</v>
      </c>
      <c r="C67" t="s">
        <v>72</v>
      </c>
      <c r="D67">
        <v>2010</v>
      </c>
      <c r="E67">
        <v>2894.16</v>
      </c>
      <c r="F67" t="s">
        <v>70</v>
      </c>
      <c r="G67" t="s">
        <v>70</v>
      </c>
      <c r="H67">
        <v>1.45</v>
      </c>
      <c r="I67" t="s">
        <v>70</v>
      </c>
    </row>
    <row r="68" spans="1:9" x14ac:dyDescent="0.25">
      <c r="A68" t="s">
        <v>71</v>
      </c>
      <c r="B68" t="s">
        <v>68</v>
      </c>
      <c r="C68" t="s">
        <v>72</v>
      </c>
      <c r="D68">
        <v>2011</v>
      </c>
      <c r="E68">
        <v>2935.82</v>
      </c>
      <c r="F68" t="s">
        <v>70</v>
      </c>
      <c r="G68" t="s">
        <v>70</v>
      </c>
      <c r="H68">
        <v>1.44</v>
      </c>
      <c r="I68" t="s">
        <v>70</v>
      </c>
    </row>
    <row r="69" spans="1:9" x14ac:dyDescent="0.25">
      <c r="A69" t="s">
        <v>71</v>
      </c>
      <c r="B69" t="s">
        <v>68</v>
      </c>
      <c r="C69" t="s">
        <v>72</v>
      </c>
      <c r="D69">
        <v>2012</v>
      </c>
      <c r="E69">
        <v>2978.39</v>
      </c>
      <c r="F69" t="s">
        <v>70</v>
      </c>
      <c r="G69" t="s">
        <v>70</v>
      </c>
      <c r="H69">
        <v>1.45</v>
      </c>
      <c r="I69" t="s">
        <v>70</v>
      </c>
    </row>
    <row r="70" spans="1:9" x14ac:dyDescent="0.25">
      <c r="A70" t="s">
        <v>71</v>
      </c>
      <c r="B70" t="s">
        <v>68</v>
      </c>
      <c r="C70" t="s">
        <v>72</v>
      </c>
      <c r="D70">
        <v>2013</v>
      </c>
      <c r="E70">
        <v>3021.81</v>
      </c>
      <c r="F70" t="s">
        <v>70</v>
      </c>
      <c r="G70" t="s">
        <v>70</v>
      </c>
      <c r="H70">
        <v>1.46</v>
      </c>
      <c r="I70" t="s">
        <v>70</v>
      </c>
    </row>
    <row r="71" spans="1:9" x14ac:dyDescent="0.25">
      <c r="A71" t="s">
        <v>71</v>
      </c>
      <c r="B71" t="s">
        <v>68</v>
      </c>
      <c r="C71" t="s">
        <v>72</v>
      </c>
      <c r="D71">
        <v>2014</v>
      </c>
      <c r="E71">
        <v>3060.44</v>
      </c>
      <c r="F71" t="s">
        <v>70</v>
      </c>
      <c r="G71" t="s">
        <v>70</v>
      </c>
      <c r="H71">
        <v>1.28</v>
      </c>
      <c r="I71" t="s">
        <v>70</v>
      </c>
    </row>
    <row r="72" spans="1:9" x14ac:dyDescent="0.25">
      <c r="A72" t="s">
        <v>71</v>
      </c>
      <c r="B72" t="s">
        <v>68</v>
      </c>
      <c r="C72" t="s">
        <v>72</v>
      </c>
      <c r="D72">
        <v>2015</v>
      </c>
      <c r="E72">
        <v>3098.9</v>
      </c>
      <c r="F72" t="s">
        <v>70</v>
      </c>
      <c r="G72" t="s">
        <v>70</v>
      </c>
      <c r="H72">
        <v>1.26</v>
      </c>
      <c r="I72" t="s">
        <v>70</v>
      </c>
    </row>
    <row r="73" spans="1:9" x14ac:dyDescent="0.25">
      <c r="A73" t="s">
        <v>71</v>
      </c>
      <c r="B73" t="s">
        <v>68</v>
      </c>
      <c r="C73" t="s">
        <v>72</v>
      </c>
      <c r="D73">
        <v>2016</v>
      </c>
      <c r="E73">
        <v>3134.37</v>
      </c>
      <c r="F73" t="s">
        <v>70</v>
      </c>
      <c r="G73" t="s">
        <v>70</v>
      </c>
      <c r="H73">
        <v>1.1399999999999999</v>
      </c>
      <c r="I73" t="s">
        <v>70</v>
      </c>
    </row>
    <row r="74" spans="1:9" x14ac:dyDescent="0.25">
      <c r="A74" t="s">
        <v>71</v>
      </c>
      <c r="B74" t="s">
        <v>68</v>
      </c>
      <c r="C74" t="s">
        <v>72</v>
      </c>
      <c r="D74">
        <v>2017</v>
      </c>
      <c r="E74">
        <v>3169.22</v>
      </c>
      <c r="F74" t="s">
        <v>70</v>
      </c>
      <c r="G74" t="s">
        <v>70</v>
      </c>
      <c r="H74">
        <v>1.1100000000000001</v>
      </c>
      <c r="I74" t="s">
        <v>70</v>
      </c>
    </row>
    <row r="75" spans="1:9" x14ac:dyDescent="0.25">
      <c r="A75" t="s">
        <v>71</v>
      </c>
      <c r="B75" t="s">
        <v>68</v>
      </c>
      <c r="C75" t="s">
        <v>72</v>
      </c>
      <c r="D75">
        <v>2018</v>
      </c>
      <c r="E75">
        <v>3206.5</v>
      </c>
      <c r="F75" t="s">
        <v>70</v>
      </c>
      <c r="G75" t="s">
        <v>70</v>
      </c>
      <c r="H75">
        <v>1.18</v>
      </c>
      <c r="I75" t="s">
        <v>70</v>
      </c>
    </row>
    <row r="76" spans="1:9" x14ac:dyDescent="0.25">
      <c r="A76" t="s">
        <v>71</v>
      </c>
      <c r="B76" t="s">
        <v>68</v>
      </c>
      <c r="C76" t="s">
        <v>72</v>
      </c>
      <c r="D76">
        <v>2019</v>
      </c>
      <c r="E76">
        <v>3242.79</v>
      </c>
      <c r="F76" t="s">
        <v>70</v>
      </c>
      <c r="G76" t="s">
        <v>70</v>
      </c>
      <c r="H76">
        <v>1.1299999999999999</v>
      </c>
      <c r="I76" t="s">
        <v>70</v>
      </c>
    </row>
    <row r="77" spans="1:9" x14ac:dyDescent="0.25">
      <c r="A77" t="s">
        <v>71</v>
      </c>
      <c r="B77" t="s">
        <v>68</v>
      </c>
      <c r="C77" t="s">
        <v>72</v>
      </c>
      <c r="D77">
        <v>2020</v>
      </c>
      <c r="E77">
        <v>3276.8</v>
      </c>
      <c r="F77" t="s">
        <v>70</v>
      </c>
      <c r="G77" t="s">
        <v>70</v>
      </c>
      <c r="H77">
        <v>1.05</v>
      </c>
      <c r="I77" t="s">
        <v>70</v>
      </c>
    </row>
    <row r="78" spans="1:9" x14ac:dyDescent="0.25">
      <c r="A78" t="s">
        <v>71</v>
      </c>
      <c r="B78" t="s">
        <v>68</v>
      </c>
      <c r="C78" t="s">
        <v>72</v>
      </c>
      <c r="D78">
        <v>2021</v>
      </c>
      <c r="E78">
        <v>3311.4</v>
      </c>
      <c r="F78" t="s">
        <v>70</v>
      </c>
      <c r="G78" t="s">
        <v>70</v>
      </c>
      <c r="H78">
        <v>1.06</v>
      </c>
      <c r="I78" t="s">
        <v>70</v>
      </c>
    </row>
    <row r="79" spans="1:9" x14ac:dyDescent="0.25">
      <c r="A79" t="s">
        <v>71</v>
      </c>
      <c r="B79" t="s">
        <v>68</v>
      </c>
      <c r="C79" t="s">
        <v>72</v>
      </c>
      <c r="D79">
        <v>2022</v>
      </c>
      <c r="E79">
        <v>3347.19</v>
      </c>
      <c r="F79" t="s">
        <v>70</v>
      </c>
      <c r="G79" t="s">
        <v>70</v>
      </c>
      <c r="H79">
        <v>1.08</v>
      </c>
      <c r="I79" t="s">
        <v>70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658F-D4DA-4AA8-910F-347FCADB985E}">
  <dimension ref="A1:I79"/>
  <sheetViews>
    <sheetView topLeftCell="A7" workbookViewId="0">
      <selection activeCell="E26" sqref="E26"/>
    </sheetView>
  </sheetViews>
  <sheetFormatPr baseColWidth="10" defaultRowHeight="15" x14ac:dyDescent="0.25"/>
  <sheetData>
    <row r="1" spans="1:9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</row>
    <row r="2" spans="1:9" x14ac:dyDescent="0.25">
      <c r="A2" t="s">
        <v>73</v>
      </c>
      <c r="B2" t="s">
        <v>68</v>
      </c>
      <c r="C2" t="s">
        <v>74</v>
      </c>
      <c r="D2">
        <v>1984</v>
      </c>
      <c r="E2">
        <v>30563.360000000001</v>
      </c>
      <c r="F2" t="s">
        <v>70</v>
      </c>
      <c r="G2">
        <v>5.91</v>
      </c>
      <c r="H2" t="s">
        <v>70</v>
      </c>
      <c r="I2" t="s">
        <v>70</v>
      </c>
    </row>
    <row r="3" spans="1:9" x14ac:dyDescent="0.25">
      <c r="A3" t="s">
        <v>73</v>
      </c>
      <c r="B3" t="s">
        <v>68</v>
      </c>
      <c r="C3" t="s">
        <v>74</v>
      </c>
      <c r="D3">
        <v>1985</v>
      </c>
      <c r="E3">
        <v>29741.1</v>
      </c>
      <c r="F3">
        <v>28826.13</v>
      </c>
      <c r="G3">
        <v>3.17</v>
      </c>
      <c r="H3">
        <v>-2.69</v>
      </c>
      <c r="I3">
        <v>-5.68</v>
      </c>
    </row>
    <row r="4" spans="1:9" x14ac:dyDescent="0.25">
      <c r="A4" t="s">
        <v>73</v>
      </c>
      <c r="B4" t="s">
        <v>68</v>
      </c>
      <c r="C4" t="s">
        <v>74</v>
      </c>
      <c r="D4">
        <v>1986</v>
      </c>
      <c r="E4">
        <v>30882.52</v>
      </c>
      <c r="F4">
        <v>28997.040000000001</v>
      </c>
      <c r="G4">
        <v>3.23</v>
      </c>
      <c r="H4">
        <v>3.84</v>
      </c>
      <c r="I4">
        <v>0.59</v>
      </c>
    </row>
    <row r="5" spans="1:9" x14ac:dyDescent="0.25">
      <c r="A5" t="s">
        <v>73</v>
      </c>
      <c r="B5" t="s">
        <v>68</v>
      </c>
      <c r="C5" t="s">
        <v>74</v>
      </c>
      <c r="D5">
        <v>1987</v>
      </c>
      <c r="E5">
        <v>32636.01</v>
      </c>
      <c r="F5">
        <v>29765</v>
      </c>
      <c r="G5">
        <v>2.95</v>
      </c>
      <c r="H5">
        <v>5.68</v>
      </c>
      <c r="I5">
        <v>2.65</v>
      </c>
    </row>
    <row r="6" spans="1:9" x14ac:dyDescent="0.25">
      <c r="A6" t="s">
        <v>73</v>
      </c>
      <c r="B6" t="s">
        <v>68</v>
      </c>
      <c r="C6" t="s">
        <v>74</v>
      </c>
      <c r="D6">
        <v>1988</v>
      </c>
      <c r="E6">
        <v>35587.199999999997</v>
      </c>
      <c r="F6">
        <v>31569.29</v>
      </c>
      <c r="G6">
        <v>2.81</v>
      </c>
      <c r="H6">
        <v>9.0399999999999991</v>
      </c>
      <c r="I6">
        <v>6.06</v>
      </c>
    </row>
    <row r="7" spans="1:9" x14ac:dyDescent="0.25">
      <c r="A7" t="s">
        <v>73</v>
      </c>
      <c r="B7" t="s">
        <v>68</v>
      </c>
      <c r="C7" t="s">
        <v>74</v>
      </c>
      <c r="D7">
        <v>1989</v>
      </c>
      <c r="E7">
        <v>38196.57</v>
      </c>
      <c r="F7">
        <v>33418.129999999997</v>
      </c>
      <c r="G7">
        <v>1.39</v>
      </c>
      <c r="H7">
        <v>7.33</v>
      </c>
      <c r="I7">
        <v>5.86</v>
      </c>
    </row>
    <row r="8" spans="1:9" x14ac:dyDescent="0.25">
      <c r="A8" t="s">
        <v>73</v>
      </c>
      <c r="B8" t="s">
        <v>68</v>
      </c>
      <c r="C8" t="s">
        <v>74</v>
      </c>
      <c r="D8">
        <v>1990</v>
      </c>
      <c r="E8">
        <v>37735.06</v>
      </c>
      <c r="F8">
        <v>32240.720000000001</v>
      </c>
      <c r="G8">
        <v>2.4</v>
      </c>
      <c r="H8">
        <v>-1.21</v>
      </c>
      <c r="I8">
        <v>-3.52</v>
      </c>
    </row>
    <row r="9" spans="1:9" x14ac:dyDescent="0.25">
      <c r="A9" t="s">
        <v>73</v>
      </c>
      <c r="B9" t="s">
        <v>68</v>
      </c>
      <c r="C9" t="s">
        <v>74</v>
      </c>
      <c r="D9">
        <v>1991</v>
      </c>
      <c r="E9">
        <v>34942.160000000003</v>
      </c>
      <c r="F9">
        <v>28618.7</v>
      </c>
      <c r="G9">
        <v>4.32</v>
      </c>
      <c r="H9">
        <v>-7.4</v>
      </c>
      <c r="I9">
        <v>-11.23</v>
      </c>
    </row>
    <row r="10" spans="1:9" x14ac:dyDescent="0.25">
      <c r="A10" t="s">
        <v>73</v>
      </c>
      <c r="B10" t="s">
        <v>68</v>
      </c>
      <c r="C10" t="s">
        <v>74</v>
      </c>
      <c r="D10">
        <v>1992</v>
      </c>
      <c r="E10">
        <v>32318.47</v>
      </c>
      <c r="F10">
        <v>26081.43</v>
      </c>
      <c r="G10">
        <v>1.49</v>
      </c>
      <c r="H10">
        <v>-7.51</v>
      </c>
      <c r="I10">
        <v>-8.8699999999999992</v>
      </c>
    </row>
    <row r="11" spans="1:9" x14ac:dyDescent="0.25">
      <c r="A11" t="s">
        <v>73</v>
      </c>
      <c r="B11" t="s">
        <v>68</v>
      </c>
      <c r="C11" t="s">
        <v>74</v>
      </c>
      <c r="D11">
        <v>1993</v>
      </c>
      <c r="E11">
        <v>31800.97</v>
      </c>
      <c r="F11">
        <v>25373.53</v>
      </c>
      <c r="G11">
        <v>1.1399999999999999</v>
      </c>
      <c r="H11">
        <v>-1.6</v>
      </c>
      <c r="I11">
        <v>-2.71</v>
      </c>
    </row>
    <row r="12" spans="1:9" x14ac:dyDescent="0.25">
      <c r="A12" t="s">
        <v>73</v>
      </c>
      <c r="B12" t="s">
        <v>68</v>
      </c>
      <c r="C12" t="s">
        <v>74</v>
      </c>
      <c r="D12">
        <v>1994</v>
      </c>
      <c r="E12">
        <v>34295.79</v>
      </c>
      <c r="F12">
        <v>27323.8</v>
      </c>
      <c r="G12">
        <v>0.15</v>
      </c>
      <c r="H12">
        <v>7.85</v>
      </c>
      <c r="I12">
        <v>7.69</v>
      </c>
    </row>
    <row r="13" spans="1:9" x14ac:dyDescent="0.25">
      <c r="A13" t="s">
        <v>73</v>
      </c>
      <c r="B13" t="s">
        <v>68</v>
      </c>
      <c r="C13" t="s">
        <v>74</v>
      </c>
      <c r="D13">
        <v>1995</v>
      </c>
      <c r="E13">
        <v>34691.83</v>
      </c>
      <c r="F13">
        <v>27652.91</v>
      </c>
      <c r="G13">
        <v>-0.05</v>
      </c>
      <c r="H13">
        <v>1.1499999999999999</v>
      </c>
      <c r="I13">
        <v>1.2</v>
      </c>
    </row>
    <row r="14" spans="1:9" x14ac:dyDescent="0.25">
      <c r="A14" t="s">
        <v>73</v>
      </c>
      <c r="B14" t="s">
        <v>68</v>
      </c>
      <c r="C14" t="s">
        <v>74</v>
      </c>
      <c r="D14">
        <v>1996</v>
      </c>
      <c r="E14">
        <v>34559.370000000003</v>
      </c>
      <c r="F14">
        <v>27068.58</v>
      </c>
      <c r="G14">
        <v>1.77</v>
      </c>
      <c r="H14">
        <v>-0.38</v>
      </c>
      <c r="I14">
        <v>-2.11</v>
      </c>
    </row>
    <row r="15" spans="1:9" x14ac:dyDescent="0.25">
      <c r="A15" t="s">
        <v>73</v>
      </c>
      <c r="B15" t="s">
        <v>68</v>
      </c>
      <c r="C15" t="s">
        <v>74</v>
      </c>
      <c r="D15">
        <v>1997</v>
      </c>
      <c r="E15">
        <v>36340.28</v>
      </c>
      <c r="F15">
        <v>27799.200000000001</v>
      </c>
      <c r="G15">
        <v>2.39</v>
      </c>
      <c r="H15">
        <v>5.15</v>
      </c>
      <c r="I15">
        <v>2.7</v>
      </c>
    </row>
    <row r="16" spans="1:9" x14ac:dyDescent="0.25">
      <c r="A16" t="s">
        <v>73</v>
      </c>
      <c r="B16" t="s">
        <v>68</v>
      </c>
      <c r="C16" t="s">
        <v>74</v>
      </c>
      <c r="D16">
        <v>1998</v>
      </c>
      <c r="E16">
        <v>37474.519999999997</v>
      </c>
      <c r="F16">
        <v>28633.11</v>
      </c>
      <c r="G16">
        <v>0.12</v>
      </c>
      <c r="H16">
        <v>3.12</v>
      </c>
      <c r="I16">
        <v>3</v>
      </c>
    </row>
    <row r="17" spans="1:9" x14ac:dyDescent="0.25">
      <c r="A17" t="s">
        <v>73</v>
      </c>
      <c r="B17" t="s">
        <v>68</v>
      </c>
      <c r="C17" t="s">
        <v>74</v>
      </c>
      <c r="D17">
        <v>1999</v>
      </c>
      <c r="E17">
        <v>44873.04</v>
      </c>
      <c r="F17">
        <v>33942.42</v>
      </c>
      <c r="G17">
        <v>1.01</v>
      </c>
      <c r="H17">
        <v>19.739999999999998</v>
      </c>
      <c r="I17">
        <v>18.54</v>
      </c>
    </row>
    <row r="18" spans="1:9" x14ac:dyDescent="0.25">
      <c r="A18" t="s">
        <v>73</v>
      </c>
      <c r="B18" t="s">
        <v>68</v>
      </c>
      <c r="C18" t="s">
        <v>74</v>
      </c>
      <c r="D18">
        <v>2000</v>
      </c>
      <c r="E18">
        <v>44649.67</v>
      </c>
      <c r="F18">
        <v>32989.120000000003</v>
      </c>
      <c r="G18">
        <v>2.38</v>
      </c>
      <c r="H18">
        <v>-0.5</v>
      </c>
      <c r="I18">
        <v>-2.81</v>
      </c>
    </row>
    <row r="19" spans="1:9" x14ac:dyDescent="0.25">
      <c r="A19" t="s">
        <v>73</v>
      </c>
      <c r="B19" t="s">
        <v>68</v>
      </c>
      <c r="C19" t="s">
        <v>74</v>
      </c>
      <c r="D19">
        <v>2001</v>
      </c>
      <c r="E19">
        <v>45297.599999999999</v>
      </c>
      <c r="F19">
        <v>32312.75</v>
      </c>
      <c r="G19">
        <v>3.57</v>
      </c>
      <c r="H19">
        <v>1.45</v>
      </c>
      <c r="I19">
        <v>-2.0499999999999998</v>
      </c>
    </row>
    <row r="20" spans="1:9" x14ac:dyDescent="0.25">
      <c r="A20" t="s">
        <v>73</v>
      </c>
      <c r="B20" t="s">
        <v>68</v>
      </c>
      <c r="C20" t="s">
        <v>74</v>
      </c>
      <c r="D20">
        <v>2002</v>
      </c>
      <c r="E20">
        <v>48612.77</v>
      </c>
      <c r="F20">
        <v>33822.559999999998</v>
      </c>
      <c r="G20">
        <v>2.5299999999999998</v>
      </c>
      <c r="H20">
        <v>7.32</v>
      </c>
      <c r="I20">
        <v>4.67</v>
      </c>
    </row>
    <row r="21" spans="1:9" x14ac:dyDescent="0.25">
      <c r="A21" t="s">
        <v>73</v>
      </c>
      <c r="B21" t="s">
        <v>68</v>
      </c>
      <c r="C21" t="s">
        <v>74</v>
      </c>
      <c r="D21">
        <v>2003</v>
      </c>
      <c r="E21">
        <v>51504.11</v>
      </c>
      <c r="F21">
        <v>34804.42</v>
      </c>
      <c r="G21">
        <v>2.96</v>
      </c>
      <c r="H21">
        <v>5.95</v>
      </c>
      <c r="I21">
        <v>2.9</v>
      </c>
    </row>
    <row r="22" spans="1:9" x14ac:dyDescent="0.25">
      <c r="A22" t="s">
        <v>73</v>
      </c>
      <c r="B22" t="s">
        <v>68</v>
      </c>
      <c r="C22" t="s">
        <v>74</v>
      </c>
      <c r="D22">
        <v>2004</v>
      </c>
      <c r="E22">
        <v>59306.76</v>
      </c>
      <c r="F22">
        <v>38237.72</v>
      </c>
      <c r="G22">
        <v>4.8099999999999996</v>
      </c>
      <c r="H22">
        <v>15.15</v>
      </c>
      <c r="I22">
        <v>9.86</v>
      </c>
    </row>
    <row r="23" spans="1:9" x14ac:dyDescent="0.25">
      <c r="A23" t="s">
        <v>73</v>
      </c>
      <c r="B23" t="s">
        <v>68</v>
      </c>
      <c r="C23" t="s">
        <v>74</v>
      </c>
      <c r="D23">
        <v>2005</v>
      </c>
      <c r="E23">
        <v>64632.34</v>
      </c>
      <c r="F23">
        <v>40677.26</v>
      </c>
      <c r="G23">
        <v>2.44</v>
      </c>
      <c r="H23">
        <v>8.98</v>
      </c>
      <c r="I23">
        <v>6.38</v>
      </c>
    </row>
    <row r="24" spans="1:9" x14ac:dyDescent="0.25">
      <c r="A24" t="s">
        <v>73</v>
      </c>
      <c r="B24" t="s">
        <v>68</v>
      </c>
      <c r="C24" t="s">
        <v>74</v>
      </c>
      <c r="D24">
        <v>2006</v>
      </c>
      <c r="E24">
        <v>74697.48</v>
      </c>
      <c r="F24">
        <v>43951.65</v>
      </c>
      <c r="G24">
        <v>6.96</v>
      </c>
      <c r="H24">
        <v>15.57</v>
      </c>
      <c r="I24">
        <v>8.0500000000000007</v>
      </c>
    </row>
    <row r="25" spans="1:9" x14ac:dyDescent="0.25">
      <c r="A25" t="s">
        <v>73</v>
      </c>
      <c r="B25" t="s">
        <v>68</v>
      </c>
      <c r="C25" t="s">
        <v>74</v>
      </c>
      <c r="D25">
        <v>2007</v>
      </c>
      <c r="E25">
        <v>77460.210000000006</v>
      </c>
      <c r="F25">
        <v>43813.56</v>
      </c>
      <c r="G25">
        <v>4.03</v>
      </c>
      <c r="H25">
        <v>3.7</v>
      </c>
      <c r="I25">
        <v>-0.31</v>
      </c>
    </row>
    <row r="26" spans="1:9" x14ac:dyDescent="0.25">
      <c r="A26" t="s">
        <v>73</v>
      </c>
      <c r="B26" t="s">
        <v>68</v>
      </c>
      <c r="C26" t="s">
        <v>74</v>
      </c>
      <c r="D26">
        <v>2008</v>
      </c>
      <c r="E26">
        <v>79716.98</v>
      </c>
      <c r="F26">
        <v>41884.97</v>
      </c>
      <c r="G26">
        <v>7.65</v>
      </c>
      <c r="H26">
        <v>2.91</v>
      </c>
      <c r="I26">
        <v>-4.4000000000000004</v>
      </c>
    </row>
    <row r="27" spans="1:9" x14ac:dyDescent="0.25">
      <c r="A27" t="s">
        <v>73</v>
      </c>
      <c r="B27" t="s">
        <v>68</v>
      </c>
      <c r="C27" t="s">
        <v>74</v>
      </c>
      <c r="D27">
        <v>2009</v>
      </c>
      <c r="E27">
        <v>69657.39</v>
      </c>
      <c r="F27">
        <v>37610.36</v>
      </c>
      <c r="G27">
        <v>-2.69</v>
      </c>
      <c r="H27">
        <v>-12.62</v>
      </c>
      <c r="I27">
        <v>-10.210000000000001</v>
      </c>
    </row>
    <row r="28" spans="1:9" x14ac:dyDescent="0.25">
      <c r="A28" t="s">
        <v>73</v>
      </c>
      <c r="B28" t="s">
        <v>68</v>
      </c>
      <c r="C28" t="s">
        <v>74</v>
      </c>
      <c r="D28">
        <v>2010</v>
      </c>
      <c r="E28">
        <v>65871.759999999995</v>
      </c>
      <c r="F28">
        <v>35168.449999999997</v>
      </c>
      <c r="G28">
        <v>1.1299999999999999</v>
      </c>
      <c r="H28">
        <v>-5.43</v>
      </c>
      <c r="I28">
        <v>-6.49</v>
      </c>
    </row>
    <row r="29" spans="1:9" x14ac:dyDescent="0.25">
      <c r="A29" t="s">
        <v>73</v>
      </c>
      <c r="B29" t="s">
        <v>68</v>
      </c>
      <c r="C29" t="s">
        <v>74</v>
      </c>
      <c r="D29">
        <v>2011</v>
      </c>
      <c r="E29">
        <v>72487.039999999994</v>
      </c>
      <c r="F29">
        <v>36701.58</v>
      </c>
      <c r="G29">
        <v>5.45</v>
      </c>
      <c r="H29">
        <v>10.039999999999999</v>
      </c>
      <c r="I29">
        <v>4.3600000000000003</v>
      </c>
    </row>
    <row r="30" spans="1:9" x14ac:dyDescent="0.25">
      <c r="A30" t="s">
        <v>73</v>
      </c>
      <c r="B30" t="s">
        <v>68</v>
      </c>
      <c r="C30" t="s">
        <v>74</v>
      </c>
      <c r="D30">
        <v>2012</v>
      </c>
      <c r="E30">
        <v>71472.960000000006</v>
      </c>
      <c r="F30">
        <v>35301.33</v>
      </c>
      <c r="G30">
        <v>2.5099999999999998</v>
      </c>
      <c r="H30">
        <v>-1.4</v>
      </c>
      <c r="I30">
        <v>-3.82</v>
      </c>
    </row>
    <row r="31" spans="1:9" x14ac:dyDescent="0.25">
      <c r="A31" t="s">
        <v>73</v>
      </c>
      <c r="B31" t="s">
        <v>68</v>
      </c>
      <c r="C31" t="s">
        <v>74</v>
      </c>
      <c r="D31">
        <v>2013</v>
      </c>
      <c r="E31">
        <v>67177.36</v>
      </c>
      <c r="F31">
        <v>33485.49</v>
      </c>
      <c r="G31">
        <v>-0.91</v>
      </c>
      <c r="H31">
        <v>-6.01</v>
      </c>
      <c r="I31">
        <v>-5.14</v>
      </c>
    </row>
    <row r="32" spans="1:9" x14ac:dyDescent="0.25">
      <c r="A32" t="s">
        <v>73</v>
      </c>
      <c r="B32" t="s">
        <v>68</v>
      </c>
      <c r="C32" t="s">
        <v>74</v>
      </c>
      <c r="D32">
        <v>2014</v>
      </c>
      <c r="E32">
        <v>60601.37</v>
      </c>
      <c r="F32">
        <v>30156.639999999999</v>
      </c>
      <c r="G32">
        <v>0.17</v>
      </c>
      <c r="H32">
        <v>-9.7899999999999991</v>
      </c>
      <c r="I32">
        <v>-9.94</v>
      </c>
    </row>
    <row r="33" spans="1:9" x14ac:dyDescent="0.25">
      <c r="A33" t="s">
        <v>73</v>
      </c>
      <c r="B33" t="s">
        <v>68</v>
      </c>
      <c r="C33" t="s">
        <v>74</v>
      </c>
      <c r="D33">
        <v>2015</v>
      </c>
      <c r="E33">
        <v>56650.239999999998</v>
      </c>
      <c r="F33">
        <v>28355.7</v>
      </c>
      <c r="G33">
        <v>-0.57999999999999996</v>
      </c>
      <c r="H33">
        <v>-6.52</v>
      </c>
      <c r="I33">
        <v>-5.97</v>
      </c>
    </row>
    <row r="34" spans="1:9" x14ac:dyDescent="0.25">
      <c r="A34" t="s">
        <v>73</v>
      </c>
      <c r="B34" t="s">
        <v>68</v>
      </c>
      <c r="C34" t="s">
        <v>74</v>
      </c>
      <c r="D34">
        <v>2016</v>
      </c>
      <c r="E34">
        <v>58089.33</v>
      </c>
      <c r="F34">
        <v>28888.87</v>
      </c>
      <c r="G34">
        <v>0.65</v>
      </c>
      <c r="H34">
        <v>2.54</v>
      </c>
      <c r="I34">
        <v>1.88</v>
      </c>
    </row>
    <row r="35" spans="1:9" x14ac:dyDescent="0.25">
      <c r="A35" t="s">
        <v>73</v>
      </c>
      <c r="B35" t="s">
        <v>68</v>
      </c>
      <c r="C35" t="s">
        <v>74</v>
      </c>
      <c r="D35">
        <v>2017</v>
      </c>
      <c r="E35">
        <v>65108.98</v>
      </c>
      <c r="F35">
        <v>31766.45</v>
      </c>
      <c r="G35">
        <v>1.93</v>
      </c>
      <c r="H35">
        <v>12.08</v>
      </c>
      <c r="I35">
        <v>9.9600000000000009</v>
      </c>
    </row>
    <row r="36" spans="1:9" x14ac:dyDescent="0.25">
      <c r="A36" t="s">
        <v>73</v>
      </c>
      <c r="B36" t="s">
        <v>68</v>
      </c>
      <c r="C36" t="s">
        <v>74</v>
      </c>
      <c r="D36">
        <v>2018</v>
      </c>
      <c r="E36">
        <v>69017.179999999993</v>
      </c>
      <c r="F36">
        <v>32906.370000000003</v>
      </c>
      <c r="G36">
        <v>2.33</v>
      </c>
      <c r="H36">
        <v>6</v>
      </c>
      <c r="I36">
        <v>3.59</v>
      </c>
    </row>
    <row r="37" spans="1:9" x14ac:dyDescent="0.25">
      <c r="A37" t="s">
        <v>73</v>
      </c>
      <c r="B37" t="s">
        <v>68</v>
      </c>
      <c r="C37" t="s">
        <v>74</v>
      </c>
      <c r="D37">
        <v>2019</v>
      </c>
      <c r="E37">
        <v>71756.94</v>
      </c>
      <c r="F37">
        <v>33316.82</v>
      </c>
      <c r="G37">
        <v>2.69</v>
      </c>
      <c r="H37">
        <v>3.97</v>
      </c>
      <c r="I37">
        <v>1.25</v>
      </c>
    </row>
    <row r="38" spans="1:9" x14ac:dyDescent="0.25">
      <c r="A38" t="s">
        <v>73</v>
      </c>
      <c r="B38" t="s">
        <v>68</v>
      </c>
      <c r="C38" t="s">
        <v>74</v>
      </c>
      <c r="D38">
        <v>2020</v>
      </c>
      <c r="E38">
        <v>67107.070000000007</v>
      </c>
      <c r="F38">
        <v>30744.38</v>
      </c>
      <c r="G38">
        <v>1.34</v>
      </c>
      <c r="H38">
        <v>-6.48</v>
      </c>
      <c r="I38">
        <v>-7.72</v>
      </c>
    </row>
    <row r="39" spans="1:9" x14ac:dyDescent="0.25">
      <c r="A39" t="s">
        <v>73</v>
      </c>
      <c r="B39" t="s">
        <v>68</v>
      </c>
      <c r="C39" t="s">
        <v>74</v>
      </c>
      <c r="D39">
        <v>2021</v>
      </c>
      <c r="E39">
        <v>76417.64</v>
      </c>
      <c r="F39">
        <v>33442.379999999997</v>
      </c>
      <c r="G39">
        <v>4.6900000000000004</v>
      </c>
      <c r="H39">
        <v>13.87</v>
      </c>
      <c r="I39">
        <v>8.7799999999999994</v>
      </c>
    </row>
    <row r="40" spans="1:9" x14ac:dyDescent="0.25">
      <c r="A40" t="s">
        <v>73</v>
      </c>
      <c r="B40" t="s">
        <v>68</v>
      </c>
      <c r="C40" t="s">
        <v>74</v>
      </c>
      <c r="D40">
        <v>2022</v>
      </c>
      <c r="E40">
        <v>76554.62</v>
      </c>
      <c r="F40">
        <v>31040.83</v>
      </c>
      <c r="G40">
        <v>7.93</v>
      </c>
      <c r="H40">
        <v>0.18</v>
      </c>
      <c r="I40">
        <v>-7.18</v>
      </c>
    </row>
    <row r="41" spans="1:9" x14ac:dyDescent="0.25">
      <c r="A41" t="s">
        <v>75</v>
      </c>
      <c r="B41" t="s">
        <v>68</v>
      </c>
      <c r="C41" t="s">
        <v>76</v>
      </c>
      <c r="D41">
        <v>1984</v>
      </c>
      <c r="E41">
        <v>16459.62</v>
      </c>
      <c r="F41" t="s">
        <v>70</v>
      </c>
      <c r="G41" t="s">
        <v>70</v>
      </c>
      <c r="H41" t="s">
        <v>70</v>
      </c>
      <c r="I41" t="s">
        <v>70</v>
      </c>
    </row>
    <row r="42" spans="1:9" x14ac:dyDescent="0.25">
      <c r="A42" t="s">
        <v>75</v>
      </c>
      <c r="B42" t="s">
        <v>68</v>
      </c>
      <c r="C42" t="s">
        <v>76</v>
      </c>
      <c r="D42">
        <v>1985</v>
      </c>
      <c r="E42">
        <v>17462.79</v>
      </c>
      <c r="F42" t="s">
        <v>70</v>
      </c>
      <c r="G42" t="s">
        <v>70</v>
      </c>
      <c r="H42">
        <v>6.09</v>
      </c>
      <c r="I42" t="s">
        <v>70</v>
      </c>
    </row>
    <row r="43" spans="1:9" x14ac:dyDescent="0.25">
      <c r="A43" t="s">
        <v>75</v>
      </c>
      <c r="B43" t="s">
        <v>68</v>
      </c>
      <c r="C43" t="s">
        <v>76</v>
      </c>
      <c r="D43">
        <v>1986</v>
      </c>
      <c r="E43">
        <v>18606.62</v>
      </c>
      <c r="F43" t="s">
        <v>70</v>
      </c>
      <c r="G43" t="s">
        <v>70</v>
      </c>
      <c r="H43">
        <v>6.55</v>
      </c>
      <c r="I43" t="s">
        <v>70</v>
      </c>
    </row>
    <row r="44" spans="1:9" x14ac:dyDescent="0.25">
      <c r="A44" t="s">
        <v>75</v>
      </c>
      <c r="B44" t="s">
        <v>68</v>
      </c>
      <c r="C44" t="s">
        <v>76</v>
      </c>
      <c r="D44">
        <v>1987</v>
      </c>
      <c r="E44">
        <v>19445.96</v>
      </c>
      <c r="F44" t="s">
        <v>70</v>
      </c>
      <c r="G44" t="s">
        <v>70</v>
      </c>
      <c r="H44">
        <v>4.51</v>
      </c>
      <c r="I44" t="s">
        <v>70</v>
      </c>
    </row>
    <row r="45" spans="1:9" x14ac:dyDescent="0.25">
      <c r="A45" t="s">
        <v>75</v>
      </c>
      <c r="B45" t="s">
        <v>68</v>
      </c>
      <c r="C45" t="s">
        <v>76</v>
      </c>
      <c r="D45">
        <v>1988</v>
      </c>
      <c r="E45">
        <v>20675.64</v>
      </c>
      <c r="F45" t="s">
        <v>70</v>
      </c>
      <c r="G45" t="s">
        <v>70</v>
      </c>
      <c r="H45">
        <v>6.32</v>
      </c>
      <c r="I45" t="s">
        <v>70</v>
      </c>
    </row>
    <row r="46" spans="1:9" x14ac:dyDescent="0.25">
      <c r="A46" t="s">
        <v>75</v>
      </c>
      <c r="B46" t="s">
        <v>68</v>
      </c>
      <c r="C46" t="s">
        <v>76</v>
      </c>
      <c r="D46">
        <v>1989</v>
      </c>
      <c r="E46">
        <v>21657.08</v>
      </c>
      <c r="F46" t="s">
        <v>70</v>
      </c>
      <c r="G46" t="s">
        <v>70</v>
      </c>
      <c r="H46">
        <v>4.75</v>
      </c>
      <c r="I46" t="s">
        <v>70</v>
      </c>
    </row>
    <row r="47" spans="1:9" x14ac:dyDescent="0.25">
      <c r="A47" t="s">
        <v>75</v>
      </c>
      <c r="B47" t="s">
        <v>68</v>
      </c>
      <c r="C47" t="s">
        <v>76</v>
      </c>
      <c r="D47">
        <v>1990</v>
      </c>
      <c r="E47">
        <v>22892.54</v>
      </c>
      <c r="F47" t="s">
        <v>70</v>
      </c>
      <c r="G47" t="s">
        <v>70</v>
      </c>
      <c r="H47">
        <v>5.7</v>
      </c>
      <c r="I47" t="s">
        <v>70</v>
      </c>
    </row>
    <row r="48" spans="1:9" x14ac:dyDescent="0.25">
      <c r="A48" t="s">
        <v>75</v>
      </c>
      <c r="B48" t="s">
        <v>68</v>
      </c>
      <c r="C48" t="s">
        <v>76</v>
      </c>
      <c r="D48">
        <v>1991</v>
      </c>
      <c r="E48">
        <v>23895.41</v>
      </c>
      <c r="F48" t="s">
        <v>70</v>
      </c>
      <c r="G48" t="s">
        <v>70</v>
      </c>
      <c r="H48">
        <v>4.38</v>
      </c>
      <c r="I48" t="s">
        <v>70</v>
      </c>
    </row>
    <row r="49" spans="1:9" x14ac:dyDescent="0.25">
      <c r="A49" t="s">
        <v>75</v>
      </c>
      <c r="B49" t="s">
        <v>68</v>
      </c>
      <c r="C49" t="s">
        <v>76</v>
      </c>
      <c r="D49">
        <v>1992</v>
      </c>
      <c r="E49">
        <v>25267.47</v>
      </c>
      <c r="F49" t="s">
        <v>70</v>
      </c>
      <c r="G49" t="s">
        <v>70</v>
      </c>
      <c r="H49">
        <v>5.74</v>
      </c>
      <c r="I49" t="s">
        <v>70</v>
      </c>
    </row>
    <row r="50" spans="1:9" x14ac:dyDescent="0.25">
      <c r="A50" t="s">
        <v>75</v>
      </c>
      <c r="B50" t="s">
        <v>68</v>
      </c>
      <c r="C50" t="s">
        <v>76</v>
      </c>
      <c r="D50">
        <v>1993</v>
      </c>
      <c r="E50">
        <v>25216.02</v>
      </c>
      <c r="F50" t="s">
        <v>70</v>
      </c>
      <c r="G50" t="s">
        <v>70</v>
      </c>
      <c r="H50">
        <v>-0.2</v>
      </c>
      <c r="I50" t="s">
        <v>70</v>
      </c>
    </row>
    <row r="51" spans="1:9" x14ac:dyDescent="0.25">
      <c r="A51" t="s">
        <v>75</v>
      </c>
      <c r="B51" t="s">
        <v>68</v>
      </c>
      <c r="C51" t="s">
        <v>76</v>
      </c>
      <c r="D51">
        <v>1994</v>
      </c>
      <c r="E51">
        <v>26024.91</v>
      </c>
      <c r="F51" t="s">
        <v>70</v>
      </c>
      <c r="G51" t="s">
        <v>70</v>
      </c>
      <c r="H51">
        <v>3.21</v>
      </c>
      <c r="I51" t="s">
        <v>70</v>
      </c>
    </row>
    <row r="52" spans="1:9" x14ac:dyDescent="0.25">
      <c r="A52" t="s">
        <v>75</v>
      </c>
      <c r="B52" t="s">
        <v>68</v>
      </c>
      <c r="C52" t="s">
        <v>76</v>
      </c>
      <c r="D52">
        <v>1995</v>
      </c>
      <c r="E52">
        <v>26436.84</v>
      </c>
      <c r="F52" t="s">
        <v>70</v>
      </c>
      <c r="G52" t="s">
        <v>70</v>
      </c>
      <c r="H52">
        <v>1.58</v>
      </c>
      <c r="I52" t="s">
        <v>70</v>
      </c>
    </row>
    <row r="53" spans="1:9" x14ac:dyDescent="0.25">
      <c r="A53" t="s">
        <v>75</v>
      </c>
      <c r="B53" t="s">
        <v>68</v>
      </c>
      <c r="C53" t="s">
        <v>76</v>
      </c>
      <c r="D53">
        <v>1996</v>
      </c>
      <c r="E53">
        <v>26064.42</v>
      </c>
      <c r="F53" t="s">
        <v>70</v>
      </c>
      <c r="G53" t="s">
        <v>70</v>
      </c>
      <c r="H53">
        <v>-1.41</v>
      </c>
      <c r="I53" t="s">
        <v>70</v>
      </c>
    </row>
    <row r="54" spans="1:9" x14ac:dyDescent="0.25">
      <c r="A54" t="s">
        <v>75</v>
      </c>
      <c r="B54" t="s">
        <v>68</v>
      </c>
      <c r="C54" t="s">
        <v>76</v>
      </c>
      <c r="D54">
        <v>1997</v>
      </c>
      <c r="E54">
        <v>27121.26</v>
      </c>
      <c r="F54" t="s">
        <v>70</v>
      </c>
      <c r="G54" t="s">
        <v>70</v>
      </c>
      <c r="H54">
        <v>4.05</v>
      </c>
      <c r="I54" t="s">
        <v>70</v>
      </c>
    </row>
    <row r="55" spans="1:9" x14ac:dyDescent="0.25">
      <c r="A55" t="s">
        <v>75</v>
      </c>
      <c r="B55" t="s">
        <v>68</v>
      </c>
      <c r="C55" t="s">
        <v>76</v>
      </c>
      <c r="D55">
        <v>1998</v>
      </c>
      <c r="E55">
        <v>28118.400000000001</v>
      </c>
      <c r="F55" t="s">
        <v>70</v>
      </c>
      <c r="G55" t="s">
        <v>70</v>
      </c>
      <c r="H55">
        <v>3.68</v>
      </c>
      <c r="I55" t="s">
        <v>70</v>
      </c>
    </row>
    <row r="56" spans="1:9" x14ac:dyDescent="0.25">
      <c r="A56" t="s">
        <v>75</v>
      </c>
      <c r="B56" t="s">
        <v>68</v>
      </c>
      <c r="C56" t="s">
        <v>76</v>
      </c>
      <c r="D56">
        <v>1999</v>
      </c>
      <c r="E56">
        <v>29041.15</v>
      </c>
      <c r="F56" t="s">
        <v>70</v>
      </c>
      <c r="G56" t="s">
        <v>70</v>
      </c>
      <c r="H56">
        <v>3.28</v>
      </c>
      <c r="I56" t="s">
        <v>70</v>
      </c>
    </row>
    <row r="57" spans="1:9" x14ac:dyDescent="0.25">
      <c r="A57" t="s">
        <v>75</v>
      </c>
      <c r="B57" t="s">
        <v>68</v>
      </c>
      <c r="C57" t="s">
        <v>76</v>
      </c>
      <c r="D57">
        <v>2000</v>
      </c>
      <c r="E57">
        <v>31677.06</v>
      </c>
      <c r="F57">
        <v>30401.11</v>
      </c>
      <c r="G57">
        <v>4.2</v>
      </c>
      <c r="H57">
        <v>9.08</v>
      </c>
      <c r="I57">
        <v>4.68</v>
      </c>
    </row>
    <row r="58" spans="1:9" x14ac:dyDescent="0.25">
      <c r="A58" t="s">
        <v>75</v>
      </c>
      <c r="B58" t="s">
        <v>68</v>
      </c>
      <c r="C58" t="s">
        <v>76</v>
      </c>
      <c r="D58">
        <v>2001</v>
      </c>
      <c r="E58">
        <v>32595.21</v>
      </c>
      <c r="F58">
        <v>29928.63</v>
      </c>
      <c r="G58">
        <v>4.5199999999999996</v>
      </c>
      <c r="H58">
        <v>2.9</v>
      </c>
      <c r="I58">
        <v>-1.55</v>
      </c>
    </row>
    <row r="59" spans="1:9" x14ac:dyDescent="0.25">
      <c r="A59" t="s">
        <v>75</v>
      </c>
      <c r="B59" t="s">
        <v>68</v>
      </c>
      <c r="C59" t="s">
        <v>76</v>
      </c>
      <c r="D59">
        <v>2002</v>
      </c>
      <c r="E59">
        <v>33175.99</v>
      </c>
      <c r="F59">
        <v>29410.15</v>
      </c>
      <c r="G59">
        <v>3.58</v>
      </c>
      <c r="H59">
        <v>1.78</v>
      </c>
      <c r="I59">
        <v>-1.73</v>
      </c>
    </row>
    <row r="60" spans="1:9" x14ac:dyDescent="0.25">
      <c r="A60" t="s">
        <v>75</v>
      </c>
      <c r="B60" t="s">
        <v>68</v>
      </c>
      <c r="C60" t="s">
        <v>76</v>
      </c>
      <c r="D60">
        <v>2003</v>
      </c>
      <c r="E60">
        <v>34041.550000000003</v>
      </c>
      <c r="F60">
        <v>29276.95</v>
      </c>
      <c r="G60">
        <v>3.08</v>
      </c>
      <c r="H60">
        <v>2.61</v>
      </c>
      <c r="I60">
        <v>-0.45</v>
      </c>
    </row>
    <row r="61" spans="1:9" x14ac:dyDescent="0.25">
      <c r="A61" t="s">
        <v>75</v>
      </c>
      <c r="B61" t="s">
        <v>68</v>
      </c>
      <c r="C61" t="s">
        <v>76</v>
      </c>
      <c r="D61">
        <v>2004</v>
      </c>
      <c r="E61">
        <v>35767.78</v>
      </c>
      <c r="F61">
        <v>29566.36</v>
      </c>
      <c r="G61">
        <v>4.04</v>
      </c>
      <c r="H61">
        <v>5.07</v>
      </c>
      <c r="I61">
        <v>0.99</v>
      </c>
    </row>
    <row r="62" spans="1:9" x14ac:dyDescent="0.25">
      <c r="A62" t="s">
        <v>75</v>
      </c>
      <c r="B62" t="s">
        <v>68</v>
      </c>
      <c r="C62" t="s">
        <v>76</v>
      </c>
      <c r="D62">
        <v>2005</v>
      </c>
      <c r="E62">
        <v>36738.82</v>
      </c>
      <c r="F62">
        <v>29222.560000000001</v>
      </c>
      <c r="G62">
        <v>3.92</v>
      </c>
      <c r="H62">
        <v>2.71</v>
      </c>
      <c r="I62">
        <v>-1.1599999999999999</v>
      </c>
    </row>
    <row r="63" spans="1:9" x14ac:dyDescent="0.25">
      <c r="A63" t="s">
        <v>75</v>
      </c>
      <c r="B63" t="s">
        <v>68</v>
      </c>
      <c r="C63" t="s">
        <v>76</v>
      </c>
      <c r="D63">
        <v>2006</v>
      </c>
      <c r="E63">
        <v>38831.980000000003</v>
      </c>
      <c r="F63">
        <v>29660.31</v>
      </c>
      <c r="G63">
        <v>4.1399999999999997</v>
      </c>
      <c r="H63">
        <v>5.7</v>
      </c>
      <c r="I63">
        <v>1.5</v>
      </c>
    </row>
    <row r="64" spans="1:9" x14ac:dyDescent="0.25">
      <c r="A64" t="s">
        <v>75</v>
      </c>
      <c r="B64" t="s">
        <v>68</v>
      </c>
      <c r="C64" t="s">
        <v>76</v>
      </c>
      <c r="D64">
        <v>2007</v>
      </c>
      <c r="E64">
        <v>41496.019999999997</v>
      </c>
      <c r="F64">
        <v>30370.98</v>
      </c>
      <c r="G64">
        <v>4.3600000000000003</v>
      </c>
      <c r="H64">
        <v>6.86</v>
      </c>
      <c r="I64">
        <v>2.4</v>
      </c>
    </row>
    <row r="65" spans="1:9" x14ac:dyDescent="0.25">
      <c r="A65" t="s">
        <v>75</v>
      </c>
      <c r="B65" t="s">
        <v>68</v>
      </c>
      <c r="C65" t="s">
        <v>76</v>
      </c>
      <c r="D65">
        <v>2008</v>
      </c>
      <c r="E65">
        <v>43466.5</v>
      </c>
      <c r="F65">
        <v>30487.49</v>
      </c>
      <c r="G65">
        <v>4.3499999999999996</v>
      </c>
      <c r="H65">
        <v>4.75</v>
      </c>
      <c r="I65">
        <v>0.38</v>
      </c>
    </row>
    <row r="66" spans="1:9" x14ac:dyDescent="0.25">
      <c r="A66" t="s">
        <v>75</v>
      </c>
      <c r="B66" t="s">
        <v>68</v>
      </c>
      <c r="C66" t="s">
        <v>76</v>
      </c>
      <c r="D66">
        <v>2009</v>
      </c>
      <c r="E66">
        <v>43284.68</v>
      </c>
      <c r="F66">
        <v>29961.74</v>
      </c>
      <c r="G66">
        <v>1.33</v>
      </c>
      <c r="H66">
        <v>-0.42</v>
      </c>
      <c r="I66">
        <v>-1.72</v>
      </c>
    </row>
    <row r="67" spans="1:9" x14ac:dyDescent="0.25">
      <c r="A67" t="s">
        <v>75</v>
      </c>
      <c r="B67" t="s">
        <v>68</v>
      </c>
      <c r="C67" t="s">
        <v>76</v>
      </c>
      <c r="D67">
        <v>2010</v>
      </c>
      <c r="E67">
        <v>44127.49</v>
      </c>
      <c r="F67">
        <v>30294.46</v>
      </c>
      <c r="G67">
        <v>0.83</v>
      </c>
      <c r="H67">
        <v>1.95</v>
      </c>
      <c r="I67">
        <v>1.1100000000000001</v>
      </c>
    </row>
    <row r="68" spans="1:9" x14ac:dyDescent="0.25">
      <c r="A68" t="s">
        <v>75</v>
      </c>
      <c r="B68" t="s">
        <v>68</v>
      </c>
      <c r="C68" t="s">
        <v>76</v>
      </c>
      <c r="D68">
        <v>2011</v>
      </c>
      <c r="E68">
        <v>45226.22</v>
      </c>
      <c r="F68">
        <v>30484.12</v>
      </c>
      <c r="G68">
        <v>1.85</v>
      </c>
      <c r="H68">
        <v>2.4900000000000002</v>
      </c>
      <c r="I68">
        <v>0.63</v>
      </c>
    </row>
    <row r="69" spans="1:9" x14ac:dyDescent="0.25">
      <c r="A69" t="s">
        <v>75</v>
      </c>
      <c r="B69" t="s">
        <v>68</v>
      </c>
      <c r="C69" t="s">
        <v>76</v>
      </c>
      <c r="D69">
        <v>2012</v>
      </c>
      <c r="E69">
        <v>45924.84</v>
      </c>
      <c r="F69">
        <v>30471.53</v>
      </c>
      <c r="G69">
        <v>1.59</v>
      </c>
      <c r="H69">
        <v>1.54</v>
      </c>
      <c r="I69">
        <v>-0.04</v>
      </c>
    </row>
    <row r="70" spans="1:9" x14ac:dyDescent="0.25">
      <c r="A70" t="s">
        <v>75</v>
      </c>
      <c r="B70" t="s">
        <v>68</v>
      </c>
      <c r="C70" t="s">
        <v>76</v>
      </c>
      <c r="D70">
        <v>2013</v>
      </c>
      <c r="E70">
        <v>45722.69</v>
      </c>
      <c r="F70">
        <v>30007.32</v>
      </c>
      <c r="G70">
        <v>1.1000000000000001</v>
      </c>
      <c r="H70">
        <v>-0.44</v>
      </c>
      <c r="I70">
        <v>-1.52</v>
      </c>
    </row>
    <row r="71" spans="1:9" x14ac:dyDescent="0.25">
      <c r="A71" t="s">
        <v>75</v>
      </c>
      <c r="B71" t="s">
        <v>68</v>
      </c>
      <c r="C71" t="s">
        <v>76</v>
      </c>
      <c r="D71">
        <v>2014</v>
      </c>
      <c r="E71">
        <v>47146.06</v>
      </c>
      <c r="F71">
        <v>29855.72</v>
      </c>
      <c r="G71">
        <v>3.64</v>
      </c>
      <c r="H71">
        <v>3.11</v>
      </c>
      <c r="I71">
        <v>-0.51</v>
      </c>
    </row>
    <row r="72" spans="1:9" x14ac:dyDescent="0.25">
      <c r="A72" t="s">
        <v>75</v>
      </c>
      <c r="B72" t="s">
        <v>68</v>
      </c>
      <c r="C72" t="s">
        <v>76</v>
      </c>
      <c r="D72">
        <v>2015</v>
      </c>
      <c r="E72">
        <v>47103.25</v>
      </c>
      <c r="F72">
        <v>29709.279999999999</v>
      </c>
      <c r="G72">
        <v>0.4</v>
      </c>
      <c r="H72">
        <v>-0.09</v>
      </c>
      <c r="I72">
        <v>-0.49</v>
      </c>
    </row>
    <row r="73" spans="1:9" x14ac:dyDescent="0.25">
      <c r="A73" t="s">
        <v>75</v>
      </c>
      <c r="B73" t="s">
        <v>68</v>
      </c>
      <c r="C73" t="s">
        <v>76</v>
      </c>
      <c r="D73">
        <v>2016</v>
      </c>
      <c r="E73">
        <v>48214.65</v>
      </c>
      <c r="F73">
        <v>30191.4</v>
      </c>
      <c r="G73">
        <v>0.72</v>
      </c>
      <c r="H73">
        <v>2.36</v>
      </c>
      <c r="I73">
        <v>1.62</v>
      </c>
    </row>
    <row r="74" spans="1:9" x14ac:dyDescent="0.25">
      <c r="A74" t="s">
        <v>75</v>
      </c>
      <c r="B74" t="s">
        <v>68</v>
      </c>
      <c r="C74" t="s">
        <v>76</v>
      </c>
      <c r="D74">
        <v>2017</v>
      </c>
      <c r="E74">
        <v>49671.21</v>
      </c>
      <c r="F74">
        <v>30767.52</v>
      </c>
      <c r="G74">
        <v>1.0900000000000001</v>
      </c>
      <c r="H74">
        <v>3.02</v>
      </c>
      <c r="I74">
        <v>1.91</v>
      </c>
    </row>
    <row r="75" spans="1:9" x14ac:dyDescent="0.25">
      <c r="A75" t="s">
        <v>75</v>
      </c>
      <c r="B75" t="s">
        <v>68</v>
      </c>
      <c r="C75" t="s">
        <v>76</v>
      </c>
      <c r="D75">
        <v>2018</v>
      </c>
      <c r="E75">
        <v>50024.2</v>
      </c>
      <c r="F75">
        <v>30632.54</v>
      </c>
      <c r="G75">
        <v>1.1499999999999999</v>
      </c>
      <c r="H75">
        <v>0.71</v>
      </c>
      <c r="I75">
        <v>-0.44</v>
      </c>
    </row>
    <row r="76" spans="1:9" x14ac:dyDescent="0.25">
      <c r="A76" t="s">
        <v>75</v>
      </c>
      <c r="B76" t="s">
        <v>68</v>
      </c>
      <c r="C76" t="s">
        <v>76</v>
      </c>
      <c r="D76">
        <v>2019</v>
      </c>
      <c r="E76">
        <v>50661.85</v>
      </c>
      <c r="F76">
        <v>30585.06</v>
      </c>
      <c r="G76">
        <v>1.43</v>
      </c>
      <c r="H76">
        <v>1.27</v>
      </c>
      <c r="I76">
        <v>-0.15</v>
      </c>
    </row>
    <row r="77" spans="1:9" x14ac:dyDescent="0.25">
      <c r="A77" t="s">
        <v>75</v>
      </c>
      <c r="B77" t="s">
        <v>68</v>
      </c>
      <c r="C77" t="s">
        <v>76</v>
      </c>
      <c r="D77">
        <v>2020</v>
      </c>
      <c r="E77">
        <v>47408.480000000003</v>
      </c>
      <c r="F77">
        <v>28349.55</v>
      </c>
      <c r="G77">
        <v>0.96</v>
      </c>
      <c r="H77">
        <v>-6.42</v>
      </c>
      <c r="I77">
        <v>-7.31</v>
      </c>
    </row>
    <row r="78" spans="1:9" x14ac:dyDescent="0.25">
      <c r="A78" t="s">
        <v>75</v>
      </c>
      <c r="B78" t="s">
        <v>68</v>
      </c>
      <c r="C78" t="s">
        <v>76</v>
      </c>
      <c r="D78">
        <v>2021</v>
      </c>
      <c r="E78">
        <v>56593.03</v>
      </c>
      <c r="F78">
        <v>32472.63</v>
      </c>
      <c r="G78">
        <v>4.22</v>
      </c>
      <c r="H78">
        <v>19.37</v>
      </c>
      <c r="I78">
        <v>14.54</v>
      </c>
    </row>
    <row r="79" spans="1:9" x14ac:dyDescent="0.25">
      <c r="A79" t="s">
        <v>75</v>
      </c>
      <c r="B79" t="s">
        <v>68</v>
      </c>
      <c r="C79" t="s">
        <v>76</v>
      </c>
      <c r="D79">
        <v>2022</v>
      </c>
      <c r="E79">
        <v>63605.21</v>
      </c>
      <c r="F79">
        <v>33215.15</v>
      </c>
      <c r="G79">
        <v>9.8800000000000008</v>
      </c>
      <c r="H79">
        <v>12.39</v>
      </c>
      <c r="I79">
        <v>2.29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Comparaisons 3ME SDES</vt:lpstr>
      <vt:lpstr>SDES Avec detail achat neuf</vt:lpstr>
      <vt:lpstr>Feuil2</vt:lpstr>
      <vt:lpstr>Feuil3</vt:lpstr>
      <vt:lpstr>SDES Parc</vt:lpstr>
      <vt:lpstr>SDES Achat neuf et gros travaux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2023-02-19T12:03:30Z</dcterms:created>
  <dcterms:modified xsi:type="dcterms:W3CDTF">2024-02-29T17:54:35Z</dcterms:modified>
</cp:coreProperties>
</file>