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"/>
    </mc:Choice>
  </mc:AlternateContent>
  <xr:revisionPtr revIDLastSave="0" documentId="13_ncr:1_{7B0571CF-876A-425F-A0F0-5171F41F1D2B}" xr6:coauthVersionLast="47" xr6:coauthVersionMax="47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 energie vecteurs" sheetId="13" r:id="rId1"/>
    <sheet name="T energie usages" sheetId="16" r:id="rId2"/>
    <sheet name="T transport" sheetId="32" r:id="rId3"/>
    <sheet name="Résultats" sheetId="2" r:id="rId4"/>
    <sheet name="T CO2" sheetId="31" r:id="rId5"/>
    <sheet name="T logement" sheetId="14" r:id="rId6"/>
    <sheet name="G energie" sheetId="27" r:id="rId7"/>
    <sheet name="G mix energie" sheetId="30" r:id="rId8"/>
    <sheet name="G mix élec" sheetId="22" r:id="rId9"/>
    <sheet name="G mix carb" sheetId="23" r:id="rId10"/>
    <sheet name="G mix gaz" sheetId="24" r:id="rId11"/>
    <sheet name="G CO2" sheetId="26" r:id="rId12"/>
    <sheet name="T parc auto" sheetId="25" r:id="rId13"/>
    <sheet name="G parc auto total" sheetId="28" r:id="rId14"/>
    <sheet name="G parc elec" sheetId="29" r:id="rId15"/>
    <sheet name="G parc auto" sheetId="19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12">'T parc auto'!$C$26:$AM$107</definedName>
    <definedName name="_xlnm.Print_Area" localSheetId="2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20" i="32" l="1"/>
  <c r="AA20" i="32"/>
  <c r="Q20" i="32"/>
  <c r="AU17" i="32"/>
  <c r="AA17" i="32"/>
  <c r="Q17" i="32"/>
  <c r="BB10" i="32"/>
  <c r="BB9" i="32"/>
  <c r="BB8" i="32"/>
  <c r="BB7" i="32"/>
  <c r="BD10" i="32" l="1"/>
  <c r="BD9" i="32"/>
  <c r="BD8" i="32"/>
  <c r="BD7" i="32"/>
  <c r="BC10" i="32"/>
  <c r="BC9" i="32"/>
  <c r="BC8" i="32"/>
  <c r="BC7" i="32"/>
  <c r="AU6" i="32"/>
  <c r="AA6" i="32"/>
  <c r="Q6" i="32"/>
  <c r="AU9" i="32"/>
  <c r="AA9" i="32"/>
  <c r="Q9" i="32"/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58" i="32"/>
  <c r="A36" i="32"/>
  <c r="A1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A4" i="32" s="1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AU4" i="32" s="1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R6" i="32"/>
  <c r="S6" i="32"/>
  <c r="T6" i="32"/>
  <c r="U6" i="32"/>
  <c r="V6" i="32"/>
  <c r="W6" i="32"/>
  <c r="X6" i="32"/>
  <c r="Y6" i="32"/>
  <c r="Z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Q7" i="32" s="1"/>
  <c r="R8" i="32"/>
  <c r="S8" i="32"/>
  <c r="T8" i="32"/>
  <c r="U8" i="32"/>
  <c r="V8" i="32"/>
  <c r="W8" i="32"/>
  <c r="X8" i="32"/>
  <c r="Y8" i="32"/>
  <c r="Z8" i="32"/>
  <c r="AA8" i="32"/>
  <c r="AA7" i="32" s="1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AU7" i="32" s="1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R9" i="32"/>
  <c r="S9" i="32"/>
  <c r="T9" i="32"/>
  <c r="U9" i="32"/>
  <c r="V9" i="32"/>
  <c r="W9" i="32"/>
  <c r="X9" i="32"/>
  <c r="Y9" i="32"/>
  <c r="Z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AL14" i="32"/>
  <c r="AM14" i="32"/>
  <c r="AN14" i="32"/>
  <c r="AO14" i="32"/>
  <c r="AP14" i="32"/>
  <c r="AQ14" i="32"/>
  <c r="AR14" i="32"/>
  <c r="AS14" i="32"/>
  <c r="AT14" i="32"/>
  <c r="AU14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AL15" i="32"/>
  <c r="AM15" i="32"/>
  <c r="AN15" i="32"/>
  <c r="AO15" i="32"/>
  <c r="AP15" i="32"/>
  <c r="AQ15" i="32"/>
  <c r="AR15" i="32"/>
  <c r="AS15" i="32"/>
  <c r="AT15" i="32"/>
  <c r="AU15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AL16" i="32"/>
  <c r="AM16" i="32"/>
  <c r="AN16" i="32"/>
  <c r="AO16" i="32"/>
  <c r="AP16" i="32"/>
  <c r="AQ16" i="32"/>
  <c r="AR16" i="32"/>
  <c r="AS16" i="32"/>
  <c r="AT16" i="32"/>
  <c r="AU16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R17" i="32"/>
  <c r="S17" i="32"/>
  <c r="T17" i="32"/>
  <c r="U17" i="32"/>
  <c r="V17" i="32"/>
  <c r="W17" i="32"/>
  <c r="X17" i="32"/>
  <c r="Y17" i="32"/>
  <c r="Z17" i="32"/>
  <c r="AB17" i="32"/>
  <c r="AC17" i="32"/>
  <c r="AD17" i="32"/>
  <c r="AE17" i="32"/>
  <c r="AF17" i="32"/>
  <c r="AG17" i="32"/>
  <c r="AH17" i="32"/>
  <c r="AI17" i="32"/>
  <c r="AJ17" i="32"/>
  <c r="AK17" i="32"/>
  <c r="AL17" i="32"/>
  <c r="AM17" i="32"/>
  <c r="AN17" i="32"/>
  <c r="AO17" i="32"/>
  <c r="AP17" i="32"/>
  <c r="AQ17" i="32"/>
  <c r="AR17" i="32"/>
  <c r="AS17" i="32"/>
  <c r="AT17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AL18" i="32"/>
  <c r="AM18" i="32"/>
  <c r="AN18" i="32"/>
  <c r="AO18" i="32"/>
  <c r="AP18" i="32"/>
  <c r="AQ18" i="32"/>
  <c r="AR18" i="32"/>
  <c r="AS18" i="32"/>
  <c r="AT18" i="32"/>
  <c r="AU18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AL19" i="32"/>
  <c r="AM19" i="32"/>
  <c r="AN19" i="32"/>
  <c r="AO19" i="32"/>
  <c r="AP19" i="32"/>
  <c r="AQ19" i="32"/>
  <c r="AR19" i="32"/>
  <c r="AS19" i="32"/>
  <c r="AT19" i="32"/>
  <c r="AU19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R20" i="32"/>
  <c r="S20" i="32"/>
  <c r="T20" i="32"/>
  <c r="U20" i="32"/>
  <c r="V20" i="32"/>
  <c r="W20" i="32"/>
  <c r="X20" i="32"/>
  <c r="Y20" i="32"/>
  <c r="Z20" i="32"/>
  <c r="AB20" i="32"/>
  <c r="AC20" i="32"/>
  <c r="AD20" i="32"/>
  <c r="AE20" i="32"/>
  <c r="AF20" i="32"/>
  <c r="AG20" i="32"/>
  <c r="AH20" i="32"/>
  <c r="AI20" i="32"/>
  <c r="AJ20" i="32"/>
  <c r="AK20" i="32"/>
  <c r="AL20" i="32"/>
  <c r="AM20" i="32"/>
  <c r="AN20" i="32"/>
  <c r="AO20" i="32"/>
  <c r="AP20" i="32"/>
  <c r="AQ20" i="32"/>
  <c r="AR20" i="32"/>
  <c r="AS20" i="32"/>
  <c r="AT20" i="32"/>
  <c r="A23" i="32"/>
  <c r="H29" i="31"/>
  <c r="T2" i="14"/>
  <c r="X2" i="25"/>
  <c r="T2" i="25"/>
  <c r="AJ7" i="32" l="1"/>
  <c r="AO4" i="32"/>
  <c r="AI7" i="32"/>
  <c r="AN4" i="32"/>
  <c r="AB4" i="32"/>
  <c r="AT7" i="32"/>
  <c r="AH7" i="32"/>
  <c r="V7" i="32"/>
  <c r="AM4" i="32"/>
  <c r="Z4" i="32"/>
  <c r="AS7" i="32"/>
  <c r="AG7" i="32"/>
  <c r="AL4" i="32"/>
  <c r="AR7" i="32"/>
  <c r="AF7" i="32"/>
  <c r="T7" i="32"/>
  <c r="AK4" i="32"/>
  <c r="Y4" i="32"/>
  <c r="X4" i="32"/>
  <c r="S7" i="32"/>
  <c r="X7" i="32"/>
  <c r="AC4" i="32"/>
  <c r="W7" i="32"/>
  <c r="AQ7" i="32"/>
  <c r="AE7" i="32"/>
  <c r="AJ4" i="32"/>
  <c r="AP7" i="32"/>
  <c r="AD7" i="32"/>
  <c r="AI4" i="32"/>
  <c r="W4" i="32"/>
  <c r="V4" i="32"/>
  <c r="Q4" i="32"/>
  <c r="AX3" i="32" s="1"/>
  <c r="Q10" i="32"/>
  <c r="U7" i="32"/>
  <c r="R7" i="32"/>
  <c r="AO7" i="32"/>
  <c r="AC7" i="32"/>
  <c r="AT4" i="32"/>
  <c r="AH4" i="32"/>
  <c r="AN7" i="32"/>
  <c r="AN2" i="32" s="1"/>
  <c r="AN40" i="32" s="1"/>
  <c r="AB7" i="32"/>
  <c r="AS4" i="32"/>
  <c r="AG4" i="32"/>
  <c r="U4" i="32"/>
  <c r="AM7" i="32"/>
  <c r="AR4" i="32"/>
  <c r="AF4" i="32"/>
  <c r="T4" i="32"/>
  <c r="AL7" i="32"/>
  <c r="Z7" i="32"/>
  <c r="AQ4" i="32"/>
  <c r="AE4" i="32"/>
  <c r="S4" i="32"/>
  <c r="AK7" i="32"/>
  <c r="Y7" i="32"/>
  <c r="AP4" i="32"/>
  <c r="AD4" i="32"/>
  <c r="R4" i="32"/>
  <c r="AP31" i="32"/>
  <c r="AD31" i="32"/>
  <c r="R31" i="32"/>
  <c r="F31" i="32"/>
  <c r="AM30" i="32"/>
  <c r="AA30" i="32"/>
  <c r="O30" i="32"/>
  <c r="C30" i="32"/>
  <c r="AS28" i="32"/>
  <c r="AG28" i="32"/>
  <c r="AP27" i="32"/>
  <c r="AD27" i="32"/>
  <c r="R27" i="32"/>
  <c r="F27" i="32"/>
  <c r="L25" i="32"/>
  <c r="AS25" i="32"/>
  <c r="AG25" i="32"/>
  <c r="U25" i="32"/>
  <c r="I25" i="32"/>
  <c r="AL31" i="32"/>
  <c r="Z31" i="32"/>
  <c r="Z10" i="32"/>
  <c r="D30" i="32"/>
  <c r="M31" i="32"/>
  <c r="V30" i="32"/>
  <c r="AK27" i="32"/>
  <c r="Y10" i="32"/>
  <c r="AE25" i="32"/>
  <c r="AD25" i="32"/>
  <c r="AT28" i="32"/>
  <c r="AH21" i="32"/>
  <c r="AG31" i="32"/>
  <c r="U31" i="32"/>
  <c r="AP30" i="32"/>
  <c r="AD30" i="32"/>
  <c r="R30" i="32"/>
  <c r="F30" i="32"/>
  <c r="X28" i="32"/>
  <c r="AS27" i="32"/>
  <c r="AG27" i="32"/>
  <c r="I27" i="32"/>
  <c r="AA25" i="32"/>
  <c r="O25" i="32"/>
  <c r="C25" i="32"/>
  <c r="AR31" i="32"/>
  <c r="AF31" i="32"/>
  <c r="T31" i="32"/>
  <c r="H31" i="32"/>
  <c r="AO30" i="32"/>
  <c r="AC30" i="32"/>
  <c r="Q30" i="32"/>
  <c r="AU28" i="32"/>
  <c r="AI28" i="32"/>
  <c r="W28" i="32"/>
  <c r="K28" i="32"/>
  <c r="AR27" i="32"/>
  <c r="AF27" i="32"/>
  <c r="AL25" i="32"/>
  <c r="Z25" i="32"/>
  <c r="N25" i="32"/>
  <c r="AS10" i="32"/>
  <c r="AG10" i="32"/>
  <c r="U10" i="32"/>
  <c r="I10" i="32"/>
  <c r="S31" i="32"/>
  <c r="AN30" i="32"/>
  <c r="AH28" i="32"/>
  <c r="V28" i="32"/>
  <c r="J28" i="32"/>
  <c r="AE27" i="32"/>
  <c r="AS31" i="32"/>
  <c r="I31" i="32"/>
  <c r="AM25" i="32"/>
  <c r="N31" i="32"/>
  <c r="AU30" i="32"/>
  <c r="AI30" i="32"/>
  <c r="W30" i="32"/>
  <c r="K30" i="32"/>
  <c r="AO28" i="32"/>
  <c r="N10" i="32"/>
  <c r="S21" i="32"/>
  <c r="G21" i="32"/>
  <c r="H21" i="32"/>
  <c r="T21" i="32"/>
  <c r="AC28" i="32"/>
  <c r="E28" i="32"/>
  <c r="AL27" i="32"/>
  <c r="Z27" i="32"/>
  <c r="AR25" i="32"/>
  <c r="AF25" i="32"/>
  <c r="T25" i="32"/>
  <c r="H25" i="32"/>
  <c r="S27" i="32"/>
  <c r="T27" i="32"/>
  <c r="N27" i="32"/>
  <c r="O28" i="32"/>
  <c r="AJ27" i="32"/>
  <c r="AP25" i="32"/>
  <c r="AG21" i="32"/>
  <c r="AE21" i="32"/>
  <c r="AK31" i="32"/>
  <c r="AT30" i="32"/>
  <c r="AB28" i="32"/>
  <c r="P28" i="32"/>
  <c r="G25" i="32"/>
  <c r="AS21" i="32"/>
  <c r="I21" i="32"/>
  <c r="H27" i="32"/>
  <c r="AJ28" i="32"/>
  <c r="U30" i="32"/>
  <c r="AA28" i="32"/>
  <c r="AJ21" i="32"/>
  <c r="AF21" i="32"/>
  <c r="AO25" i="32"/>
  <c r="Q25" i="32"/>
  <c r="E25" i="32"/>
  <c r="AU2" i="32"/>
  <c r="AI25" i="32"/>
  <c r="K2" i="32"/>
  <c r="K54" i="32" s="1"/>
  <c r="V25" i="32"/>
  <c r="J25" i="32"/>
  <c r="L30" i="32"/>
  <c r="AD28" i="32"/>
  <c r="O10" i="32"/>
  <c r="X30" i="32"/>
  <c r="AM27" i="32"/>
  <c r="AM10" i="32"/>
  <c r="AA27" i="32"/>
  <c r="AA10" i="32"/>
  <c r="C27" i="32"/>
  <c r="C10" i="32"/>
  <c r="C28" i="32"/>
  <c r="L21" i="32"/>
  <c r="AP13" i="32"/>
  <c r="F13" i="32"/>
  <c r="F25" i="32"/>
  <c r="AJ31" i="32"/>
  <c r="O27" i="32"/>
  <c r="AT21" i="32"/>
  <c r="V21" i="32"/>
  <c r="AL10" i="32"/>
  <c r="AO10" i="32"/>
  <c r="AC10" i="32"/>
  <c r="E10" i="32"/>
  <c r="AY3" i="32"/>
  <c r="AK25" i="32"/>
  <c r="Y25" i="32"/>
  <c r="M2" i="32"/>
  <c r="M55" i="32" s="1"/>
  <c r="M25" i="32"/>
  <c r="L27" i="32"/>
  <c r="AK10" i="32"/>
  <c r="M10" i="32"/>
  <c r="AN10" i="32"/>
  <c r="AB10" i="32"/>
  <c r="P10" i="32"/>
  <c r="D10" i="32"/>
  <c r="AJ25" i="32"/>
  <c r="X25" i="32"/>
  <c r="L2" i="32"/>
  <c r="L53" i="32" s="1"/>
  <c r="AM31" i="32"/>
  <c r="R28" i="32"/>
  <c r="AM28" i="32"/>
  <c r="AG30" i="32"/>
  <c r="O31" i="32"/>
  <c r="C31" i="32"/>
  <c r="AJ30" i="32"/>
  <c r="AP28" i="32"/>
  <c r="AN28" i="32"/>
  <c r="D28" i="32"/>
  <c r="Y27" i="32"/>
  <c r="M27" i="32"/>
  <c r="AQ13" i="32"/>
  <c r="AQ25" i="32"/>
  <c r="AE13" i="32"/>
  <c r="S13" i="32"/>
  <c r="S25" i="32"/>
  <c r="G13" i="32"/>
  <c r="F28" i="32"/>
  <c r="AA31" i="32"/>
  <c r="J30" i="32"/>
  <c r="J21" i="32"/>
  <c r="X31" i="32"/>
  <c r="L31" i="32"/>
  <c r="X21" i="32"/>
  <c r="X27" i="32"/>
  <c r="AD13" i="32"/>
  <c r="U21" i="32"/>
  <c r="R13" i="32"/>
  <c r="AZ14" i="32"/>
  <c r="AU21" i="32"/>
  <c r="AI21" i="32"/>
  <c r="W21" i="32"/>
  <c r="K21" i="32"/>
  <c r="AC13" i="32"/>
  <c r="AU31" i="32"/>
  <c r="AR21" i="32"/>
  <c r="Q31" i="32"/>
  <c r="Z21" i="32"/>
  <c r="AR28" i="32"/>
  <c r="T28" i="32"/>
  <c r="AC21" i="32"/>
  <c r="E21" i="32"/>
  <c r="K13" i="32"/>
  <c r="AH31" i="32"/>
  <c r="AQ30" i="32"/>
  <c r="Y28" i="32"/>
  <c r="AT27" i="32"/>
  <c r="V27" i="32"/>
  <c r="I30" i="32"/>
  <c r="AY14" i="32"/>
  <c r="AS13" i="32"/>
  <c r="AG13" i="32"/>
  <c r="U13" i="32"/>
  <c r="I13" i="32"/>
  <c r="AS30" i="32"/>
  <c r="E30" i="32"/>
  <c r="Q28" i="32"/>
  <c r="AQ27" i="32"/>
  <c r="AZ13" i="32"/>
  <c r="AR13" i="32"/>
  <c r="AF13" i="32"/>
  <c r="T13" i="32"/>
  <c r="H13" i="32"/>
  <c r="P30" i="32"/>
  <c r="AE31" i="32"/>
  <c r="I28" i="32"/>
  <c r="AZ2" i="32"/>
  <c r="AX13" i="32"/>
  <c r="AL13" i="32"/>
  <c r="Z13" i="32"/>
  <c r="N13" i="32"/>
  <c r="Y31" i="32"/>
  <c r="AH30" i="32"/>
  <c r="P13" i="32"/>
  <c r="AK13" i="32"/>
  <c r="Y13" i="32"/>
  <c r="M13" i="32"/>
  <c r="AM21" i="32"/>
  <c r="O21" i="32"/>
  <c r="AP21" i="32"/>
  <c r="R21" i="32"/>
  <c r="F21" i="32"/>
  <c r="AJ13" i="32"/>
  <c r="X13" i="32"/>
  <c r="W31" i="32"/>
  <c r="K31" i="32"/>
  <c r="AR30" i="32"/>
  <c r="AF30" i="32"/>
  <c r="T30" i="32"/>
  <c r="H30" i="32"/>
  <c r="AX2" i="32"/>
  <c r="AL28" i="32"/>
  <c r="Z28" i="32"/>
  <c r="N28" i="32"/>
  <c r="AZ3" i="32"/>
  <c r="AI27" i="32"/>
  <c r="W27" i="32"/>
  <c r="K27" i="32"/>
  <c r="AA21" i="32"/>
  <c r="C21" i="32"/>
  <c r="AD21" i="32"/>
  <c r="L13" i="32"/>
  <c r="AO31" i="32"/>
  <c r="AC31" i="32"/>
  <c r="AL21" i="32"/>
  <c r="N21" i="32"/>
  <c r="AF28" i="32"/>
  <c r="AO21" i="32"/>
  <c r="AX14" i="32"/>
  <c r="AI13" i="32"/>
  <c r="V31" i="32"/>
  <c r="AE30" i="32"/>
  <c r="G30" i="32"/>
  <c r="AK28" i="32"/>
  <c r="AH27" i="32"/>
  <c r="J27" i="32"/>
  <c r="R25" i="32"/>
  <c r="AI31" i="32"/>
  <c r="E31" i="32"/>
  <c r="H28" i="32"/>
  <c r="AU13" i="32"/>
  <c r="W13" i="32"/>
  <c r="AT31" i="32"/>
  <c r="J31" i="32"/>
  <c r="S30" i="32"/>
  <c r="M28" i="32"/>
  <c r="AB30" i="32"/>
  <c r="U28" i="32"/>
  <c r="G27" i="32"/>
  <c r="AQ21" i="32"/>
  <c r="AN31" i="32"/>
  <c r="AB31" i="32"/>
  <c r="P31" i="32"/>
  <c r="D31" i="32"/>
  <c r="AK21" i="32"/>
  <c r="Y21" i="32"/>
  <c r="M21" i="32"/>
  <c r="AQ28" i="32"/>
  <c r="AE28" i="32"/>
  <c r="S28" i="32"/>
  <c r="G28" i="32"/>
  <c r="AN21" i="32"/>
  <c r="AB21" i="32"/>
  <c r="P21" i="32"/>
  <c r="D21" i="32"/>
  <c r="AT13" i="32"/>
  <c r="AH13" i="32"/>
  <c r="V13" i="32"/>
  <c r="J13" i="32"/>
  <c r="AP10" i="32"/>
  <c r="AD10" i="32"/>
  <c r="R10" i="32"/>
  <c r="F10" i="32"/>
  <c r="AY2" i="32"/>
  <c r="L28" i="32"/>
  <c r="U27" i="32"/>
  <c r="AN25" i="32"/>
  <c r="AB25" i="32"/>
  <c r="P25" i="32"/>
  <c r="D25" i="32"/>
  <c r="AA2" i="32"/>
  <c r="O2" i="32"/>
  <c r="O44" i="32" s="1"/>
  <c r="C2" i="32"/>
  <c r="C40" i="32" s="1"/>
  <c r="AQ31" i="32"/>
  <c r="G31" i="32"/>
  <c r="AM13" i="32"/>
  <c r="AA13" i="32"/>
  <c r="O13" i="32"/>
  <c r="C13" i="32"/>
  <c r="N2" i="32"/>
  <c r="I2" i="32"/>
  <c r="I42" i="32" s="1"/>
  <c r="AJ10" i="32"/>
  <c r="X10" i="32"/>
  <c r="L10" i="32"/>
  <c r="H2" i="32"/>
  <c r="H50" i="32" s="1"/>
  <c r="G2" i="32"/>
  <c r="G41" i="32" s="1"/>
  <c r="F2" i="32"/>
  <c r="F41" i="32" s="1"/>
  <c r="E2" i="32"/>
  <c r="E54" i="32" s="1"/>
  <c r="P2" i="32"/>
  <c r="P55" i="32" s="1"/>
  <c r="D2" i="32"/>
  <c r="D42" i="32" s="1"/>
  <c r="AO13" i="32"/>
  <c r="J2" i="32"/>
  <c r="J40" i="32" s="1"/>
  <c r="AL30" i="32"/>
  <c r="Z30" i="32"/>
  <c r="N30" i="32"/>
  <c r="AO27" i="32"/>
  <c r="AC27" i="32"/>
  <c r="Q27" i="32"/>
  <c r="E27" i="32"/>
  <c r="AU25" i="32"/>
  <c r="W25" i="32"/>
  <c r="K25" i="32"/>
  <c r="AB13" i="32"/>
  <c r="D13" i="32"/>
  <c r="AK30" i="32"/>
  <c r="Y30" i="32"/>
  <c r="M30" i="32"/>
  <c r="AN27" i="32"/>
  <c r="AB27" i="32"/>
  <c r="P27" i="32"/>
  <c r="D27" i="32"/>
  <c r="AT25" i="32"/>
  <c r="AH25" i="32"/>
  <c r="Q21" i="32"/>
  <c r="AU10" i="32"/>
  <c r="AZ4" i="32" s="1"/>
  <c r="AI10" i="32"/>
  <c r="W10" i="32"/>
  <c r="K10" i="32"/>
  <c r="Q13" i="32"/>
  <c r="AN13" i="32"/>
  <c r="AY13" i="32"/>
  <c r="AT10" i="32"/>
  <c r="AH10" i="32"/>
  <c r="V10" i="32"/>
  <c r="J10" i="32"/>
  <c r="E13" i="32"/>
  <c r="AR10" i="32"/>
  <c r="AF10" i="32"/>
  <c r="T10" i="32"/>
  <c r="H10" i="32"/>
  <c r="AQ10" i="32"/>
  <c r="AE10" i="32"/>
  <c r="S10" i="32"/>
  <c r="G10" i="32"/>
  <c r="AU27" i="32"/>
  <c r="AC25" i="32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AB2" i="32" l="1"/>
  <c r="AB50" i="32" s="1"/>
  <c r="AZ7" i="32"/>
  <c r="AZ8" i="32"/>
  <c r="AE2" i="32"/>
  <c r="AE40" i="32" s="1"/>
  <c r="AL2" i="32"/>
  <c r="AL39" i="32" s="1"/>
  <c r="AT2" i="32"/>
  <c r="AT50" i="32" s="1"/>
  <c r="AM2" i="32"/>
  <c r="AM50" i="32" s="1"/>
  <c r="T2" i="32"/>
  <c r="T50" i="32" s="1"/>
  <c r="AO2" i="32"/>
  <c r="AO43" i="32" s="1"/>
  <c r="AJ2" i="32"/>
  <c r="AJ51" i="32" s="1"/>
  <c r="AK2" i="32"/>
  <c r="AK41" i="32" s="1"/>
  <c r="AS2" i="32"/>
  <c r="AS54" i="32" s="1"/>
  <c r="W2" i="32"/>
  <c r="W41" i="32" s="1"/>
  <c r="AH2" i="32"/>
  <c r="AH43" i="32" s="1"/>
  <c r="Z2" i="32"/>
  <c r="Z43" i="32" s="1"/>
  <c r="AI2" i="32"/>
  <c r="AI24" i="32" s="1"/>
  <c r="AF2" i="32"/>
  <c r="AF54" i="32" s="1"/>
  <c r="AR2" i="32"/>
  <c r="AR53" i="32" s="1"/>
  <c r="AC2" i="32"/>
  <c r="AC52" i="32" s="1"/>
  <c r="Y2" i="32"/>
  <c r="Y43" i="32" s="1"/>
  <c r="AG2" i="32"/>
  <c r="AG50" i="32" s="1"/>
  <c r="V2" i="32"/>
  <c r="V54" i="32" s="1"/>
  <c r="X2" i="32"/>
  <c r="X39" i="32" s="1"/>
  <c r="S2" i="32"/>
  <c r="S41" i="32" s="1"/>
  <c r="AQ2" i="32"/>
  <c r="AQ40" i="32" s="1"/>
  <c r="AP2" i="32"/>
  <c r="AP53" i="32" s="1"/>
  <c r="AD2" i="32"/>
  <c r="AD41" i="32" s="1"/>
  <c r="AX4" i="32"/>
  <c r="U2" i="32"/>
  <c r="U50" i="32" s="1"/>
  <c r="R2" i="32"/>
  <c r="R41" i="32" s="1"/>
  <c r="Q2" i="32"/>
  <c r="AX8" i="32" s="1"/>
  <c r="R26" i="32"/>
  <c r="AA42" i="32"/>
  <c r="AY9" i="32"/>
  <c r="AY8" i="32"/>
  <c r="AU44" i="32"/>
  <c r="AZ9" i="32"/>
  <c r="AY7" i="32"/>
  <c r="F26" i="32"/>
  <c r="AD26" i="32"/>
  <c r="C29" i="32"/>
  <c r="AG26" i="32"/>
  <c r="AS26" i="32"/>
  <c r="C32" i="32"/>
  <c r="K32" i="32"/>
  <c r="K29" i="32"/>
  <c r="O29" i="32"/>
  <c r="W26" i="32"/>
  <c r="AM29" i="32"/>
  <c r="F29" i="32"/>
  <c r="R29" i="32"/>
  <c r="AD29" i="32"/>
  <c r="AP32" i="32"/>
  <c r="AM32" i="32"/>
  <c r="AA29" i="32"/>
  <c r="AP26" i="32"/>
  <c r="F32" i="32"/>
  <c r="V29" i="32"/>
  <c r="H29" i="32"/>
  <c r="AK26" i="32"/>
  <c r="AU24" i="32"/>
  <c r="L41" i="32"/>
  <c r="K39" i="32"/>
  <c r="J26" i="32"/>
  <c r="AC29" i="32"/>
  <c r="AO29" i="32"/>
  <c r="R32" i="32"/>
  <c r="K45" i="32"/>
  <c r="AI29" i="32"/>
  <c r="AH26" i="32"/>
  <c r="AL26" i="32"/>
  <c r="Q29" i="32"/>
  <c r="D29" i="32"/>
  <c r="AN29" i="32"/>
  <c r="AT26" i="32"/>
  <c r="K42" i="32"/>
  <c r="E24" i="32"/>
  <c r="U29" i="32"/>
  <c r="K40" i="32"/>
  <c r="AF26" i="32"/>
  <c r="V26" i="32"/>
  <c r="AR32" i="32"/>
  <c r="AN24" i="32"/>
  <c r="N24" i="32"/>
  <c r="T29" i="32"/>
  <c r="AD32" i="32"/>
  <c r="L55" i="32"/>
  <c r="H26" i="32"/>
  <c r="AE26" i="32"/>
  <c r="AP29" i="32"/>
  <c r="Z26" i="32"/>
  <c r="AR26" i="32"/>
  <c r="S29" i="32"/>
  <c r="AJ26" i="32"/>
  <c r="H45" i="32"/>
  <c r="AF29" i="32"/>
  <c r="O26" i="32"/>
  <c r="G32" i="32"/>
  <c r="N26" i="32"/>
  <c r="W29" i="32"/>
  <c r="I26" i="32"/>
  <c r="AU29" i="32"/>
  <c r="AI32" i="32"/>
  <c r="AH29" i="32"/>
  <c r="S26" i="32"/>
  <c r="D51" i="32"/>
  <c r="P51" i="32"/>
  <c r="AT29" i="32"/>
  <c r="AH32" i="32"/>
  <c r="P29" i="32"/>
  <c r="T26" i="32"/>
  <c r="AJ29" i="32"/>
  <c r="AQ32" i="32"/>
  <c r="AF32" i="32"/>
  <c r="D56" i="32"/>
  <c r="AQ26" i="32"/>
  <c r="E50" i="32"/>
  <c r="K41" i="32"/>
  <c r="K55" i="32"/>
  <c r="M26" i="32"/>
  <c r="AN51" i="32"/>
  <c r="AN62" i="32" s="1"/>
  <c r="J56" i="32"/>
  <c r="AN56" i="32"/>
  <c r="J32" i="32"/>
  <c r="AA26" i="32"/>
  <c r="P50" i="32"/>
  <c r="K52" i="32"/>
  <c r="K43" i="32"/>
  <c r="K65" i="32" s="1"/>
  <c r="K50" i="32"/>
  <c r="AN55" i="32"/>
  <c r="G29" i="32"/>
  <c r="L24" i="32"/>
  <c r="AN50" i="32"/>
  <c r="K24" i="32"/>
  <c r="L43" i="32"/>
  <c r="K53" i="32"/>
  <c r="K56" i="32"/>
  <c r="K44" i="32"/>
  <c r="G26" i="32"/>
  <c r="AE29" i="32"/>
  <c r="K51" i="32"/>
  <c r="F55" i="32"/>
  <c r="P24" i="32"/>
  <c r="AU41" i="32"/>
  <c r="AU54" i="32"/>
  <c r="J42" i="32"/>
  <c r="AU42" i="32"/>
  <c r="AU55" i="32"/>
  <c r="AX55" i="32" s="1"/>
  <c r="W32" i="32"/>
  <c r="I44" i="32"/>
  <c r="M54" i="32"/>
  <c r="AU40" i="32"/>
  <c r="AN42" i="32"/>
  <c r="E44" i="32"/>
  <c r="M56" i="32"/>
  <c r="M53" i="32"/>
  <c r="E29" i="32"/>
  <c r="AU50" i="32"/>
  <c r="C54" i="32"/>
  <c r="M51" i="32"/>
  <c r="AU39" i="32"/>
  <c r="AI26" i="32"/>
  <c r="AU52" i="32"/>
  <c r="D52" i="32"/>
  <c r="AU43" i="32"/>
  <c r="D45" i="32"/>
  <c r="P44" i="32"/>
  <c r="C50" i="32"/>
  <c r="AU51" i="32"/>
  <c r="AE32" i="32"/>
  <c r="AB29" i="32"/>
  <c r="AU53" i="32"/>
  <c r="I43" i="32"/>
  <c r="AN52" i="32"/>
  <c r="AJ32" i="32"/>
  <c r="P40" i="32"/>
  <c r="AN44" i="32"/>
  <c r="C52" i="32"/>
  <c r="K26" i="32"/>
  <c r="C24" i="32"/>
  <c r="V32" i="32"/>
  <c r="AR29" i="32"/>
  <c r="C42" i="32"/>
  <c r="M41" i="32"/>
  <c r="E55" i="32"/>
  <c r="P42" i="32"/>
  <c r="F51" i="32"/>
  <c r="E51" i="32"/>
  <c r="F56" i="32"/>
  <c r="O32" i="32"/>
  <c r="E56" i="32"/>
  <c r="L29" i="32"/>
  <c r="AN45" i="32"/>
  <c r="E53" i="32"/>
  <c r="F53" i="32"/>
  <c r="M50" i="32"/>
  <c r="D50" i="32"/>
  <c r="AA32" i="32"/>
  <c r="AY4" i="32"/>
  <c r="AA45" i="32"/>
  <c r="H41" i="32"/>
  <c r="H39" i="32"/>
  <c r="H61" i="32" s="1"/>
  <c r="N41" i="32"/>
  <c r="D54" i="32"/>
  <c r="H42" i="32"/>
  <c r="D40" i="32"/>
  <c r="L26" i="32"/>
  <c r="L32" i="32"/>
  <c r="N39" i="32"/>
  <c r="D53" i="32"/>
  <c r="AA40" i="32"/>
  <c r="AU45" i="32"/>
  <c r="S32" i="32"/>
  <c r="P43" i="32"/>
  <c r="P39" i="32"/>
  <c r="P41" i="32"/>
  <c r="I40" i="32"/>
  <c r="P56" i="32"/>
  <c r="P54" i="32"/>
  <c r="E39" i="32"/>
  <c r="N42" i="32"/>
  <c r="J29" i="32"/>
  <c r="P52" i="32"/>
  <c r="AA41" i="32"/>
  <c r="N44" i="32"/>
  <c r="P45" i="32"/>
  <c r="P53" i="32"/>
  <c r="J50" i="32"/>
  <c r="AX15" i="32"/>
  <c r="AT32" i="32"/>
  <c r="U26" i="32"/>
  <c r="U32" i="32"/>
  <c r="J53" i="32"/>
  <c r="H52" i="32"/>
  <c r="N54" i="32"/>
  <c r="I52" i="32"/>
  <c r="L52" i="32"/>
  <c r="L42" i="32"/>
  <c r="L64" i="32" s="1"/>
  <c r="L54" i="32"/>
  <c r="L50" i="32"/>
  <c r="L48" i="32" s="1"/>
  <c r="L40" i="32"/>
  <c r="L44" i="32"/>
  <c r="AM26" i="32"/>
  <c r="O42" i="32"/>
  <c r="G43" i="32"/>
  <c r="J45" i="32"/>
  <c r="H32" i="32"/>
  <c r="AN43" i="32"/>
  <c r="AN39" i="32"/>
  <c r="AN41" i="32"/>
  <c r="L45" i="32"/>
  <c r="F43" i="32"/>
  <c r="N56" i="32"/>
  <c r="C56" i="32"/>
  <c r="I45" i="32"/>
  <c r="G51" i="32"/>
  <c r="AN54" i="32"/>
  <c r="H51" i="32"/>
  <c r="X26" i="32"/>
  <c r="X32" i="32"/>
  <c r="F42" i="32"/>
  <c r="M45" i="32"/>
  <c r="I54" i="32"/>
  <c r="E45" i="32"/>
  <c r="G50" i="32"/>
  <c r="AN53" i="32"/>
  <c r="AA53" i="32"/>
  <c r="AA43" i="32"/>
  <c r="AA39" i="32"/>
  <c r="AA51" i="32"/>
  <c r="AA55" i="32"/>
  <c r="AW55" i="32" s="1"/>
  <c r="AA52" i="32"/>
  <c r="AA24" i="32"/>
  <c r="D43" i="32"/>
  <c r="D39" i="32"/>
  <c r="D41" i="32"/>
  <c r="D55" i="32"/>
  <c r="D24" i="32"/>
  <c r="F24" i="32"/>
  <c r="E52" i="32"/>
  <c r="E41" i="32"/>
  <c r="F45" i="32"/>
  <c r="AA54" i="32"/>
  <c r="G55" i="32"/>
  <c r="E43" i="32"/>
  <c r="E65" i="32" s="1"/>
  <c r="H54" i="32"/>
  <c r="G53" i="32"/>
  <c r="M43" i="32"/>
  <c r="E40" i="32"/>
  <c r="G54" i="32"/>
  <c r="X29" i="32"/>
  <c r="J24" i="32"/>
  <c r="J41" i="32"/>
  <c r="J43" i="32"/>
  <c r="J39" i="32"/>
  <c r="G24" i="32"/>
  <c r="T32" i="32"/>
  <c r="AY15" i="32"/>
  <c r="AA56" i="32"/>
  <c r="J52" i="32"/>
  <c r="H40" i="32"/>
  <c r="G56" i="32"/>
  <c r="C44" i="32"/>
  <c r="J51" i="32"/>
  <c r="J62" i="32" s="1"/>
  <c r="H56" i="32"/>
  <c r="J54" i="32"/>
  <c r="G45" i="32"/>
  <c r="I24" i="32"/>
  <c r="I55" i="32"/>
  <c r="I51" i="32"/>
  <c r="I41" i="32"/>
  <c r="I39" i="32"/>
  <c r="I53" i="32"/>
  <c r="I64" i="32" s="1"/>
  <c r="I50" i="32"/>
  <c r="G52" i="32"/>
  <c r="G63" i="32" s="1"/>
  <c r="E42" i="32"/>
  <c r="I29" i="32"/>
  <c r="I32" i="32"/>
  <c r="AQ29" i="32"/>
  <c r="O52" i="32"/>
  <c r="M24" i="32"/>
  <c r="M42" i="32"/>
  <c r="M40" i="32"/>
  <c r="M44" i="32"/>
  <c r="M66" i="32" s="1"/>
  <c r="J55" i="32"/>
  <c r="AA44" i="32"/>
  <c r="O45" i="32"/>
  <c r="N55" i="32"/>
  <c r="N51" i="32"/>
  <c r="N40" i="32"/>
  <c r="F54" i="32"/>
  <c r="F50" i="32"/>
  <c r="F44" i="32"/>
  <c r="F40" i="32"/>
  <c r="F52" i="32"/>
  <c r="F63" i="32" s="1"/>
  <c r="H43" i="32"/>
  <c r="J44" i="32"/>
  <c r="O54" i="32"/>
  <c r="H55" i="32"/>
  <c r="G39" i="32"/>
  <c r="AZ15" i="32"/>
  <c r="AU56" i="32"/>
  <c r="I56" i="32"/>
  <c r="H53" i="32"/>
  <c r="H48" i="32" s="1"/>
  <c r="N45" i="32"/>
  <c r="N43" i="32"/>
  <c r="L39" i="32"/>
  <c r="O53" i="32"/>
  <c r="O43" i="32"/>
  <c r="O39" i="32"/>
  <c r="O55" i="32"/>
  <c r="O66" i="32" s="1"/>
  <c r="O51" i="32"/>
  <c r="O41" i="32"/>
  <c r="O50" i="32"/>
  <c r="O56" i="32"/>
  <c r="H44" i="32"/>
  <c r="M39" i="32"/>
  <c r="D44" i="32"/>
  <c r="L51" i="32"/>
  <c r="C45" i="32"/>
  <c r="G40" i="32"/>
  <c r="G42" i="32"/>
  <c r="G44" i="32"/>
  <c r="AS29" i="32"/>
  <c r="AS32" i="32"/>
  <c r="N50" i="32"/>
  <c r="N52" i="32"/>
  <c r="AG29" i="32"/>
  <c r="AG32" i="32"/>
  <c r="O24" i="32"/>
  <c r="H24" i="32"/>
  <c r="N53" i="32"/>
  <c r="O40" i="32"/>
  <c r="C53" i="32"/>
  <c r="C43" i="32"/>
  <c r="C39" i="32"/>
  <c r="C55" i="32"/>
  <c r="C51" i="32"/>
  <c r="C62" i="32" s="1"/>
  <c r="C41" i="32"/>
  <c r="F39" i="32"/>
  <c r="AA50" i="32"/>
  <c r="Y26" i="32"/>
  <c r="M52" i="32"/>
  <c r="L56" i="32"/>
  <c r="C26" i="32"/>
  <c r="AO32" i="32"/>
  <c r="AO26" i="32"/>
  <c r="N32" i="32"/>
  <c r="N29" i="32"/>
  <c r="AL32" i="32"/>
  <c r="AL29" i="32"/>
  <c r="D26" i="32"/>
  <c r="D32" i="32"/>
  <c r="P26" i="32"/>
  <c r="P32" i="32"/>
  <c r="AB32" i="32"/>
  <c r="AB26" i="32"/>
  <c r="AN32" i="32"/>
  <c r="AN26" i="32"/>
  <c r="M32" i="32"/>
  <c r="M29" i="32"/>
  <c r="Y32" i="32"/>
  <c r="Y29" i="32"/>
  <c r="Z32" i="32"/>
  <c r="Z29" i="32"/>
  <c r="AU26" i="32"/>
  <c r="AU32" i="32"/>
  <c r="AK32" i="32"/>
  <c r="AK29" i="32"/>
  <c r="E32" i="32"/>
  <c r="E26" i="32"/>
  <c r="Q32" i="32"/>
  <c r="Q26" i="32"/>
  <c r="AC32" i="32"/>
  <c r="AC26" i="32"/>
  <c r="Q94" i="16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E39" i="32" l="1"/>
  <c r="AI52" i="32"/>
  <c r="AB24" i="32"/>
  <c r="AB52" i="32"/>
  <c r="AE50" i="32"/>
  <c r="AE43" i="32"/>
  <c r="AE42" i="32"/>
  <c r="AE53" i="32"/>
  <c r="AB40" i="32"/>
  <c r="AL55" i="32"/>
  <c r="AE55" i="32"/>
  <c r="T42" i="32"/>
  <c r="T51" i="32"/>
  <c r="AL50" i="32"/>
  <c r="AL61" i="32" s="1"/>
  <c r="AT45" i="32"/>
  <c r="AE24" i="32"/>
  <c r="AB54" i="32"/>
  <c r="T40" i="32"/>
  <c r="AB45" i="32"/>
  <c r="AL45" i="32"/>
  <c r="AB42" i="32"/>
  <c r="AB44" i="32"/>
  <c r="AB53" i="32"/>
  <c r="AB48" i="32" s="1"/>
  <c r="AB55" i="32"/>
  <c r="AB41" i="32"/>
  <c r="Y42" i="32"/>
  <c r="AB39" i="32"/>
  <c r="AB61" i="32" s="1"/>
  <c r="AB56" i="32"/>
  <c r="AB51" i="32"/>
  <c r="Y24" i="32"/>
  <c r="T52" i="32"/>
  <c r="AB43" i="32"/>
  <c r="AE44" i="32"/>
  <c r="AE54" i="32"/>
  <c r="AE41" i="32"/>
  <c r="AE51" i="32"/>
  <c r="AE62" i="32" s="1"/>
  <c r="AK45" i="32"/>
  <c r="AM42" i="32"/>
  <c r="AT44" i="32"/>
  <c r="AM55" i="32"/>
  <c r="AR56" i="32"/>
  <c r="AE52" i="32"/>
  <c r="AE45" i="32"/>
  <c r="AM39" i="32"/>
  <c r="AM61" i="32" s="1"/>
  <c r="AM53" i="32"/>
  <c r="AM48" i="32" s="1"/>
  <c r="AT40" i="32"/>
  <c r="AR54" i="32"/>
  <c r="AT39" i="32"/>
  <c r="AR50" i="32"/>
  <c r="AR48" i="32" s="1"/>
  <c r="AI53" i="32"/>
  <c r="AL44" i="32"/>
  <c r="AT43" i="32"/>
  <c r="AT54" i="32"/>
  <c r="AC55" i="32"/>
  <c r="AL54" i="32"/>
  <c r="AT53" i="32"/>
  <c r="AT48" i="32" s="1"/>
  <c r="AE56" i="32"/>
  <c r="AO56" i="32"/>
  <c r="T55" i="32"/>
  <c r="AL41" i="32"/>
  <c r="AO42" i="32"/>
  <c r="AO45" i="32"/>
  <c r="AG41" i="32"/>
  <c r="T54" i="32"/>
  <c r="Y39" i="32"/>
  <c r="AL24" i="32"/>
  <c r="AJ42" i="32"/>
  <c r="Q54" i="32"/>
  <c r="AT56" i="32"/>
  <c r="AT42" i="32"/>
  <c r="T56" i="32"/>
  <c r="AT55" i="32"/>
  <c r="AT52" i="32"/>
  <c r="AL43" i="32"/>
  <c r="AT41" i="32"/>
  <c r="T53" i="32"/>
  <c r="T48" i="32" s="1"/>
  <c r="AT24" i="32"/>
  <c r="Q43" i="32"/>
  <c r="AM44" i="32"/>
  <c r="AL40" i="32"/>
  <c r="AO50" i="32"/>
  <c r="AL56" i="32"/>
  <c r="AO54" i="32"/>
  <c r="AO65" i="32" s="1"/>
  <c r="AO53" i="32"/>
  <c r="AO41" i="32"/>
  <c r="AO44" i="32"/>
  <c r="AL53" i="32"/>
  <c r="AO40" i="32"/>
  <c r="T45" i="32"/>
  <c r="AO52" i="32"/>
  <c r="AO39" i="32"/>
  <c r="AL42" i="32"/>
  <c r="AL37" i="32" s="1"/>
  <c r="AO51" i="32"/>
  <c r="AG51" i="32"/>
  <c r="AL51" i="32"/>
  <c r="AL52" i="32"/>
  <c r="AM40" i="32"/>
  <c r="AM45" i="32"/>
  <c r="AM41" i="32"/>
  <c r="AC24" i="32"/>
  <c r="AM54" i="32"/>
  <c r="Q51" i="32"/>
  <c r="AC54" i="32"/>
  <c r="AC56" i="32"/>
  <c r="AM52" i="32"/>
  <c r="AM56" i="32"/>
  <c r="AK50" i="32"/>
  <c r="AC40" i="32"/>
  <c r="Q40" i="32"/>
  <c r="Q56" i="32"/>
  <c r="AS53" i="32"/>
  <c r="AK53" i="32"/>
  <c r="AS39" i="32"/>
  <c r="X40" i="32"/>
  <c r="AS45" i="32"/>
  <c r="AT51" i="32"/>
  <c r="AJ24" i="32"/>
  <c r="AJ52" i="32"/>
  <c r="T24" i="32"/>
  <c r="AJ41" i="32"/>
  <c r="AK40" i="32"/>
  <c r="AK51" i="32"/>
  <c r="AK44" i="32"/>
  <c r="AK42" i="32"/>
  <c r="AK64" i="32" s="1"/>
  <c r="AK43" i="32"/>
  <c r="Y53" i="32"/>
  <c r="AK24" i="32"/>
  <c r="AK55" i="32"/>
  <c r="AJ56" i="32"/>
  <c r="AG39" i="32"/>
  <c r="AG61" i="32" s="1"/>
  <c r="AJ53" i="32"/>
  <c r="Q39" i="32"/>
  <c r="AM43" i="32"/>
  <c r="AJ45" i="32"/>
  <c r="Y56" i="32"/>
  <c r="AJ55" i="32"/>
  <c r="AM24" i="32"/>
  <c r="AJ54" i="32"/>
  <c r="AG40" i="32"/>
  <c r="AJ39" i="32"/>
  <c r="AI40" i="32"/>
  <c r="AJ50" i="32"/>
  <c r="AJ43" i="32"/>
  <c r="AJ44" i="32"/>
  <c r="Y55" i="32"/>
  <c r="Y54" i="32"/>
  <c r="Y65" i="32" s="1"/>
  <c r="T44" i="32"/>
  <c r="Y40" i="32"/>
  <c r="AO55" i="32"/>
  <c r="AJ40" i="32"/>
  <c r="AJ62" i="32" s="1"/>
  <c r="AC53" i="32"/>
  <c r="AS52" i="32"/>
  <c r="T41" i="32"/>
  <c r="AM51" i="32"/>
  <c r="AS43" i="32"/>
  <c r="AS65" i="32" s="1"/>
  <c r="X53" i="32"/>
  <c r="AF44" i="32"/>
  <c r="AI43" i="32"/>
  <c r="AF53" i="32"/>
  <c r="U44" i="32"/>
  <c r="AI42" i="32"/>
  <c r="AI44" i="32"/>
  <c r="AP40" i="32"/>
  <c r="AF43" i="32"/>
  <c r="AF65" i="32" s="1"/>
  <c r="U24" i="32"/>
  <c r="AI45" i="32"/>
  <c r="AF56" i="32"/>
  <c r="AF45" i="32"/>
  <c r="AI55" i="32"/>
  <c r="AP51" i="32"/>
  <c r="AQ53" i="32"/>
  <c r="W40" i="32"/>
  <c r="U52" i="32"/>
  <c r="AI54" i="32"/>
  <c r="AI39" i="32"/>
  <c r="AI51" i="32"/>
  <c r="AI56" i="32"/>
  <c r="AH24" i="32"/>
  <c r="AF42" i="32"/>
  <c r="U53" i="32"/>
  <c r="U48" i="32" s="1"/>
  <c r="AI50" i="32"/>
  <c r="Z56" i="32"/>
  <c r="AH39" i="32"/>
  <c r="W43" i="32"/>
  <c r="Q44" i="32"/>
  <c r="AP24" i="32"/>
  <c r="Z40" i="32"/>
  <c r="AH45" i="32"/>
  <c r="AH40" i="32"/>
  <c r="AH50" i="32"/>
  <c r="AS55" i="32"/>
  <c r="Z45" i="32"/>
  <c r="Z41" i="32"/>
  <c r="T39" i="32"/>
  <c r="T61" i="32" s="1"/>
  <c r="AH41" i="32"/>
  <c r="T43" i="32"/>
  <c r="T65" i="32" s="1"/>
  <c r="AR24" i="32"/>
  <c r="AP55" i="32"/>
  <c r="AK54" i="32"/>
  <c r="AO24" i="32"/>
  <c r="AP42" i="32"/>
  <c r="AP64" i="32" s="1"/>
  <c r="AH54" i="32"/>
  <c r="AH65" i="32" s="1"/>
  <c r="AH51" i="32"/>
  <c r="AS41" i="32"/>
  <c r="AH55" i="32"/>
  <c r="R52" i="32"/>
  <c r="R63" i="32" s="1"/>
  <c r="AS51" i="32"/>
  <c r="R40" i="32"/>
  <c r="AH52" i="32"/>
  <c r="R24" i="32"/>
  <c r="AS56" i="32"/>
  <c r="Z51" i="32"/>
  <c r="Z54" i="32"/>
  <c r="Z65" i="32" s="1"/>
  <c r="Z44" i="32"/>
  <c r="AP54" i="32"/>
  <c r="AQ54" i="32"/>
  <c r="AP43" i="32"/>
  <c r="AS24" i="32"/>
  <c r="R50" i="32"/>
  <c r="AR52" i="32"/>
  <c r="R53" i="32"/>
  <c r="W56" i="32"/>
  <c r="R39" i="32"/>
  <c r="Z53" i="32"/>
  <c r="AR40" i="32"/>
  <c r="AD54" i="32"/>
  <c r="AR42" i="32"/>
  <c r="AR64" i="32" s="1"/>
  <c r="Z52" i="32"/>
  <c r="AR41" i="32"/>
  <c r="Z42" i="32"/>
  <c r="Z39" i="32"/>
  <c r="AD45" i="32"/>
  <c r="AH44" i="32"/>
  <c r="AP56" i="32"/>
  <c r="AP50" i="32"/>
  <c r="AP48" i="32" s="1"/>
  <c r="W53" i="32"/>
  <c r="AH42" i="32"/>
  <c r="AS42" i="32"/>
  <c r="AP41" i="32"/>
  <c r="AP39" i="32"/>
  <c r="AQ43" i="32"/>
  <c r="AK56" i="32"/>
  <c r="U43" i="32"/>
  <c r="Z24" i="32"/>
  <c r="AH56" i="32"/>
  <c r="AP52" i="32"/>
  <c r="AF50" i="32"/>
  <c r="AS50" i="32"/>
  <c r="W42" i="32"/>
  <c r="AS44" i="32"/>
  <c r="AK39" i="32"/>
  <c r="W50" i="32"/>
  <c r="AS40" i="32"/>
  <c r="AQ52" i="32"/>
  <c r="AG54" i="32"/>
  <c r="AG43" i="32"/>
  <c r="AQ51" i="32"/>
  <c r="AQ62" i="32" s="1"/>
  <c r="W54" i="32"/>
  <c r="AQ24" i="32"/>
  <c r="AC42" i="32"/>
  <c r="U55" i="32"/>
  <c r="Z50" i="32"/>
  <c r="AH53" i="32"/>
  <c r="AK52" i="32"/>
  <c r="AK63" i="32" s="1"/>
  <c r="U56" i="32"/>
  <c r="AP44" i="32"/>
  <c r="AC41" i="32"/>
  <c r="AC63" i="32" s="1"/>
  <c r="AI41" i="32"/>
  <c r="W45" i="32"/>
  <c r="W44" i="32"/>
  <c r="Z55" i="32"/>
  <c r="AF51" i="32"/>
  <c r="AX40" i="32"/>
  <c r="AQ41" i="32"/>
  <c r="W51" i="32"/>
  <c r="W39" i="32"/>
  <c r="AQ45" i="32"/>
  <c r="W52" i="32"/>
  <c r="W63" i="32" s="1"/>
  <c r="W55" i="32"/>
  <c r="AQ42" i="32"/>
  <c r="W24" i="32"/>
  <c r="AG44" i="32"/>
  <c r="S44" i="32"/>
  <c r="X45" i="32"/>
  <c r="Y50" i="32"/>
  <c r="S42" i="32"/>
  <c r="S50" i="32"/>
  <c r="X51" i="32"/>
  <c r="U41" i="32"/>
  <c r="V50" i="32"/>
  <c r="AR39" i="32"/>
  <c r="AF41" i="32"/>
  <c r="Q24" i="32"/>
  <c r="Y44" i="32"/>
  <c r="AG24" i="32"/>
  <c r="V55" i="32"/>
  <c r="U51" i="32"/>
  <c r="AD55" i="32"/>
  <c r="U54" i="32"/>
  <c r="V45" i="32"/>
  <c r="AF40" i="32"/>
  <c r="S55" i="32"/>
  <c r="S51" i="32"/>
  <c r="S56" i="32"/>
  <c r="AP45" i="32"/>
  <c r="X50" i="32"/>
  <c r="X61" i="32" s="1"/>
  <c r="X54" i="32"/>
  <c r="S54" i="32"/>
  <c r="X42" i="32"/>
  <c r="X37" i="32" s="1"/>
  <c r="S52" i="32"/>
  <c r="S63" i="32" s="1"/>
  <c r="S24" i="32"/>
  <c r="X52" i="32"/>
  <c r="X55" i="32"/>
  <c r="X43" i="32"/>
  <c r="X41" i="32"/>
  <c r="S53" i="32"/>
  <c r="V39" i="32"/>
  <c r="X56" i="32"/>
  <c r="X24" i="32"/>
  <c r="V51" i="32"/>
  <c r="V40" i="32"/>
  <c r="V41" i="32"/>
  <c r="AU61" i="32"/>
  <c r="U45" i="32"/>
  <c r="S40" i="32"/>
  <c r="U42" i="32"/>
  <c r="AD50" i="32"/>
  <c r="AG53" i="32"/>
  <c r="AG48" i="32" s="1"/>
  <c r="U39" i="32"/>
  <c r="U61" i="32" s="1"/>
  <c r="AC43" i="32"/>
  <c r="V24" i="32"/>
  <c r="Q53" i="32"/>
  <c r="X44" i="32"/>
  <c r="Q41" i="32"/>
  <c r="AF55" i="32"/>
  <c r="AR44" i="32"/>
  <c r="S45" i="32"/>
  <c r="AD42" i="32"/>
  <c r="R42" i="32"/>
  <c r="R44" i="32"/>
  <c r="Q45" i="32"/>
  <c r="AC44" i="32"/>
  <c r="AC51" i="32"/>
  <c r="AF39" i="32"/>
  <c r="AR55" i="32"/>
  <c r="AQ50" i="32"/>
  <c r="AF24" i="32"/>
  <c r="AQ56" i="32"/>
  <c r="AD52" i="32"/>
  <c r="AD63" i="32" s="1"/>
  <c r="AG45" i="32"/>
  <c r="V44" i="32"/>
  <c r="Y41" i="32"/>
  <c r="AR43" i="32"/>
  <c r="Q55" i="32"/>
  <c r="AD40" i="32"/>
  <c r="AG56" i="32"/>
  <c r="R54" i="32"/>
  <c r="AC45" i="32"/>
  <c r="AR51" i="32"/>
  <c r="AG52" i="32"/>
  <c r="AC39" i="32"/>
  <c r="V53" i="32"/>
  <c r="Y45" i="32"/>
  <c r="Y67" i="32" s="1"/>
  <c r="AD44" i="32"/>
  <c r="V56" i="32"/>
  <c r="Q52" i="32"/>
  <c r="V52" i="32"/>
  <c r="AG42" i="32"/>
  <c r="V43" i="32"/>
  <c r="V65" i="32" s="1"/>
  <c r="AG55" i="32"/>
  <c r="S39" i="32"/>
  <c r="AR45" i="32"/>
  <c r="S43" i="32"/>
  <c r="AQ55" i="32"/>
  <c r="Y52" i="32"/>
  <c r="AF52" i="32"/>
  <c r="V42" i="32"/>
  <c r="AQ44" i="32"/>
  <c r="AD39" i="32"/>
  <c r="AC50" i="32"/>
  <c r="Y51" i="32"/>
  <c r="Q50" i="32"/>
  <c r="AQ39" i="32"/>
  <c r="AD53" i="32"/>
  <c r="AD24" i="32"/>
  <c r="AD51" i="32"/>
  <c r="R55" i="32"/>
  <c r="R56" i="32"/>
  <c r="R51" i="32"/>
  <c r="AD43" i="32"/>
  <c r="AD56" i="32"/>
  <c r="R45" i="32"/>
  <c r="R43" i="32"/>
  <c r="U40" i="32"/>
  <c r="Q42" i="32"/>
  <c r="AX44" i="32"/>
  <c r="AY10" i="32"/>
  <c r="AW42" i="32"/>
  <c r="AZ10" i="32"/>
  <c r="AX7" i="32"/>
  <c r="AX9" i="32"/>
  <c r="L66" i="32"/>
  <c r="K67" i="32"/>
  <c r="AX51" i="32"/>
  <c r="L63" i="32"/>
  <c r="M62" i="32"/>
  <c r="K62" i="32"/>
  <c r="J64" i="32"/>
  <c r="K37" i="32"/>
  <c r="L65" i="32"/>
  <c r="K61" i="32"/>
  <c r="I63" i="32"/>
  <c r="K64" i="32"/>
  <c r="H67" i="32"/>
  <c r="D48" i="32"/>
  <c r="AW56" i="32"/>
  <c r="P67" i="32"/>
  <c r="D62" i="32"/>
  <c r="C65" i="32"/>
  <c r="D67" i="32"/>
  <c r="C64" i="32"/>
  <c r="AU65" i="32"/>
  <c r="AU63" i="32"/>
  <c r="AX54" i="32"/>
  <c r="P48" i="32"/>
  <c r="AX56" i="32"/>
  <c r="M64" i="32"/>
  <c r="AW51" i="32"/>
  <c r="K63" i="32"/>
  <c r="C63" i="32"/>
  <c r="D63" i="32"/>
  <c r="P62" i="32"/>
  <c r="E48" i="32"/>
  <c r="M67" i="32"/>
  <c r="AN67" i="32"/>
  <c r="AN48" i="32"/>
  <c r="O48" i="32"/>
  <c r="G62" i="32"/>
  <c r="K66" i="32"/>
  <c r="H66" i="32"/>
  <c r="AU48" i="32"/>
  <c r="K48" i="32"/>
  <c r="H62" i="32"/>
  <c r="F67" i="32"/>
  <c r="AN63" i="32"/>
  <c r="E62" i="32"/>
  <c r="O64" i="32"/>
  <c r="M65" i="32"/>
  <c r="AX53" i="32"/>
  <c r="E67" i="32"/>
  <c r="J67" i="32"/>
  <c r="I65" i="32"/>
  <c r="N48" i="32"/>
  <c r="AU37" i="32"/>
  <c r="P66" i="32"/>
  <c r="I48" i="32"/>
  <c r="G48" i="32"/>
  <c r="F62" i="32"/>
  <c r="AN66" i="32"/>
  <c r="F66" i="32"/>
  <c r="F64" i="32"/>
  <c r="O65" i="32"/>
  <c r="F48" i="32"/>
  <c r="E64" i="32"/>
  <c r="AU62" i="32"/>
  <c r="C67" i="32"/>
  <c r="D65" i="32"/>
  <c r="AX50" i="32"/>
  <c r="E66" i="32"/>
  <c r="I66" i="32"/>
  <c r="N65" i="32"/>
  <c r="N62" i="32"/>
  <c r="AX39" i="32"/>
  <c r="M63" i="32"/>
  <c r="P65" i="32"/>
  <c r="C66" i="32"/>
  <c r="G64" i="32"/>
  <c r="D66" i="32"/>
  <c r="AX42" i="32"/>
  <c r="AW53" i="32"/>
  <c r="AA63" i="32"/>
  <c r="P64" i="32"/>
  <c r="N67" i="32"/>
  <c r="AU64" i="32"/>
  <c r="AX43" i="32"/>
  <c r="AU66" i="32"/>
  <c r="H65" i="32"/>
  <c r="AN65" i="32"/>
  <c r="AX52" i="32"/>
  <c r="I62" i="32"/>
  <c r="M48" i="32"/>
  <c r="F37" i="32"/>
  <c r="F61" i="32"/>
  <c r="AA66" i="32"/>
  <c r="AW44" i="32"/>
  <c r="L61" i="32"/>
  <c r="L37" i="32"/>
  <c r="J66" i="32"/>
  <c r="G67" i="32"/>
  <c r="J37" i="32"/>
  <c r="J61" i="32"/>
  <c r="AN64" i="32"/>
  <c r="N66" i="32"/>
  <c r="E61" i="32"/>
  <c r="E37" i="32"/>
  <c r="AU67" i="32"/>
  <c r="AX45" i="32"/>
  <c r="D64" i="32"/>
  <c r="AA48" i="32"/>
  <c r="AW50" i="32"/>
  <c r="G66" i="32"/>
  <c r="J65" i="32"/>
  <c r="H37" i="32"/>
  <c r="H64" i="32"/>
  <c r="C61" i="32"/>
  <c r="C37" i="32"/>
  <c r="J63" i="32"/>
  <c r="AW52" i="32"/>
  <c r="J48" i="32"/>
  <c r="O63" i="32"/>
  <c r="G37" i="32"/>
  <c r="G61" i="32"/>
  <c r="I61" i="32"/>
  <c r="AW39" i="32"/>
  <c r="AA37" i="32"/>
  <c r="AA61" i="32"/>
  <c r="F65" i="32"/>
  <c r="H63" i="32"/>
  <c r="AA64" i="32"/>
  <c r="M61" i="32"/>
  <c r="M37" i="32"/>
  <c r="AA65" i="32"/>
  <c r="AW43" i="32"/>
  <c r="N63" i="32"/>
  <c r="I37" i="32"/>
  <c r="D61" i="32"/>
  <c r="D37" i="32"/>
  <c r="L67" i="32"/>
  <c r="AW54" i="32"/>
  <c r="AW41" i="32"/>
  <c r="P63" i="32"/>
  <c r="AX41" i="32"/>
  <c r="O61" i="32"/>
  <c r="O37" i="32"/>
  <c r="G65" i="32"/>
  <c r="L62" i="32"/>
  <c r="P61" i="32"/>
  <c r="P37" i="32"/>
  <c r="N61" i="32"/>
  <c r="N37" i="32"/>
  <c r="AW45" i="32"/>
  <c r="AA67" i="32"/>
  <c r="AW40" i="32"/>
  <c r="AA62" i="32"/>
  <c r="O62" i="32"/>
  <c r="O67" i="32"/>
  <c r="I67" i="32"/>
  <c r="AN61" i="32"/>
  <c r="AN37" i="32"/>
  <c r="C48" i="32"/>
  <c r="N64" i="32"/>
  <c r="E63" i="32"/>
  <c r="P68" i="16"/>
  <c r="P72" i="16" s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AE37" i="32" l="1"/>
  <c r="AE61" i="32"/>
  <c r="AI63" i="32"/>
  <c r="AE64" i="32"/>
  <c r="AE48" i="32"/>
  <c r="AK67" i="32"/>
  <c r="AE66" i="32"/>
  <c r="AL66" i="32"/>
  <c r="AB63" i="32"/>
  <c r="AG63" i="32"/>
  <c r="AT67" i="32"/>
  <c r="AB37" i="32"/>
  <c r="AE65" i="32"/>
  <c r="T62" i="32"/>
  <c r="AB62" i="32"/>
  <c r="AB67" i="32"/>
  <c r="AJ37" i="32"/>
  <c r="AB65" i="32"/>
  <c r="AT66" i="32"/>
  <c r="AT37" i="32"/>
  <c r="AT64" i="32"/>
  <c r="AL67" i="32"/>
  <c r="AB66" i="32"/>
  <c r="T63" i="32"/>
  <c r="AC65" i="32"/>
  <c r="AT65" i="32"/>
  <c r="AE63" i="32"/>
  <c r="AT61" i="32"/>
  <c r="AB64" i="32"/>
  <c r="AS61" i="32"/>
  <c r="AT62" i="32"/>
  <c r="AC66" i="32"/>
  <c r="AL65" i="32"/>
  <c r="AO67" i="32"/>
  <c r="Y37" i="32"/>
  <c r="AR67" i="32"/>
  <c r="AT63" i="32"/>
  <c r="S61" i="32"/>
  <c r="AL63" i="32"/>
  <c r="AL62" i="32"/>
  <c r="AG62" i="32"/>
  <c r="AM66" i="32"/>
  <c r="AJ64" i="32"/>
  <c r="AE67" i="32"/>
  <c r="AR65" i="32"/>
  <c r="Y64" i="32"/>
  <c r="Q67" i="32"/>
  <c r="AI64" i="32"/>
  <c r="AI48" i="32"/>
  <c r="AJ63" i="32"/>
  <c r="AM37" i="32"/>
  <c r="W64" i="32"/>
  <c r="AO48" i="32"/>
  <c r="AQ67" i="32"/>
  <c r="U67" i="32"/>
  <c r="AM64" i="32"/>
  <c r="Q65" i="32"/>
  <c r="AR61" i="32"/>
  <c r="U64" i="32"/>
  <c r="T66" i="32"/>
  <c r="AO63" i="32"/>
  <c r="AO62" i="32"/>
  <c r="AO61" i="32"/>
  <c r="AK66" i="32"/>
  <c r="AM63" i="32"/>
  <c r="AL64" i="32"/>
  <c r="Q62" i="32"/>
  <c r="AO64" i="32"/>
  <c r="AJ48" i="32"/>
  <c r="T67" i="32"/>
  <c r="Y61" i="32"/>
  <c r="AO37" i="32"/>
  <c r="AO66" i="32"/>
  <c r="AC67" i="32"/>
  <c r="T64" i="32"/>
  <c r="X62" i="32"/>
  <c r="AP61" i="32"/>
  <c r="AF67" i="32"/>
  <c r="AJ66" i="32"/>
  <c r="AL48" i="32"/>
  <c r="AK37" i="32"/>
  <c r="AF64" i="32"/>
  <c r="AJ65" i="32"/>
  <c r="AK48" i="32"/>
  <c r="AS37" i="32"/>
  <c r="AM62" i="32"/>
  <c r="AM67" i="32"/>
  <c r="AC48" i="32"/>
  <c r="X67" i="32"/>
  <c r="V48" i="32"/>
  <c r="AC64" i="32"/>
  <c r="R65" i="32"/>
  <c r="AG67" i="32"/>
  <c r="U66" i="32"/>
  <c r="AH37" i="32"/>
  <c r="AD67" i="32"/>
  <c r="AC62" i="32"/>
  <c r="AS48" i="32"/>
  <c r="AS67" i="32"/>
  <c r="AH63" i="32"/>
  <c r="Z37" i="32"/>
  <c r="AI65" i="32"/>
  <c r="AJ67" i="32"/>
  <c r="AS62" i="32"/>
  <c r="AR63" i="32"/>
  <c r="AP65" i="32"/>
  <c r="AM65" i="32"/>
  <c r="AK62" i="32"/>
  <c r="Z67" i="32"/>
  <c r="AG37" i="32"/>
  <c r="AF37" i="32"/>
  <c r="AH62" i="32"/>
  <c r="AI67" i="32"/>
  <c r="AD37" i="32"/>
  <c r="X65" i="32"/>
  <c r="S66" i="32"/>
  <c r="AJ61" i="32"/>
  <c r="AD65" i="32"/>
  <c r="AQ66" i="32"/>
  <c r="AF48" i="32"/>
  <c r="R61" i="32"/>
  <c r="AK65" i="32"/>
  <c r="R62" i="32"/>
  <c r="V37" i="32"/>
  <c r="W66" i="32"/>
  <c r="W65" i="32"/>
  <c r="AP63" i="32"/>
  <c r="AI66" i="32"/>
  <c r="AK61" i="32"/>
  <c r="Y48" i="32"/>
  <c r="AH61" i="32"/>
  <c r="Z64" i="32"/>
  <c r="AH67" i="32"/>
  <c r="AI62" i="32"/>
  <c r="T37" i="32"/>
  <c r="Q66" i="32"/>
  <c r="Y66" i="32"/>
  <c r="AI61" i="32"/>
  <c r="AP62" i="32"/>
  <c r="W67" i="32"/>
  <c r="V61" i="32"/>
  <c r="R48" i="32"/>
  <c r="AQ37" i="32"/>
  <c r="AF66" i="32"/>
  <c r="AS63" i="32"/>
  <c r="S37" i="32"/>
  <c r="Q61" i="32"/>
  <c r="W62" i="32"/>
  <c r="Y62" i="32"/>
  <c r="U37" i="32"/>
  <c r="AR66" i="32"/>
  <c r="V62" i="32"/>
  <c r="AQ63" i="32"/>
  <c r="Z61" i="32"/>
  <c r="AS66" i="32"/>
  <c r="Z66" i="32"/>
  <c r="AX10" i="32"/>
  <c r="AI37" i="32"/>
  <c r="X48" i="32"/>
  <c r="R64" i="32"/>
  <c r="AR37" i="32"/>
  <c r="AQ64" i="32"/>
  <c r="AG65" i="32"/>
  <c r="Z62" i="32"/>
  <c r="AF61" i="32"/>
  <c r="U63" i="32"/>
  <c r="AP66" i="32"/>
  <c r="AP67" i="32"/>
  <c r="AQ65" i="32"/>
  <c r="AH66" i="32"/>
  <c r="Z63" i="32"/>
  <c r="Q64" i="32"/>
  <c r="AR62" i="32"/>
  <c r="U65" i="32"/>
  <c r="W37" i="32"/>
  <c r="W48" i="32"/>
  <c r="AH64" i="32"/>
  <c r="X64" i="32"/>
  <c r="AF63" i="32"/>
  <c r="Z48" i="32"/>
  <c r="V66" i="32"/>
  <c r="AD61" i="32"/>
  <c r="X63" i="32"/>
  <c r="AS64" i="32"/>
  <c r="AP37" i="32"/>
  <c r="S65" i="32"/>
  <c r="AC61" i="32"/>
  <c r="AF62" i="32"/>
  <c r="AH48" i="32"/>
  <c r="R37" i="32"/>
  <c r="W61" i="32"/>
  <c r="Q63" i="32"/>
  <c r="V64" i="32"/>
  <c r="AD66" i="32"/>
  <c r="Y63" i="32"/>
  <c r="R66" i="32"/>
  <c r="S48" i="32"/>
  <c r="S67" i="32"/>
  <c r="S62" i="32"/>
  <c r="X66" i="32"/>
  <c r="AD48" i="32"/>
  <c r="S64" i="32"/>
  <c r="AD64" i="32"/>
  <c r="U62" i="32"/>
  <c r="AG66" i="32"/>
  <c r="AQ61" i="32"/>
  <c r="V63" i="32"/>
  <c r="AG64" i="32"/>
  <c r="V67" i="32"/>
  <c r="R67" i="32"/>
  <c r="AQ48" i="32"/>
  <c r="Q48" i="32"/>
  <c r="AC37" i="32"/>
  <c r="AD62" i="32"/>
  <c r="Q37" i="32"/>
  <c r="R59" i="16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6" i="25"/>
  <c r="A4" i="25"/>
  <c r="A3" i="31"/>
  <c r="A4" i="16"/>
  <c r="A31" i="13"/>
  <c r="A4" i="13"/>
  <c r="G76" i="31" l="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94" i="16" l="1"/>
  <c r="L107" i="16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<sst xmlns="http://schemas.openxmlformats.org/spreadsheetml/2006/main" count="1285" uniqueCount="543">
  <si>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</si>
  <si>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</si>
  <si>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</si>
  <si>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</si>
  <si>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</si>
  <si>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</si>
  <si>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</si>
  <si>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</si>
  <si>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</si>
  <si>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</si>
  <si>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</si>
  <si>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</si>
  <si>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</si>
  <si>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</si>
  <si>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</si>
  <si>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</si>
  <si>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</si>
  <si>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</si>
  <si>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</si>
  <si>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</si>
  <si>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</si>
  <si>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</si>
  <si>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</si>
  <si>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</si>
  <si>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</si>
  <si>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</si>
  <si>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</si>
  <si>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</si>
  <si>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</si>
  <si>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</si>
  <si>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</si>
  <si>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</si>
  <si>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</si>
  <si>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</si>
  <si>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</si>
  <si>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</si>
  <si>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</si>
  <si>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</si>
  <si>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</si>
  <si>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</si>
  <si>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</si>
  <si>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</si>
  <si>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</si>
  <si>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</si>
  <si>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</si>
  <si>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</si>
  <si>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</si>
  <si>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</si>
  <si>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</si>
  <si>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</si>
  <si>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</si>
  <si>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</si>
  <si>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</si>
  <si>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</si>
  <si>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</si>
  <si>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</si>
  <si>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</si>
  <si>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</si>
  <si>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</si>
  <si>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</si>
  <si>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</si>
  <si>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</si>
  <si>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</si>
  <si>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</si>
  <si>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</si>
  <si>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</si>
  <si>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</si>
  <si>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</si>
  <si>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</si>
  <si>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</si>
  <si>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</si>
  <si>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</si>
  <si>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</si>
  <si>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</si>
  <si>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</si>
  <si>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</si>
  <si>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</si>
  <si>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</si>
  <si>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</si>
  <si>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</si>
  <si>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</si>
  <si>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</si>
  <si>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</si>
  <si>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</si>
  <si>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</si>
  <si>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</si>
  <si>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</si>
  <si>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</si>
  <si>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</si>
  <si>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</si>
  <si>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</si>
  <si>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</si>
  <si>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</si>
  <si>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</si>
  <si>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</si>
  <si>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</si>
  <si>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</si>
  <si>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</si>
  <si>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</si>
  <si>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</si>
  <si>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</si>
  <si>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</si>
  <si>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</si>
  <si>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</si>
  <si>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</si>
  <si>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</si>
  <si>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</si>
  <si>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</si>
  <si>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</si>
  <si>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</si>
  <si>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</si>
  <si>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</si>
  <si>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</si>
  <si>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</si>
  <si>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</si>
  <si>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</si>
  <si>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</si>
  <si>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</si>
  <si>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</si>
  <si>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</si>
  <si>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</si>
  <si>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</si>
  <si>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</si>
  <si>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</si>
  <si>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</si>
  <si>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</si>
  <si>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</si>
  <si>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</si>
  <si>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</si>
  <si>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</si>
  <si>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</si>
  <si>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</si>
  <si>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</si>
  <si>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</si>
  <si>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</si>
  <si>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</si>
  <si>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</si>
  <si>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</si>
  <si>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</si>
  <si>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</si>
  <si>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</si>
  <si>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</si>
  <si>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</si>
  <si>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</si>
  <si>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</si>
  <si>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</si>
  <si>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</si>
  <si>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</si>
  <si>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</si>
  <si>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</si>
  <si>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</si>
  <si>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</si>
  <si>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</si>
  <si>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</si>
  <si>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</si>
  <si>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</si>
  <si>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</si>
  <si>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</si>
  <si>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</si>
  <si>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</si>
  <si>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</si>
  <si>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</si>
  <si>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</si>
  <si>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</si>
  <si>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</si>
  <si>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</si>
  <si>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</si>
  <si>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</si>
  <si>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</si>
  <si>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</si>
  <si>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</si>
  <si>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</si>
  <si>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</si>
  <si>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</si>
  <si>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</si>
  <si>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</si>
  <si>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</si>
  <si>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</si>
  <si>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</si>
  <si>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</si>
  <si>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</si>
  <si>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</si>
  <si>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</si>
  <si>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</si>
  <si>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</si>
  <si>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</si>
  <si>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</si>
  <si>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</si>
  <si>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</si>
  <si>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</si>
  <si>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</si>
  <si>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</si>
  <si>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</si>
  <si>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</si>
  <si>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</si>
  <si>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</si>
  <si>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</si>
  <si>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</si>
  <si>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</si>
  <si>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</si>
  <si>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</si>
  <si>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</si>
  <si>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</si>
  <si>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</si>
  <si>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</si>
  <si>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</si>
  <si>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</si>
  <si>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</si>
  <si>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</si>
  <si>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</si>
  <si>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</si>
  <si>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</si>
  <si>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</si>
  <si>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</si>
  <si>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</si>
  <si>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</si>
  <si>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</si>
  <si>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</si>
  <si>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</si>
  <si>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</si>
  <si>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</si>
  <si>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</si>
  <si>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</si>
  <si>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</si>
  <si>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</si>
  <si>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</si>
  <si>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</si>
  <si>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</si>
  <si>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</si>
  <si>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</si>
  <si>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</si>
  <si>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</si>
  <si>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</si>
  <si>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</si>
  <si>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</si>
  <si>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</si>
  <si>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</si>
  <si>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</si>
  <si>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</si>
  <si>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</si>
  <si>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</si>
  <si>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</si>
  <si>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</si>
  <si>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</si>
  <si>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</si>
  <si>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</si>
  <si>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</si>
  <si>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</si>
  <si>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</si>
  <si>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</si>
  <si>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</si>
  <si>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</si>
  <si>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</si>
  <si>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</si>
  <si>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</si>
  <si>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</si>
  <si>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</si>
  <si>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</si>
  <si>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</si>
  <si>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</si>
  <si>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</si>
  <si>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</si>
  <si>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</si>
  <si>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</si>
  <si>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</si>
  <si>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</si>
  <si>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</si>
  <si>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</si>
  <si>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</si>
  <si>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</si>
  <si>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</si>
  <si>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</si>
  <si>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</si>
  <si>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</si>
  <si>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</si>
  <si>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</si>
  <si>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</si>
  <si>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</si>
  <si>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</si>
  <si>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</si>
  <si>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</si>
  <si>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</si>
  <si>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</si>
  <si>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</si>
  <si>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</si>
  <si>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</si>
  <si>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</si>
  <si>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</si>
  <si>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</si>
  <si>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</si>
  <si>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</si>
  <si>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</si>
  <si>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</si>
  <si>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</si>
  <si>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</si>
  <si>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</si>
  <si>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</si>
  <si>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</si>
  <si>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</si>
  <si>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</si>
  <si>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</si>
  <si>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</si>
  <si>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</si>
  <si>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</si>
  <si>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</si>
  <si>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</si>
  <si>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</si>
  <si>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</si>
  <si>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</si>
  <si>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</si>
  <si>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</si>
  <si>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</si>
  <si>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</si>
  <si>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</si>
  <si>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</si>
  <si>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</si>
  <si>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</si>
  <si>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</si>
  <si>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</si>
  <si>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</si>
  <si>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</si>
  <si>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</si>
  <si>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</si>
  <si>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</si>
  <si>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</si>
  <si>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</si>
  <si>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</si>
  <si>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</si>
  <si>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</si>
  <si>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</si>
  <si>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</si>
  <si>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</si>
  <si>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</si>
  <si>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</si>
  <si>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</si>
  <si>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</si>
  <si>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</si>
  <si>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</si>
  <si>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</si>
  <si>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</si>
  <si>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</si>
  <si>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</si>
  <si>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</si>
  <si>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</si>
  <si>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</si>
  <si>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</si>
  <si>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</si>
  <si>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</si>
  <si>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</si>
  <si>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</si>
  <si>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</si>
  <si>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</si>
  <si>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</si>
  <si>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</si>
  <si>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</si>
  <si>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</si>
  <si>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</si>
  <si>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</si>
  <si>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</si>
  <si>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</si>
  <si>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</si>
  <si>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</si>
  <si>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</si>
  <si>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</si>
  <si>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</si>
  <si>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</si>
  <si>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</si>
  <si>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</si>
  <si>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</si>
  <si>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</si>
  <si>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</si>
  <si>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</si>
  <si>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</si>
  <si>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</si>
  <si>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</si>
  <si>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</si>
  <si>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</si>
  <si>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</si>
  <si>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</si>
  <si>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</si>
  <si>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</si>
  <si>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</si>
  <si>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</si>
  <si>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</si>
  <si>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</si>
  <si>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</si>
  <si>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</si>
  <si>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</si>
  <si>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</si>
  <si>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</si>
  <si>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</si>
  <si>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</si>
  <si>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</si>
  <si>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</si>
  <si>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</si>
  <si>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</si>
  <si>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</si>
  <si>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</si>
  <si>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</si>
  <si>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</si>
  <si>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</si>
  <si>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</si>
  <si>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</si>
  <si>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</si>
  <si>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</si>
  <si>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</si>
  <si>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</si>
  <si>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</si>
  <si>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</si>
  <si>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</si>
  <si>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</si>
  <si>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</si>
  <si>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</si>
  <si>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</si>
  <si>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</si>
  <si>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</si>
  <si>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</si>
  <si>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</si>
  <si>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</si>
  <si>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</si>
  <si>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</si>
  <si>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</si>
  <si>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</si>
  <si>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</si>
  <si>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</si>
  <si>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</si>
  <si>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</si>
  <si>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</si>
  <si>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</si>
  <si>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</si>
  <si>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</si>
  <si>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</si>
  <si>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</si>
  <si>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</si>
  <si>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</si>
  <si>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</si>
  <si>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</si>
  <si>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</si>
  <si>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</si>
  <si>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</si>
  <si>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</si>
  <si>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</si>
  <si>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</si>
  <si>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</si>
  <si>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</si>
  <si>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</si>
  <si>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</si>
  <si>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</si>
  <si>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</si>
  <si>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</si>
  <si>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</si>
  <si>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</si>
  <si>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</si>
  <si>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</si>
  <si>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</si>
  <si>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</si>
  <si>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</si>
  <si>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</si>
  <si>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</si>
  <si>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</si>
  <si>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</si>
  <si>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</si>
  <si>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</si>
  <si>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</si>
  <si>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</si>
  <si>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</si>
  <si>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</si>
  <si>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</si>
  <si>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</si>
  <si>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</si>
  <si>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</si>
  <si>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</si>
  <si>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</si>
  <si>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</si>
  <si>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</si>
  <si>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</si>
  <si>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</si>
  <si>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</si>
  <si>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</si>
  <si>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</si>
  <si>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</si>
  <si>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</si>
  <si>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</si>
  <si>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</si>
  <si>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</si>
  <si>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</si>
  <si>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</si>
  <si>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</si>
  <si>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</si>
  <si>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</si>
  <si>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</si>
  <si>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</si>
  <si>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</si>
  <si>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</si>
  <si>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</si>
  <si>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</si>
  <si>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</si>
  <si>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</si>
  <si>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</si>
  <si>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</si>
  <si>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</si>
  <si>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</si>
  <si>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</si>
  <si>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</si>
  <si>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</si>
  <si>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</si>
  <si>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</si>
  <si>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</si>
  <si>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</si>
  <si>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</si>
  <si>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</si>
  <si>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</si>
  <si>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</si>
  <si>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</si>
  <si>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</si>
  <si>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</si>
  <si>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</si>
  <si>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</si>
  <si>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</si>
  <si>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</si>
  <si>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</si>
  <si>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</si>
  <si>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</si>
  <si>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</si>
  <si>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</si>
  <si>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</si>
  <si>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</si>
  <si>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</si>
  <si>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</si>
  <si>
    <t>Part modale hors avion</t>
  </si>
  <si>
    <t>voiture CD</t>
  </si>
  <si>
    <t>voiture LD</t>
  </si>
  <si>
    <t>voiture CD+LD</t>
  </si>
  <si>
    <t>Transport (parts modales en %)</t>
  </si>
  <si>
    <t>2030/2019</t>
  </si>
  <si>
    <t>2050/2019</t>
  </si>
  <si>
    <t>Total hors avion</t>
  </si>
  <si>
    <t>Ecarts de transport 
(points de %)</t>
  </si>
  <si>
    <t>Avion</t>
  </si>
  <si>
    <t>train</t>
  </si>
  <si>
    <t>bus</t>
  </si>
  <si>
    <t>route</t>
  </si>
  <si>
    <t>Cibles DGEC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</si>
</sst>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16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9" fontId="0" fillId="0" borderId="0" xfId="1" applyFont="1"/>
    <xf numFmtId="9" fontId="0" fillId="2" borderId="4" xfId="1" applyFont="1" applyFill="1" applyBorder="1"/>
    <xf numFmtId="9" fontId="0" fillId="2" borderId="2" xfId="1" applyFont="1" applyFill="1" applyBorder="1"/>
    <xf numFmtId="9" fontId="0" fillId="2" borderId="7" xfId="1" applyFont="1" applyFill="1" applyBorder="1"/>
    <xf numFmtId="9" fontId="0" fillId="0" borderId="0" xfId="0" applyNumberFormat="1"/>
    <xf numFmtId="9" fontId="0" fillId="2" borderId="0" xfId="1" applyFont="1" applyFill="1"/>
    <xf numFmtId="9" fontId="0" fillId="2" borderId="6" xfId="1" applyFont="1" applyFill="1" applyBorder="1"/>
    <xf numFmtId="9" fontId="0" fillId="2" borderId="3" xfId="1" applyFont="1" applyFill="1" applyBorder="1"/>
    <xf numFmtId="9" fontId="0" fillId="2" borderId="10" xfId="1" applyFont="1" applyFill="1" applyBorder="1"/>
    <xf numFmtId="9" fontId="0" fillId="2" borderId="1" xfId="1" applyFont="1" applyFill="1" applyBorder="1"/>
    <xf numFmtId="9" fontId="0" fillId="2" borderId="16" xfId="1" applyFont="1" applyFill="1" applyBorder="1"/>
    <xf numFmtId="9" fontId="2" fillId="0" borderId="0" xfId="0" applyNumberFormat="1" applyFont="1"/>
    <xf numFmtId="9" fontId="2" fillId="2" borderId="0" xfId="1" applyFont="1" applyFill="1"/>
    <xf numFmtId="165" fontId="0" fillId="0" borderId="0" xfId="1" applyNumberFormat="1" applyFont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worksheet" Target="worksheets/sheet7.xml"/><Relationship Id="rId18" Type="http://schemas.openxmlformats.org/officeDocument/2006/relationships/worksheet" Target="worksheets/sheet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6.xml"/><Relationship Id="rId17" Type="http://schemas.openxmlformats.org/officeDocument/2006/relationships/chartsheet" Target="chartsheets/sheet10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9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8.xml"/><Relationship Id="rId23" Type="http://schemas.openxmlformats.org/officeDocument/2006/relationships/externalLink" Target="externalLinks/externalLink5.xml"/><Relationship Id="rId10" Type="http://schemas.openxmlformats.org/officeDocument/2006/relationships/chartsheet" Target="chartsheets/sheet4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chartsheet" Target="chartsheets/sheet7.xml"/><Relationship Id="rId22" Type="http://schemas.openxmlformats.org/officeDocument/2006/relationships/externalLink" Target="externalLinks/externalLink4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229.10034488499997</c:v>
                </c:pt>
                <c:pt idx="1">
                  <c:v>215.1550903012</c:v>
                </c:pt>
                <c:pt idx="2">
                  <c:v>156.90025817499998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0.14346713349807677</c:v>
                </c:pt>
                <c:pt idx="1">
                  <c:v>7.3095058645715791E-2</c:v>
                </c:pt>
                <c:pt idx="2">
                  <c:v>2.7250649109779184E-2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0.76507567719522251</c:v>
                </c:pt>
                <c:pt idx="1">
                  <c:v>0.66402858356666294</c:v>
                </c:pt>
                <c:pt idx="2">
                  <c:v>0.39333579543666347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9.1457189122927024E-2</c:v>
                </c:pt>
                <c:pt idx="1">
                  <c:v>0.26287635765212386</c:v>
                </c:pt>
                <c:pt idx="2">
                  <c:v>0.57959954224058385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2.3648362509999998</c:v>
                </c:pt>
                <c:pt idx="1">
                  <c:v>1.8168096970000001</c:v>
                </c:pt>
                <c:pt idx="2">
                  <c:v>2.4091128620000002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64.526835499000001</c:v>
                </c:pt>
                <c:pt idx="1">
                  <c:v>50.472997999999997</c:v>
                </c:pt>
                <c:pt idx="2">
                  <c:v>30.647175250000004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9.8848461521999997</c:v>
                </c:pt>
                <c:pt idx="1">
                  <c:v>10.722546224599999</c:v>
                </c:pt>
                <c:pt idx="2">
                  <c:v>11.4521503939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22.5533220308</c:v>
                </c:pt>
                <c:pt idx="1">
                  <c:v>12.518901725000001</c:v>
                </c:pt>
                <c:pt idx="2">
                  <c:v>8.1437001104999993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37.987536473399999</c:v>
                </c:pt>
                <c:pt idx="1">
                  <c:v>42.789756638200004</c:v>
                </c:pt>
                <c:pt idx="2">
                  <c:v>50.729202684420002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8.6413757767593233E-3</c:v>
                </c:pt>
                <c:pt idx="1">
                  <c:v>9.4212087581753098E-4</c:v>
                </c:pt>
                <c:pt idx="2">
                  <c:v>3.4818941527391264E-4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0.69408091305058839</c:v>
                </c:pt>
                <c:pt idx="1">
                  <c:v>0.62114143566482438</c:v>
                </c:pt>
                <c:pt idx="2">
                  <c:v>0.3202525269530706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0.10258601322380534</c:v>
                </c:pt>
                <c:pt idx="1">
                  <c:v>0.10094479366923785</c:v>
                </c:pt>
                <c:pt idx="2">
                  <c:v>8.5931446904818229E-2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3.6998234275711799E-2</c:v>
                </c:pt>
                <c:pt idx="1">
                  <c:v>8.7555323875232946E-2</c:v>
                </c:pt>
                <c:pt idx="2">
                  <c:v>0.19408802050862692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8.3952357037765074E-2</c:v>
                </c:pt>
                <c:pt idx="1">
                  <c:v>0.12657892137121166</c:v>
                </c:pt>
                <c:pt idx="2">
                  <c:v>0.37324050700712247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7.3741106635370091E-2</c:v>
                </c:pt>
                <c:pt idx="1">
                  <c:v>6.2837404543675549E-2</c:v>
                </c:pt>
                <c:pt idx="2">
                  <c:v>2.6139309211087806E-2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0.95161573824508427</c:v>
                </c:pt>
                <c:pt idx="1">
                  <c:v>0.91402602080423279</c:v>
                </c:pt>
                <c:pt idx="2">
                  <c:v>0.33469665984958918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4.8384261754915656E-2</c:v>
                </c:pt>
                <c:pt idx="1">
                  <c:v>8.5973979195767228E-2</c:v>
                </c:pt>
                <c:pt idx="2">
                  <c:v>0.6653033401504107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0.98439656249667284</c:v>
                </c:pt>
                <c:pt idx="1">
                  <c:v>0.83041305446464797</c:v>
                </c:pt>
                <c:pt idx="2">
                  <c:v>1.4858895693369359E-2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1.5603437503327188E-2</c:v>
                </c:pt>
                <c:pt idx="1">
                  <c:v>0.16958694553535203</c:v>
                </c:pt>
                <c:pt idx="2">
                  <c:v>0.98514110430663071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125.18561048814033</c:v>
                </c:pt>
                <c:pt idx="1">
                  <c:v>99.893084279472035</c:v>
                </c:pt>
                <c:pt idx="2">
                  <c:v>14.097787081202501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43.481747307191327</c:v>
                </c:pt>
                <c:pt idx="1">
                  <c:v>24.818206223279766</c:v>
                </c:pt>
                <c:pt idx="2">
                  <c:v>2.6518350514276552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24.531052436793296</c:v>
                </c:pt>
                <c:pt idx="1">
                  <c:v>15.535414908789782</c:v>
                </c:pt>
                <c:pt idx="2">
                  <c:v>1.7013496517281184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102.4525154583021</c:v>
                </c:pt>
                <c:pt idx="1">
                  <c:v>75.477330191476469</c:v>
                </c:pt>
                <c:pt idx="2">
                  <c:v>51.412937769023287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37.059326410000004</c:v>
                </c:pt>
                <c:pt idx="1">
                  <c:v>36.771736439999998</c:v>
                </c:pt>
                <c:pt idx="2">
                  <c:v>36.289072520000005</c:v>
                </c:pt>
                <c:pt idx="3">
                  <c:v>35.782067550000001</c:v>
                </c:pt>
                <c:pt idx="4">
                  <c:v>35.927172769999999</c:v>
                </c:pt>
                <c:pt idx="5">
                  <c:v>36.276192569999999</c:v>
                </c:pt>
                <c:pt idx="6">
                  <c:v>36.116072729999999</c:v>
                </c:pt>
                <c:pt idx="7">
                  <c:v>35.784678460000002</c:v>
                </c:pt>
                <c:pt idx="8">
                  <c:v>35.39045265</c:v>
                </c:pt>
                <c:pt idx="9">
                  <c:v>34.962953210000002</c:v>
                </c:pt>
                <c:pt idx="10">
                  <c:v>34.520570249999999</c:v>
                </c:pt>
                <c:pt idx="11">
                  <c:v>34.056481440000006</c:v>
                </c:pt>
                <c:pt idx="12">
                  <c:v>33.595296079999997</c:v>
                </c:pt>
                <c:pt idx="13">
                  <c:v>33.14251763</c:v>
                </c:pt>
                <c:pt idx="14">
                  <c:v>32.69879633</c:v>
                </c:pt>
                <c:pt idx="15">
                  <c:v>32.263574390000002</c:v>
                </c:pt>
                <c:pt idx="16">
                  <c:v>31.882890510000003</c:v>
                </c:pt>
                <c:pt idx="17">
                  <c:v>31.532707119999998</c:v>
                </c:pt>
                <c:pt idx="18">
                  <c:v>31.199940470000001</c:v>
                </c:pt>
                <c:pt idx="19">
                  <c:v>30.879563610000002</c:v>
                </c:pt>
                <c:pt idx="20">
                  <c:v>30.565720070000001</c:v>
                </c:pt>
                <c:pt idx="21">
                  <c:v>30.25455505</c:v>
                </c:pt>
                <c:pt idx="22">
                  <c:v>29.949171920000001</c:v>
                </c:pt>
                <c:pt idx="23">
                  <c:v>29.649994079999999</c:v>
                </c:pt>
                <c:pt idx="24">
                  <c:v>29.356801739999998</c:v>
                </c:pt>
                <c:pt idx="25">
                  <c:v>29.004869790000001</c:v>
                </c:pt>
                <c:pt idx="26">
                  <c:v>28.679379340000001</c:v>
                </c:pt>
                <c:pt idx="27">
                  <c:v>28.370934609999999</c:v>
                </c:pt>
                <c:pt idx="28">
                  <c:v>28.074888480000002</c:v>
                </c:pt>
                <c:pt idx="29">
                  <c:v>27.78809545</c:v>
                </c:pt>
                <c:pt idx="30">
                  <c:v>27.482742139999999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'[5]T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'[5]T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1.64511958138421E-2</c:v>
                </c:pt>
                <c:pt idx="1">
                  <c:v>1.9840057697313354E-2</c:v>
                </c:pt>
                <c:pt idx="2">
                  <c:v>2.4050042153020007E-2</c:v>
                </c:pt>
                <c:pt idx="3">
                  <c:v>2.9434805815182694E-2</c:v>
                </c:pt>
                <c:pt idx="4">
                  <c:v>3.8228038726911495E-2</c:v>
                </c:pt>
                <c:pt idx="5">
                  <c:v>4.9174468614857726E-2</c:v>
                </c:pt>
                <c:pt idx="6">
                  <c:v>5.9907855712195535E-2</c:v>
                </c:pt>
                <c:pt idx="7">
                  <c:v>7.3019352036955532E-2</c:v>
                </c:pt>
                <c:pt idx="8">
                  <c:v>9.0440085456211308E-2</c:v>
                </c:pt>
                <c:pt idx="9">
                  <c:v>0.11266677575375218</c:v>
                </c:pt>
                <c:pt idx="10">
                  <c:v>0.13962917846063103</c:v>
                </c:pt>
                <c:pt idx="11">
                  <c:v>0.17023350102135507</c:v>
                </c:pt>
                <c:pt idx="12">
                  <c:v>0.20350354084451933</c:v>
                </c:pt>
                <c:pt idx="13">
                  <c:v>0.23812021386258214</c:v>
                </c:pt>
                <c:pt idx="14">
                  <c:v>0.27295997895222829</c:v>
                </c:pt>
                <c:pt idx="15">
                  <c:v>0.30726820916261133</c:v>
                </c:pt>
                <c:pt idx="16">
                  <c:v>0.34156510736014822</c:v>
                </c:pt>
                <c:pt idx="17">
                  <c:v>0.37507732003442401</c:v>
                </c:pt>
                <c:pt idx="18">
                  <c:v>0.40742224211045103</c:v>
                </c:pt>
                <c:pt idx="19">
                  <c:v>0.43846954383822007</c:v>
                </c:pt>
                <c:pt idx="20">
                  <c:v>0.46812472165652469</c:v>
                </c:pt>
                <c:pt idx="21">
                  <c:v>0.49622098144193333</c:v>
                </c:pt>
                <c:pt idx="22">
                  <c:v>0.52288255053697663</c:v>
                </c:pt>
                <c:pt idx="23">
                  <c:v>0.54818462007598479</c:v>
                </c:pt>
                <c:pt idx="24">
                  <c:v>0.57219053283697385</c:v>
                </c:pt>
                <c:pt idx="25">
                  <c:v>0.59586522936085207</c:v>
                </c:pt>
                <c:pt idx="26">
                  <c:v>0.61852610371030436</c:v>
                </c:pt>
                <c:pt idx="27">
                  <c:v>0.6400865642825575</c:v>
                </c:pt>
                <c:pt idx="28">
                  <c:v>0.66053842148690156</c:v>
                </c:pt>
                <c:pt idx="29">
                  <c:v>0.67989919942498256</c:v>
                </c:pt>
                <c:pt idx="30">
                  <c:v>0.69791976696834812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'[5]T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'[5]T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0.12025621790031882</c:v>
                </c:pt>
                <c:pt idx="1">
                  <c:v>7.4527692256184566E-2</c:v>
                </c:pt>
                <c:pt idx="2">
                  <c:v>2.5440632973897273E-2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0.71583367121971386</c:v>
                </c:pt>
                <c:pt idx="1">
                  <c:v>0.61490848607867366</c:v>
                </c:pt>
                <c:pt idx="2">
                  <c:v>0.21528322035189751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0.14745891499866579</c:v>
                </c:pt>
                <c:pt idx="1">
                  <c:v>0.17093464314947115</c:v>
                </c:pt>
                <c:pt idx="2">
                  <c:v>6.1356379829571109E-2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1.64511958138421E-2</c:v>
                </c:pt>
                <c:pt idx="1">
                  <c:v>0.13962917846063103</c:v>
                </c:pt>
                <c:pt idx="2">
                  <c:v>0.69791976696834812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emecloud-my.sharepoint.com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2.xlsx" TargetMode="External"/><Relationship Id="rId1" Type="http://schemas.openxmlformats.org/officeDocument/2006/relationships/externalLinkPath" Target="https://ademecloud-my.sharepoint.com/Users/alma.monserand/Documents/GitHub/ThreeME/data/shocks/Bilan%20&#233;nergie%20-%20AMErun2%20-%20AMSrun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Documents\Github\ThreeME\data\calibrations\Documents%20MTE\AMS-run2\001_Transports\Transports_AMS_run2-vf10.xlsx" TargetMode="External"/><Relationship Id="rId1" Type="http://schemas.openxmlformats.org/officeDocument/2006/relationships/externalLinkPath" Target="/Users/callonnecg/Documents/Github/ThreeME/data/calibrations/Documents%20MTE/AMS-run2/001_Transports/Transports_AMS_run2-vf1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esktop\Temporaire\reporting%202%20-%20energie%20SNBC3%20-%20template%20parts%20modales%20voyageurs.xlsx" TargetMode="External"/><Relationship Id="rId1" Type="http://schemas.openxmlformats.org/officeDocument/2006/relationships/externalLinkPath" Target="https://ademecloud-my.sharepoint.com/Users/alma.monserand/Desktop/Temporaire/reporting%202%20-%20energie%20SNBC3%20-%20template%20parts%20modales%20voyageur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llonnecg\Github\ThreeME\results\reporting%201%20-%20energie%20TEND.xlsx" TargetMode="External"/><Relationship Id="rId1" Type="http://schemas.openxmlformats.org/officeDocument/2006/relationships/externalLinkPath" Target="https://ademecloud-my.sharepoint.com/Users/alma.monserand/Documents/GitHub/ThreeME/results/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0.93535717058536061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0.20215430661253031</v>
          </cell>
          <cell r="U22">
            <v>10.298005677194096</v>
          </cell>
          <cell r="V22">
            <v>11.912749680464922</v>
          </cell>
          <cell r="W22">
            <v>7.2062454679408585</v>
          </cell>
          <cell r="X22">
            <v>7.267406707154804E-2</v>
          </cell>
        </row>
        <row r="30">
          <cell r="T30">
            <v>6.4536710533781398E-3</v>
          </cell>
          <cell r="U30">
            <v>1.2504899941046146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2.9897922514510483E-2</v>
          </cell>
          <cell r="U37">
            <v>1.1062928918353545</v>
          </cell>
          <cell r="V37">
            <v>6.0818806018488383</v>
          </cell>
          <cell r="W37">
            <v>0.31568062817324566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5.1467736003962539E-3</v>
          </cell>
          <cell r="U39">
            <v>2.5010085858689085E-5</v>
          </cell>
          <cell r="V39">
            <v>0.10956763115778498</v>
          </cell>
          <cell r="W39">
            <v>7.4926332712814264E-2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2.5168214298503164</v>
          </cell>
          <cell r="W40">
            <v>0.43850634072353678</v>
          </cell>
          <cell r="X40">
            <v>0</v>
          </cell>
        </row>
        <row r="41">
          <cell r="T41">
            <v>0.12266677554967495</v>
          </cell>
          <cell r="U41">
            <v>5.6111288464125664E-2</v>
          </cell>
          <cell r="V41">
            <v>0</v>
          </cell>
          <cell r="W41">
            <v>0</v>
          </cell>
          <cell r="X41">
            <v>2.9416967808253762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/>
      <sheetData sheetId="11">
        <row r="13">
          <cell r="L13">
            <v>24.298097404469559</v>
          </cell>
        </row>
      </sheetData>
      <sheetData sheetId="12">
        <row r="13">
          <cell r="L13">
            <v>64.055272794649682</v>
          </cell>
        </row>
      </sheetData>
      <sheetData sheetId="13">
        <row r="13">
          <cell r="L13">
            <v>71.534753758802367</v>
          </cell>
        </row>
      </sheetData>
      <sheetData sheetId="14">
        <row r="5">
          <cell r="T5">
            <v>47.147872325239078</v>
          </cell>
        </row>
      </sheetData>
      <sheetData sheetId="15">
        <row r="13">
          <cell r="L13">
            <v>60.003896317889257</v>
          </cell>
        </row>
      </sheetData>
      <sheetData sheetId="16">
        <row r="13">
          <cell r="L13">
            <v>50.941346245748719</v>
          </cell>
        </row>
      </sheetData>
      <sheetData sheetId="17">
        <row r="13">
          <cell r="L13">
            <v>38.942042128507637</v>
          </cell>
        </row>
      </sheetData>
      <sheetData sheetId="18">
        <row r="13">
          <cell r="L13">
            <v>31.055970799843635</v>
          </cell>
        </row>
      </sheetData>
      <sheetData sheetId="19">
        <row r="13">
          <cell r="L13">
            <v>16.706363002811486</v>
          </cell>
        </row>
      </sheetData>
      <sheetData sheetId="20">
        <row r="13">
          <cell r="L13">
            <v>12.7985093299136</v>
          </cell>
        </row>
      </sheetData>
      <sheetData sheetId="21"/>
      <sheetData sheetId="22">
        <row r="13">
          <cell r="L13">
            <v>60.64963620940091</v>
          </cell>
          <cell r="T13">
            <v>7.3122587409445634</v>
          </cell>
          <cell r="U13">
            <v>128.0707707310485</v>
          </cell>
          <cell r="V13">
            <v>168.01959458902522</v>
          </cell>
          <cell r="W13">
            <v>127.92853513720873</v>
          </cell>
          <cell r="X13">
            <v>16.304325769708704</v>
          </cell>
        </row>
        <row r="22">
          <cell r="T22">
            <v>2.893035141697446</v>
          </cell>
          <cell r="U22">
            <v>108.65207410895239</v>
          </cell>
          <cell r="V22">
            <v>114.1719455581988</v>
          </cell>
          <cell r="W22">
            <v>64.071431869588679</v>
          </cell>
          <cell r="X22">
            <v>4.2921454750670778</v>
          </cell>
        </row>
        <row r="30">
          <cell r="T30">
            <v>0</v>
          </cell>
          <cell r="U30">
            <v>25.280585756064298</v>
          </cell>
          <cell r="V30">
            <v>23.209710288069441</v>
          </cell>
          <cell r="W30">
            <v>13.960757550169284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1.3784255803477652</v>
          </cell>
          <cell r="U37">
            <v>18.096562918466454</v>
          </cell>
          <cell r="V37">
            <v>70.323676853398695</v>
          </cell>
          <cell r="W37">
            <v>0.46648924043058942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1.9742667541400529</v>
          </cell>
          <cell r="X39">
            <v>0</v>
          </cell>
        </row>
        <row r="40">
          <cell r="T40">
            <v>0.25</v>
          </cell>
          <cell r="U40">
            <v>2.4387543945312502</v>
          </cell>
          <cell r="V40">
            <v>51.588449054022554</v>
          </cell>
          <cell r="W40">
            <v>19.376355841859095</v>
          </cell>
          <cell r="X40">
            <v>0</v>
          </cell>
        </row>
        <row r="41">
          <cell r="T41">
            <v>2.687574286548855</v>
          </cell>
          <cell r="U41">
            <v>0.8476478513209047</v>
          </cell>
          <cell r="V41">
            <v>0</v>
          </cell>
          <cell r="W41">
            <v>0</v>
          </cell>
          <cell r="X41">
            <v>42.098104263639655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405.6747609386457</v>
          </cell>
        </row>
        <row r="43">
          <cell r="T43">
            <v>34.907892644785463</v>
          </cell>
          <cell r="U43">
            <v>21.669942218787114</v>
          </cell>
          <cell r="V43">
            <v>24.373858785220854</v>
          </cell>
          <cell r="W43">
            <v>18.955073126944075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6.3079973787187962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37.871878906250004</v>
          </cell>
        </row>
        <row r="53">
          <cell r="E53">
            <v>13.481059545005067</v>
          </cell>
        </row>
        <row r="54">
          <cell r="E54">
            <v>134.79719064700697</v>
          </cell>
        </row>
        <row r="55">
          <cell r="E55">
            <v>0.85849251597945853</v>
          </cell>
        </row>
        <row r="56">
          <cell r="E56">
            <v>1.2788535468039099</v>
          </cell>
        </row>
        <row r="57">
          <cell r="E57">
            <v>0.36066305637359619</v>
          </cell>
        </row>
      </sheetData>
      <sheetData sheetId="23">
        <row r="13">
          <cell r="L13">
            <v>60.38684280555492</v>
          </cell>
        </row>
      </sheetData>
      <sheetData sheetId="24">
        <row r="13">
          <cell r="L13">
            <v>60.040984503318555</v>
          </cell>
          <cell r="T13">
            <v>6.8477994877191097</v>
          </cell>
          <cell r="U13">
            <v>150.98087036591164</v>
          </cell>
          <cell r="V13">
            <v>168.99529037460601</v>
          </cell>
          <cell r="W13">
            <v>120.41840773999139</v>
          </cell>
          <cell r="X13">
            <v>33.627467612150312</v>
          </cell>
        </row>
        <row r="22">
          <cell r="T22">
            <v>2.4312392278746091</v>
          </cell>
          <cell r="U22">
            <v>98.251995508081279</v>
          </cell>
          <cell r="V22">
            <v>75.312934912361044</v>
          </cell>
          <cell r="W22">
            <v>50.621968033343542</v>
          </cell>
          <cell r="X22">
            <v>7.5907588452297716</v>
          </cell>
        </row>
        <row r="30">
          <cell r="T30">
            <v>0</v>
          </cell>
          <cell r="U30">
            <v>26.694598475411762</v>
          </cell>
          <cell r="V30">
            <v>26.200174165432053</v>
          </cell>
          <cell r="W30">
            <v>18.232180099567369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2.2700672066089305</v>
          </cell>
          <cell r="U37">
            <v>21.324114250752451</v>
          </cell>
          <cell r="V37">
            <v>59.781394249240854</v>
          </cell>
          <cell r="W37">
            <v>0.65520868022421808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2.5023556054496878</v>
          </cell>
          <cell r="X39">
            <v>0</v>
          </cell>
        </row>
        <row r="40">
          <cell r="T40">
            <v>0.5</v>
          </cell>
          <cell r="U40">
            <v>5.4360292968749997</v>
          </cell>
          <cell r="V40">
            <v>71.261229807028784</v>
          </cell>
          <cell r="W40">
            <v>30.500312120088047</v>
          </cell>
          <cell r="X40">
            <v>0</v>
          </cell>
        </row>
        <row r="41">
          <cell r="T41">
            <v>4.4101434474454244</v>
          </cell>
          <cell r="U41">
            <v>1.0929506417768975</v>
          </cell>
          <cell r="V41">
            <v>0</v>
          </cell>
          <cell r="W41">
            <v>0</v>
          </cell>
          <cell r="X41">
            <v>37.967259624706756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316.65258451410631</v>
          </cell>
        </row>
        <row r="43">
          <cell r="T43">
            <v>30.67679188462478</v>
          </cell>
          <cell r="U43">
            <v>12.950442965803651</v>
          </cell>
          <cell r="V43">
            <v>7.2864711080849975</v>
          </cell>
          <cell r="W43">
            <v>3.924731163958576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3.3758020597581235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20.032589355468751</v>
          </cell>
        </row>
        <row r="53">
          <cell r="E53">
            <v>13.544705953911897</v>
          </cell>
        </row>
        <row r="54">
          <cell r="E54">
            <v>126.95463683256074</v>
          </cell>
        </row>
        <row r="55">
          <cell r="E55">
            <v>2.0363529469545623</v>
          </cell>
        </row>
        <row r="56">
          <cell r="E56">
            <v>2.9522071662650609</v>
          </cell>
        </row>
        <row r="57">
          <cell r="E57">
            <v>1.1221461296081543</v>
          </cell>
        </row>
      </sheetData>
      <sheetData sheetId="25">
        <row r="13">
          <cell r="L13">
            <v>71.116088326729823</v>
          </cell>
        </row>
      </sheetData>
      <sheetData sheetId="26">
        <row r="13">
          <cell r="L13">
            <v>78.775924512815891</v>
          </cell>
          <cell r="T13">
            <v>6.8713820538899668</v>
          </cell>
          <cell r="U13">
            <v>163.03873271483607</v>
          </cell>
          <cell r="V13">
            <v>161.8990647634788</v>
          </cell>
          <cell r="W13">
            <v>118.84997058968706</v>
          </cell>
          <cell r="X13">
            <v>62.922987609450331</v>
          </cell>
        </row>
        <row r="22">
          <cell r="T22">
            <v>2.3133122988205677</v>
          </cell>
          <cell r="U22">
            <v>91.224472664234952</v>
          </cell>
          <cell r="V22">
            <v>50.249574150791091</v>
          </cell>
          <cell r="W22">
            <v>36.280546270763686</v>
          </cell>
          <cell r="X22">
            <v>10.301260187064024</v>
          </cell>
        </row>
        <row r="30">
          <cell r="T30">
            <v>0</v>
          </cell>
          <cell r="U30">
            <v>27.031662623925747</v>
          </cell>
          <cell r="V30">
            <v>25.454386166903632</v>
          </cell>
          <cell r="W30">
            <v>18.615976216598927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2.70050068143768</v>
          </cell>
          <cell r="U37">
            <v>21.686124483212218</v>
          </cell>
          <cell r="V37">
            <v>49.933380533226007</v>
          </cell>
          <cell r="W37">
            <v>0.59757790855029691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2.8464095248186312</v>
          </cell>
          <cell r="X39">
            <v>0</v>
          </cell>
        </row>
        <row r="40">
          <cell r="T40">
            <v>0.75</v>
          </cell>
          <cell r="U40">
            <v>9.2526142578124997</v>
          </cell>
          <cell r="V40">
            <v>86.346993730736358</v>
          </cell>
          <cell r="W40">
            <v>38.891325575185007</v>
          </cell>
          <cell r="X40">
            <v>0</v>
          </cell>
        </row>
        <row r="41">
          <cell r="T41">
            <v>8.7092137788049975</v>
          </cell>
          <cell r="U41">
            <v>1.1432225445669904</v>
          </cell>
          <cell r="V41">
            <v>0</v>
          </cell>
          <cell r="W41">
            <v>0</v>
          </cell>
          <cell r="X41">
            <v>55.768281667489369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192.91287296266353</v>
          </cell>
        </row>
        <row r="43">
          <cell r="T43">
            <v>22.266407522057087</v>
          </cell>
          <cell r="U43">
            <v>9.7376785306283384</v>
          </cell>
          <cell r="V43">
            <v>3.0522332565861259</v>
          </cell>
          <cell r="W43">
            <v>2.064637318394833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3.6562282006850468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11.341361328125</v>
          </cell>
        </row>
        <row r="53">
          <cell r="E53">
            <v>11.111186214134182</v>
          </cell>
        </row>
        <row r="54">
          <cell r="E54">
            <v>104.6693916418363</v>
          </cell>
        </row>
        <row r="55">
          <cell r="E55">
            <v>4.7506049603028071</v>
          </cell>
        </row>
        <row r="56">
          <cell r="E56">
            <v>16.302515661537178</v>
          </cell>
        </row>
        <row r="57">
          <cell r="E57">
            <v>16.030988088411341</v>
          </cell>
        </row>
      </sheetData>
      <sheetData sheetId="27">
        <row r="13">
          <cell r="L13">
            <v>69.722313089236536</v>
          </cell>
        </row>
      </sheetData>
      <sheetData sheetId="28">
        <row r="13">
          <cell r="L13">
            <v>64.4982724362319</v>
          </cell>
          <cell r="T13">
            <v>6.8949646200608239</v>
          </cell>
          <cell r="U13">
            <v>177.15385275416003</v>
          </cell>
          <cell r="V13">
            <v>153.62760172238077</v>
          </cell>
          <cell r="W13">
            <v>116.64209363039593</v>
          </cell>
          <cell r="X13">
            <v>93.510067312183125</v>
          </cell>
        </row>
        <row r="22">
          <cell r="T22">
            <v>2.1953853697665267</v>
          </cell>
          <cell r="U22">
            <v>80.926569958454124</v>
          </cell>
          <cell r="V22">
            <v>35.31669341373469</v>
          </cell>
          <cell r="W22">
            <v>22.492374235292672</v>
          </cell>
          <cell r="X22">
            <v>12.628400711843788</v>
          </cell>
        </row>
        <row r="30">
          <cell r="T30">
            <v>0</v>
          </cell>
          <cell r="U30">
            <v>27.62245537234817</v>
          </cell>
          <cell r="V30">
            <v>23.742467864871486</v>
          </cell>
          <cell r="W30">
            <v>18.985143288462343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3.1309341562664299</v>
          </cell>
          <cell r="U37">
            <v>22.312304964799452</v>
          </cell>
          <cell r="V37">
            <v>42.672719714557346</v>
          </cell>
          <cell r="W37">
            <v>0.54085293774126075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3.1511646453296667</v>
          </cell>
          <cell r="X39">
            <v>0</v>
          </cell>
        </row>
        <row r="40">
          <cell r="T40">
            <v>1</v>
          </cell>
          <cell r="U40">
            <v>13.3040771484375</v>
          </cell>
          <cell r="V40">
            <v>97.294965653266104</v>
          </cell>
          <cell r="W40">
            <v>46.022009309639856</v>
          </cell>
          <cell r="X40">
            <v>0</v>
          </cell>
        </row>
        <row r="41">
          <cell r="T41">
            <v>14.856440343671846</v>
          </cell>
          <cell r="U41">
            <v>2.0803229791147206</v>
          </cell>
          <cell r="V41">
            <v>0</v>
          </cell>
          <cell r="W41">
            <v>0</v>
          </cell>
          <cell r="X41">
            <v>75.081695100664817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66.70797411064288</v>
          </cell>
        </row>
        <row r="43">
          <cell r="T43">
            <v>11.703228817007544</v>
          </cell>
          <cell r="U43">
            <v>5.9508631597557615</v>
          </cell>
          <cell r="V43">
            <v>0.70989784165710235</v>
          </cell>
          <cell r="W43">
            <v>0.74292942782649596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2.7829395451988024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10.5576943359375</v>
          </cell>
        </row>
        <row r="53">
          <cell r="E53">
            <v>8.9820116802829233</v>
          </cell>
        </row>
        <row r="54">
          <cell r="E54">
            <v>83.18009003150803</v>
          </cell>
        </row>
        <row r="55">
          <cell r="E55">
            <v>7.771086156633026</v>
          </cell>
        </row>
        <row r="56">
          <cell r="E56">
            <v>29.113845956766554</v>
          </cell>
        </row>
        <row r="57">
          <cell r="E57">
            <v>30.755676878666431</v>
          </cell>
        </row>
      </sheetData>
      <sheetData sheetId="29">
        <row r="13">
          <cell r="L13">
            <v>-1.5669656114845338</v>
          </cell>
        </row>
      </sheetData>
      <sheetData sheetId="30">
        <row r="13">
          <cell r="L13">
            <v>-76.400000000000006</v>
          </cell>
          <cell r="T13">
            <v>6.9303674525217573</v>
          </cell>
          <cell r="U13">
            <v>213.72427811943899</v>
          </cell>
          <cell r="V13">
            <v>133.64902180729109</v>
          </cell>
          <cell r="W13">
            <v>111.32761597349254</v>
          </cell>
          <cell r="X13">
            <v>117.90461095014412</v>
          </cell>
        </row>
        <row r="22">
          <cell r="T22">
            <v>1.9262770132702434</v>
          </cell>
          <cell r="U22">
            <v>61.251424631871934</v>
          </cell>
          <cell r="V22">
            <v>18.424388422101337</v>
          </cell>
          <cell r="W22">
            <v>6.3171748285877136</v>
          </cell>
          <cell r="X22">
            <v>14.813456281706959</v>
          </cell>
        </row>
        <row r="30">
          <cell r="T30">
            <v>0</v>
          </cell>
          <cell r="U30">
            <v>27.619750744869535</v>
          </cell>
          <cell r="V30">
            <v>20.977029614075306</v>
          </cell>
          <cell r="W30">
            <v>18.167862149010045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3.9918011059239289</v>
          </cell>
          <cell r="U37">
            <v>23.360019261656848</v>
          </cell>
          <cell r="V37">
            <v>30.406752837013876</v>
          </cell>
          <cell r="W37">
            <v>0.45236993281073634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3.3575351400940563</v>
          </cell>
          <cell r="X39">
            <v>0</v>
          </cell>
        </row>
        <row r="40">
          <cell r="T40">
            <v>1.5</v>
          </cell>
          <cell r="U40">
            <v>22.01365625</v>
          </cell>
          <cell r="V40">
            <v>105.40020235475453</v>
          </cell>
          <cell r="W40">
            <v>52.288295873759658</v>
          </cell>
          <cell r="X40">
            <v>0</v>
          </cell>
        </row>
        <row r="41">
          <cell r="T41">
            <v>18.700816435906518</v>
          </cell>
          <cell r="U41">
            <v>1.3034813300305972</v>
          </cell>
          <cell r="V41">
            <v>0</v>
          </cell>
          <cell r="W41">
            <v>0</v>
          </cell>
          <cell r="X41">
            <v>24.115043444028551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2.548518600222561</v>
          </cell>
        </row>
        <row r="43">
          <cell r="T43">
            <v>0.14607036001340537</v>
          </cell>
          <cell r="U43">
            <v>1.525731430410463</v>
          </cell>
          <cell r="V43">
            <v>0.35613019618188829</v>
          </cell>
          <cell r="W43">
            <v>6.5854952123934399E-2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0.64129319091675452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0</v>
          </cell>
        </row>
        <row r="53">
          <cell r="E53">
            <v>3.2223770587889593</v>
          </cell>
        </row>
        <row r="54">
          <cell r="E54">
            <v>44.559074374942114</v>
          </cell>
        </row>
        <row r="55">
          <cell r="E55">
            <v>13.801033069140475</v>
          </cell>
        </row>
        <row r="56">
          <cell r="E56">
            <v>53.321417696630832</v>
          </cell>
        </row>
        <row r="57">
          <cell r="E57">
            <v>63.833639735754474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lan énergie"/>
      <sheetName val="FE_et_bio"/>
      <sheetName val="VP"/>
      <sheetName val="VUL"/>
      <sheetName val="PL"/>
      <sheetName val="donnees parc"/>
      <sheetName val="B&amp;C"/>
      <sheetName val="2RM"/>
      <sheetName val="Autres_modes"/>
      <sheetName val="Aérien"/>
      <sheetName val="Trafic"/>
      <sheetName val="Feuil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3">
          <cell r="H23">
            <v>629.84570702567703</v>
          </cell>
          <cell r="J23">
            <v>746.12634327708076</v>
          </cell>
          <cell r="N23">
            <v>684.63084367246472</v>
          </cell>
        </row>
        <row r="25">
          <cell r="H25">
            <v>64.888834107401252</v>
          </cell>
          <cell r="J25">
            <v>140.59793923050162</v>
          </cell>
          <cell r="N25">
            <v>187.05149835225939</v>
          </cell>
        </row>
        <row r="26">
          <cell r="H26">
            <v>37.912440194392154</v>
          </cell>
          <cell r="J26">
            <v>75.079943524557834</v>
          </cell>
          <cell r="N26">
            <v>97.003287033728711</v>
          </cell>
        </row>
        <row r="27">
          <cell r="H27">
            <v>7.2496149479999996</v>
          </cell>
          <cell r="J27">
            <v>14.4</v>
          </cell>
          <cell r="N27">
            <v>6.5</v>
          </cell>
        </row>
        <row r="28">
          <cell r="H28">
            <v>9.5825009382689181</v>
          </cell>
          <cell r="J28">
            <v>11.58776593289357</v>
          </cell>
          <cell r="N28">
            <v>11.683292928212129</v>
          </cell>
        </row>
        <row r="29">
          <cell r="H29">
            <v>5.5</v>
          </cell>
          <cell r="J29">
            <v>19.108172758676037</v>
          </cell>
          <cell r="N29">
            <v>28.331906374785511</v>
          </cell>
        </row>
        <row r="30">
          <cell r="H30">
            <v>754.94948226573945</v>
          </cell>
          <cell r="J30">
            <v>1006.9001647237097</v>
          </cell>
          <cell r="N30">
            <v>1015.2008283614504</v>
          </cell>
        </row>
        <row r="31">
          <cell r="H31">
            <v>749.44948226573945</v>
          </cell>
          <cell r="J31">
            <v>987.79199196503373</v>
          </cell>
          <cell r="N31">
            <v>986.86892198666487</v>
          </cell>
        </row>
      </sheetData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 energie vecteurs"/>
      <sheetName val="T energie usages"/>
      <sheetName val="Résultats"/>
      <sheetName val="T CO2"/>
      <sheetName val="T logement"/>
      <sheetName val="G energie"/>
      <sheetName val="G mix energie"/>
      <sheetName val="G mix élec"/>
      <sheetName val="G mix carb"/>
      <sheetName val="G mix gaz"/>
      <sheetName val="G CO2"/>
      <sheetName val="T parc auto"/>
      <sheetName val="G parc auto total"/>
      <sheetName val="G parc elec"/>
      <sheetName val="G parc auto"/>
      <sheetName val="T transport"/>
      <sheetName val="G parc logt"/>
      <sheetName val="Table Graphs"/>
    </sheetNames>
    <sheetDataSet>
      <sheetData sheetId="0" refreshError="1"/>
      <sheetData sheetId="1" refreshError="1"/>
      <sheetData sheetId="2">
        <row r="1">
          <cell r="B1" t="str">
            <v>SNBC3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313" t="s">
        <v>0</v>
      </c>
      <c r="C7" s="5" t="s">
        <v>1</v>
      </c>
      <c r="D7" s="2"/>
      <c r="E7" s="6">
        <f>SUM(E8:E9)</f>
        <v>85.497872647099996</v>
      </c>
      <c r="F7" s="6">
        <f>SUM(F8:F9)</f>
        <v>73.709274798999999</v>
      </c>
      <c r="G7" s="84">
        <f t="shared" ref="G7:R7" si="1">SUM(G8:G9)</f>
        <v>69.216574527999995</v>
      </c>
      <c r="H7" s="6">
        <f t="shared" si="1"/>
        <v>67.709467152000002</v>
      </c>
      <c r="I7" s="85">
        <f t="shared" si="1"/>
        <v>65.832507758999995</v>
      </c>
      <c r="J7" s="84">
        <f t="shared" si="1"/>
        <v>65.798479920000005</v>
      </c>
      <c r="K7" s="6">
        <f t="shared" si="1"/>
        <v>65.788897284000001</v>
      </c>
      <c r="L7" s="6">
        <f t="shared" si="1"/>
        <v>65.936505132999997</v>
      </c>
      <c r="M7" s="6">
        <f t="shared" si="1"/>
        <v>65.018083743999995</v>
      </c>
      <c r="N7" s="85">
        <f t="shared" si="1"/>
        <v>63.212815288000002</v>
      </c>
      <c r="O7" s="84">
        <f t="shared" si="1"/>
        <v>61.010151544000003</v>
      </c>
      <c r="P7" s="6">
        <f t="shared" si="1"/>
        <v>58.825769534999999</v>
      </c>
      <c r="Q7" s="6">
        <f t="shared" si="1"/>
        <v>56.747350034999997</v>
      </c>
      <c r="R7" s="6">
        <f t="shared" si="1"/>
        <v>54.661452454999996</v>
      </c>
      <c r="S7" s="85">
        <f>SUM(S8:S9)</f>
        <v>52.62339059</v>
      </c>
      <c r="T7" s="94">
        <f>SUM(T8:T9)</f>
        <v>44.962386565999992</v>
      </c>
      <c r="U7" s="94">
        <f>SUM(U8:U9)</f>
        <v>39.007060019999997</v>
      </c>
      <c r="V7" s="94">
        <f>SUM(V8:V9)</f>
        <v>34.613269889999998</v>
      </c>
      <c r="W7" s="94">
        <f>SUM(W8:W9)</f>
        <v>31.52459949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14"/>
      <c r="C8" s="3" t="s">
        <v>2</v>
      </c>
      <c r="D8" s="15" t="s">
        <v>384</v>
      </c>
      <c r="E8" s="16">
        <f>VLOOKUP($D8,Résultats!$B$2:$AX$476,E$5,FALSE)</f>
        <v>84.830519929999994</v>
      </c>
      <c r="F8" s="16">
        <f>VLOOKUP($D8,Résultats!$B$2:$AX$476,F$5,FALSE)</f>
        <v>70.544259170000004</v>
      </c>
      <c r="G8" s="22">
        <f>VLOOKUP($D8,Résultats!$B$2:$AX$476,G$5,FALSE)</f>
        <v>66.069844070000002</v>
      </c>
      <c r="H8" s="16">
        <f>VLOOKUP($D8,Résultats!$B$2:$AX$476,H$5,FALSE)</f>
        <v>64.566967939999998</v>
      </c>
      <c r="I8" s="86">
        <f>VLOOKUP($D8,Résultats!$B$2:$AX$476,I$5,FALSE)</f>
        <v>62.710424459999999</v>
      </c>
      <c r="J8" s="22">
        <f>VLOOKUP($D8,Résultats!$B$2:$AX$476,J$5,FALSE)</f>
        <v>62.508240110000003</v>
      </c>
      <c r="K8" s="16">
        <f>VLOOKUP($D8,Résultats!$B$2:$AX$476,K$5,FALSE)</f>
        <v>62.333528399999999</v>
      </c>
      <c r="L8" s="16">
        <f>VLOOKUP($D8,Résultats!$B$2:$AX$476,L$5,FALSE)</f>
        <v>62.311418430000003</v>
      </c>
      <c r="M8" s="16">
        <f>VLOOKUP($D8,Résultats!$B$2:$AX$476,M$5,FALSE)</f>
        <v>60.974162159999999</v>
      </c>
      <c r="N8" s="86">
        <f>VLOOKUP($D8,Résultats!$B$2:$AX$476,N$5,FALSE)</f>
        <v>59.045929579999999</v>
      </c>
      <c r="O8" s="22">
        <f>VLOOKUP($D8,Résultats!$B$2:$AX$476,O$5,FALSE)</f>
        <v>56.820089350000003</v>
      </c>
      <c r="P8" s="16">
        <f>VLOOKUP($D8,Résultats!$B$2:$AX$476,P$5,FALSE)</f>
        <v>54.608632759999999</v>
      </c>
      <c r="Q8" s="16">
        <f>VLOOKUP($D8,Résultats!$B$2:$AX$476,Q$5,FALSE)</f>
        <v>52.492116469999999</v>
      </c>
      <c r="R8" s="16">
        <f>VLOOKUP($D8,Résultats!$B$2:$AX$476,R$5,FALSE)</f>
        <v>50.368517959999998</v>
      </c>
      <c r="S8" s="86">
        <f>VLOOKUP($D8,Résultats!$B$2:$AX$476,S$5,FALSE)</f>
        <v>48.284026109999999</v>
      </c>
      <c r="T8" s="95">
        <f>VLOOKUP($D8,Résultats!$B$2:$AX$476,T$5,FALSE)</f>
        <v>36.464706069999998</v>
      </c>
      <c r="U8" s="95">
        <f>VLOOKUP($D8,Résultats!$B$2:$AX$476,U$5,FALSE)</f>
        <v>23.430024840000002</v>
      </c>
      <c r="V8" s="95">
        <f>VLOOKUP($D8,Résultats!$B$2:$AX$476,V$5,FALSE)</f>
        <v>14.315453789999999</v>
      </c>
      <c r="W8" s="95">
        <f>VLOOKUP($D8,Résultats!$B$2:$AX$476,W$5,FALSE)</f>
        <v>11.13493143</v>
      </c>
      <c r="X8" s="45">
        <f>W8-'[1]Cibles THREEME'!$H4</f>
        <v>0.73432419880850475</v>
      </c>
      <c r="Y8" s="75"/>
      <c r="Z8" s="198" t="s">
        <v>68</v>
      </c>
      <c r="AA8" s="199">
        <f>I27</f>
        <v>229.10034488499997</v>
      </c>
      <c r="AB8" s="199">
        <f>S27</f>
        <v>215.1550903012</v>
      </c>
      <c r="AC8" s="89">
        <f>W27</f>
        <v>156.90025817499998</v>
      </c>
    </row>
    <row r="9" spans="1:29" x14ac:dyDescent="0.25">
      <c r="A9" s="3"/>
      <c r="B9" s="315"/>
      <c r="C9" s="7" t="s">
        <v>3</v>
      </c>
      <c r="D9" s="15" t="s">
        <v>385</v>
      </c>
      <c r="E9" s="16">
        <f>VLOOKUP($D9,Résultats!$B$2:$AX$476,E$5,FALSE)</f>
        <v>0.66735271709999999</v>
      </c>
      <c r="F9" s="16">
        <f>VLOOKUP($D9,Résultats!$B$2:$AX$476,F$5,FALSE)</f>
        <v>3.165015629</v>
      </c>
      <c r="G9" s="22">
        <f>VLOOKUP($D9,Résultats!$B$2:$AX$476,G$5,FALSE)</f>
        <v>3.146730458</v>
      </c>
      <c r="H9" s="16">
        <f>VLOOKUP($D9,Résultats!$B$2:$AX$476,H$5,FALSE)</f>
        <v>3.1424992120000002</v>
      </c>
      <c r="I9" s="86">
        <f>VLOOKUP($D9,Résultats!$B$2:$AX$476,I$5,FALSE)</f>
        <v>3.1220832989999998</v>
      </c>
      <c r="J9" s="22">
        <f>VLOOKUP($D9,Résultats!$B$2:$AX$476,J$5,FALSE)</f>
        <v>3.2902398100000001</v>
      </c>
      <c r="K9" s="16">
        <f>VLOOKUP($D9,Résultats!$B$2:$AX$476,K$5,FALSE)</f>
        <v>3.4553688839999999</v>
      </c>
      <c r="L9" s="16">
        <f>VLOOKUP($D9,Résultats!$B$2:$AX$476,L$5,FALSE)</f>
        <v>3.625086703</v>
      </c>
      <c r="M9" s="16">
        <f>VLOOKUP($D9,Résultats!$B$2:$AX$476,M$5,FALSE)</f>
        <v>4.0439215839999996</v>
      </c>
      <c r="N9" s="86">
        <f>VLOOKUP($D9,Résultats!$B$2:$AX$476,N$5,FALSE)</f>
        <v>4.1668857079999997</v>
      </c>
      <c r="O9" s="22">
        <f>VLOOKUP($D9,Résultats!$B$2:$AX$476,O$5,FALSE)</f>
        <v>4.1900621940000002</v>
      </c>
      <c r="P9" s="16">
        <f>VLOOKUP($D9,Résultats!$B$2:$AX$476,P$5,FALSE)</f>
        <v>4.2171367750000002</v>
      </c>
      <c r="Q9" s="16">
        <f>VLOOKUP($D9,Résultats!$B$2:$AX$476,Q$5,FALSE)</f>
        <v>4.2552335650000002</v>
      </c>
      <c r="R9" s="16">
        <f>VLOOKUP($D9,Résultats!$B$2:$AX$476,R$5,FALSE)</f>
        <v>4.2929344949999999</v>
      </c>
      <c r="S9" s="86">
        <f>VLOOKUP($D9,Résultats!$B$2:$AX$476,S$5,FALSE)</f>
        <v>4.3393644800000004</v>
      </c>
      <c r="T9" s="95">
        <f>VLOOKUP($D9,Résultats!$B$2:$AX$476,T$5,FALSE)</f>
        <v>8.4976804959999903</v>
      </c>
      <c r="U9" s="95">
        <f>VLOOKUP($D9,Résultats!$B$2:$AX$476,U$5,FALSE)</f>
        <v>15.577035179999999</v>
      </c>
      <c r="V9" s="95">
        <f>VLOOKUP($D9,Résultats!$B$2:$AX$476,V$5,FALSE)</f>
        <v>20.297816099999999</v>
      </c>
      <c r="W9" s="95">
        <f>VLOOKUP($D9,Résultats!$B$2:$AX$476,W$5,FALSE)</f>
        <v>20.389668060000002</v>
      </c>
      <c r="X9" s="45">
        <f>W9-'[1]Cibles THREEME'!$H5</f>
        <v>16.89282684442292</v>
      </c>
      <c r="Y9" s="75"/>
      <c r="Z9" s="75"/>
      <c r="AA9" s="75"/>
      <c r="AB9" s="75"/>
      <c r="AC9" s="75"/>
    </row>
    <row r="10" spans="1:29" ht="15" customHeight="1" x14ac:dyDescent="0.25">
      <c r="A10" s="3"/>
      <c r="B10" s="313" t="s">
        <v>4</v>
      </c>
      <c r="C10" s="5" t="s">
        <v>1</v>
      </c>
      <c r="D10" s="2"/>
      <c r="E10" s="8">
        <f>SUM(E11:E18)</f>
        <v>135.20990150389997</v>
      </c>
      <c r="F10" s="8">
        <f>SUM(F11:F18)</f>
        <v>146.09855666869998</v>
      </c>
      <c r="G10" s="21">
        <f t="shared" ref="G10:R10" si="2">SUM(G11:G18)</f>
        <v>136.11831384120001</v>
      </c>
      <c r="H10" s="8">
        <f t="shared" si="2"/>
        <v>131.5754880442</v>
      </c>
      <c r="I10" s="87">
        <f t="shared" si="2"/>
        <v>127.75223774599999</v>
      </c>
      <c r="J10" s="21">
        <f t="shared" si="2"/>
        <v>124.26812744209998</v>
      </c>
      <c r="K10" s="8">
        <f t="shared" si="2"/>
        <v>120.3045105289</v>
      </c>
      <c r="L10" s="8">
        <f t="shared" si="2"/>
        <v>116.0150608222</v>
      </c>
      <c r="M10" s="8">
        <f t="shared" si="2"/>
        <v>127.5021361469</v>
      </c>
      <c r="N10" s="87">
        <f t="shared" si="2"/>
        <v>136.78877474520002</v>
      </c>
      <c r="O10" s="21">
        <f t="shared" si="2"/>
        <v>138.41685683770001</v>
      </c>
      <c r="P10" s="8">
        <f t="shared" si="2"/>
        <v>138.84856783200001</v>
      </c>
      <c r="Q10" s="8">
        <f t="shared" si="2"/>
        <v>138.51885224539998</v>
      </c>
      <c r="R10" s="8">
        <f t="shared" si="2"/>
        <v>137.900129824</v>
      </c>
      <c r="S10" s="87">
        <f>SUM(S11:S18)</f>
        <v>137.12056615590001</v>
      </c>
      <c r="T10" s="96">
        <f>SUM(T11:T18)</f>
        <v>121.60448848635998</v>
      </c>
      <c r="U10" s="96">
        <f>SUM(U11:U18)</f>
        <v>122.54950247274999</v>
      </c>
      <c r="V10" s="96">
        <f>SUM(V11:V18)</f>
        <v>112.89747169568</v>
      </c>
      <c r="W10" s="96">
        <f>SUM(W11:W18)</f>
        <v>103.33790752289998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14"/>
      <c r="C11" s="3" t="s">
        <v>5</v>
      </c>
      <c r="D11" s="3" t="s">
        <v>386</v>
      </c>
      <c r="E11" s="16">
        <f>VLOOKUP($D11,Résultats!$B$2:$AX$476,E$5,FALSE)</f>
        <v>118.4711975</v>
      </c>
      <c r="F11" s="16">
        <f>VLOOKUP($D11,Résultats!$B$2:$AX$476,F$5,FALSE)</f>
        <v>126.8155831</v>
      </c>
      <c r="G11" s="22">
        <f>VLOOKUP($D11,Résultats!$B$2:$AX$476,G$5,FALSE)</f>
        <v>116.01046119999999</v>
      </c>
      <c r="H11" s="16">
        <f>VLOOKUP($D11,Résultats!$B$2:$AX$476,H$5,FALSE)</f>
        <v>111.3364346</v>
      </c>
      <c r="I11" s="86">
        <f>VLOOKUP($D11,Résultats!$B$2:$AX$476,I$5,FALSE)</f>
        <v>107.2581093</v>
      </c>
      <c r="J11" s="22">
        <f>VLOOKUP($D11,Résultats!$B$2:$AX$476,J$5,FALSE)</f>
        <v>104.3862006</v>
      </c>
      <c r="K11" s="16">
        <f>VLOOKUP($D11,Résultats!$B$2:$AX$476,K$5,FALSE)</f>
        <v>101.1500965</v>
      </c>
      <c r="L11" s="16">
        <f>VLOOKUP($D11,Résultats!$B$2:$AX$476,L$5,FALSE)</f>
        <v>97.672519550000004</v>
      </c>
      <c r="M11" s="16">
        <f>VLOOKUP($D11,Résultats!$B$2:$AX$476,M$5,FALSE)</f>
        <v>106.2139172</v>
      </c>
      <c r="N11" s="86">
        <f>VLOOKUP($D11,Résultats!$B$2:$AX$476,N$5,FALSE)</f>
        <v>113.7397339</v>
      </c>
      <c r="O11" s="22">
        <f>VLOOKUP($D11,Résultats!$B$2:$AX$476,O$5,FALSE)</f>
        <v>114.6115935</v>
      </c>
      <c r="P11" s="16">
        <f>VLOOKUP($D11,Résultats!$B$2:$AX$476,P$5,FALSE)</f>
        <v>114.4972063</v>
      </c>
      <c r="Q11" s="16">
        <f>VLOOKUP($D11,Résultats!$B$2:$AX$476,Q$5,FALSE)</f>
        <v>113.7659577</v>
      </c>
      <c r="R11" s="16">
        <f>VLOOKUP($D11,Résultats!$B$2:$AX$476,R$5,FALSE)</f>
        <v>112.7689171</v>
      </c>
      <c r="S11" s="86">
        <f>VLOOKUP($D11,Résultats!$B$2:$AX$476,S$5,FALSE)</f>
        <v>111.64226840000001</v>
      </c>
      <c r="T11" s="95">
        <f>VLOOKUP($D11,Résultats!$B$2:$AX$476,T$5,FALSE)</f>
        <v>94.293636300000003</v>
      </c>
      <c r="U11" s="95">
        <f>VLOOKUP($D11,Résultats!$B$2:$AX$476,U$5,FALSE)</f>
        <v>93.86162727</v>
      </c>
      <c r="V11" s="95">
        <f>VLOOKUP($D11,Résultats!$B$2:$AX$476,V$5,FALSE)</f>
        <v>77.857937070000006</v>
      </c>
      <c r="W11" s="95">
        <f>VLOOKUP($D11,Résultats!$B$2:$AX$476,W$5,FALSE)</f>
        <v>61.973189599999998</v>
      </c>
      <c r="X11" s="45">
        <f>W11-'[1]Cibles THREEME'!$H10</f>
        <v>59.315486168435861</v>
      </c>
      <c r="Y11" s="75"/>
      <c r="Z11" s="75"/>
      <c r="AA11" s="75"/>
      <c r="AB11" s="75"/>
      <c r="AC11" s="75"/>
    </row>
    <row r="12" spans="1:29" x14ac:dyDescent="0.25">
      <c r="A12" s="3"/>
      <c r="B12" s="314"/>
      <c r="C12" s="3" t="s">
        <v>6</v>
      </c>
      <c r="D12" s="3" t="s">
        <v>387</v>
      </c>
      <c r="E12" s="16">
        <f>VLOOKUP($D12,Résultats!$B$2:$AX$476,E$5,FALSE)</f>
        <v>1.3210217209999999</v>
      </c>
      <c r="F12" s="16">
        <f>VLOOKUP($D12,Résultats!$B$2:$AX$476,F$5,FALSE)</f>
        <v>0.77019868170000005</v>
      </c>
      <c r="G12" s="22">
        <f>VLOOKUP($D12,Résultats!$B$2:$AX$476,G$5,FALSE)</f>
        <v>0.51746835820000003</v>
      </c>
      <c r="H12" s="16">
        <f>VLOOKUP($D12,Résultats!$B$2:$AX$476,H$5,FALSE)</f>
        <v>0.42763238920000002</v>
      </c>
      <c r="I12" s="86">
        <f>VLOOKUP($D12,Résultats!$B$2:$AX$476,I$5,FALSE)</f>
        <v>0.34011943280000001</v>
      </c>
      <c r="J12" s="22">
        <f>VLOOKUP($D12,Résultats!$B$2:$AX$476,J$5,FALSE)</f>
        <v>0.5387476578</v>
      </c>
      <c r="K12" s="16">
        <f>VLOOKUP($D12,Résultats!$B$2:$AX$476,K$5,FALSE)</f>
        <v>0.71436110320000001</v>
      </c>
      <c r="L12" s="16">
        <f>VLOOKUP($D12,Résultats!$B$2:$AX$476,L$5,FALSE)</f>
        <v>0.86731007959999995</v>
      </c>
      <c r="M12" s="16">
        <f>VLOOKUP($D12,Résultats!$B$2:$AX$476,M$5,FALSE)</f>
        <v>0.35291925860000001</v>
      </c>
      <c r="N12" s="86">
        <f>VLOOKUP($D12,Résultats!$B$2:$AX$476,N$5,FALSE)</f>
        <v>0.1793835389</v>
      </c>
      <c r="O12" s="22">
        <f>VLOOKUP($D12,Résultats!$B$2:$AX$476,O$5,FALSE)</f>
        <v>0.1702808314</v>
      </c>
      <c r="P12" s="16">
        <f>VLOOKUP($D12,Résultats!$B$2:$AX$476,P$5,FALSE)</f>
        <v>0.14126309579999999</v>
      </c>
      <c r="Q12" s="16">
        <f>VLOOKUP($D12,Résultats!$B$2:$AX$476,Q$5,FALSE)</f>
        <v>9.3222916899999994E-2</v>
      </c>
      <c r="R12" s="16">
        <f>VLOOKUP($D12,Résultats!$B$2:$AX$476,R$5,FALSE)</f>
        <v>8.3747745600000006E-2</v>
      </c>
      <c r="S12" s="86">
        <f>VLOOKUP($D12,Résultats!$B$2:$AX$476,S$5,FALSE)</f>
        <v>7.4158973099999997E-2</v>
      </c>
      <c r="T12" s="95">
        <f>VLOOKUP($D12,Résultats!$B$2:$AX$476,T$5,FALSE)</f>
        <v>6.5062523299999994E-2</v>
      </c>
      <c r="U12" s="95">
        <f>VLOOKUP($D12,Résultats!$B$2:$AX$476,U$5,FALSE)</f>
        <v>1.3823444900000001E-2</v>
      </c>
      <c r="V12" s="95">
        <f>VLOOKUP($D12,Résultats!$B$2:$AX$476,V$5,FALSE)</f>
        <v>8.6798342399999999E-3</v>
      </c>
      <c r="W12" s="95">
        <f>VLOOKUP($D12,Résultats!$B$2:$AX$476,W$5,FALSE)</f>
        <v>8.8317160999999995E-3</v>
      </c>
      <c r="X12" s="45">
        <f>W12-'[1]Cibles THREEME'!$H11</f>
        <v>8.8317160999999995E-3</v>
      </c>
      <c r="Y12" s="75"/>
      <c r="Z12" s="200"/>
      <c r="AA12" s="188"/>
      <c r="AB12" s="188"/>
      <c r="AC12" s="188"/>
    </row>
    <row r="13" spans="1:29" x14ac:dyDescent="0.25">
      <c r="A13" s="3"/>
      <c r="B13" s="314"/>
      <c r="C13" s="3" t="s">
        <v>7</v>
      </c>
      <c r="D13" s="3" t="s">
        <v>388</v>
      </c>
      <c r="E13" s="16">
        <f>VLOOKUP($D13,Résultats!$B$2:$AX$476,E$5,FALSE)</f>
        <v>3.5861365699999999</v>
      </c>
      <c r="F13" s="16">
        <f>VLOOKUP($D13,Résultats!$B$2:$AX$476,F$5,FALSE)</f>
        <v>4.1875253060000004</v>
      </c>
      <c r="G13" s="22">
        <f>VLOOKUP($D13,Résultats!$B$2:$AX$476,G$5,FALSE)</f>
        <v>5.283836891</v>
      </c>
      <c r="H13" s="16">
        <f>VLOOKUP($D13,Résultats!$B$2:$AX$476,H$5,FALSE)</f>
        <v>5.6125063810000002</v>
      </c>
      <c r="I13" s="86">
        <f>VLOOKUP($D13,Résultats!$B$2:$AX$476,I$5,FALSE)</f>
        <v>5.9738882059999998</v>
      </c>
      <c r="J13" s="22">
        <f>VLOOKUP($D13,Résultats!$B$2:$AX$476,J$5,FALSE)</f>
        <v>4.4186526380000002</v>
      </c>
      <c r="K13" s="16">
        <f>VLOOKUP($D13,Résultats!$B$2:$AX$476,K$5,FALSE)</f>
        <v>2.985882261</v>
      </c>
      <c r="L13" s="16">
        <f>VLOOKUP($D13,Résultats!$B$2:$AX$476,L$5,FALSE)</f>
        <v>1.6832557610000001</v>
      </c>
      <c r="M13" s="16">
        <f>VLOOKUP($D13,Résultats!$B$2:$AX$476,M$5,FALSE)</f>
        <v>5.6731309379999999</v>
      </c>
      <c r="N13" s="86">
        <f>VLOOKUP($D13,Résultats!$B$2:$AX$476,N$5,FALSE)</f>
        <v>6.2562746589999998</v>
      </c>
      <c r="O13" s="22">
        <f>VLOOKUP($D13,Résultats!$B$2:$AX$476,O$5,FALSE)</f>
        <v>6.1485156520000004</v>
      </c>
      <c r="P13" s="16">
        <f>VLOOKUP($D13,Résultats!$B$2:$AX$476,P$5,FALSE)</f>
        <v>5.9863890910000004</v>
      </c>
      <c r="Q13" s="16">
        <f>VLOOKUP($D13,Résultats!$B$2:$AX$476,Q$5,FALSE)</f>
        <v>5.7927327799999997</v>
      </c>
      <c r="R13" s="16">
        <f>VLOOKUP($D13,Résultats!$B$2:$AX$476,R$5,FALSE)</f>
        <v>5.5923729020000001</v>
      </c>
      <c r="S13" s="86">
        <f>VLOOKUP($D13,Résultats!$B$2:$AX$476,S$5,FALSE)</f>
        <v>5.3878842000000002</v>
      </c>
      <c r="T13" s="95">
        <f>VLOOKUP($D13,Résultats!$B$2:$AX$476,T$5,FALSE)</f>
        <v>3.5964608569999998</v>
      </c>
      <c r="U13" s="95">
        <f>VLOOKUP($D13,Résultats!$B$2:$AX$476,U$5,FALSE)</f>
        <v>0.40374364709999999</v>
      </c>
      <c r="V13" s="95">
        <f>VLOOKUP($D13,Résultats!$B$2:$AX$476,V$5,FALSE)</f>
        <v>0.52589045020000003</v>
      </c>
      <c r="W13" s="95">
        <f>VLOOKUP($D13,Résultats!$B$2:$AX$476,W$5,FALSE)</f>
        <v>0.62940104969999999</v>
      </c>
      <c r="X13" s="45">
        <f>W13-'[1]Cibles THREEME'!$H12</f>
        <v>-1.6635195579239606</v>
      </c>
      <c r="Y13" s="75"/>
    </row>
    <row r="14" spans="1:29" x14ac:dyDescent="0.25">
      <c r="A14" s="3"/>
      <c r="B14" s="314"/>
      <c r="C14" s="3" t="s">
        <v>8</v>
      </c>
      <c r="D14" s="3" t="s">
        <v>389</v>
      </c>
      <c r="E14" s="16">
        <f>VLOOKUP($D14,Résultats!$B$2:$AX$476,E$5,FALSE)</f>
        <v>5.2639186139999996</v>
      </c>
      <c r="F14" s="16">
        <f>VLOOKUP($D14,Résultats!$B$2:$AX$476,F$5,FALSE)</f>
        <v>3.3390793749999998</v>
      </c>
      <c r="G14" s="22">
        <f>VLOOKUP($D14,Résultats!$B$2:$AX$476,G$5,FALSE)</f>
        <v>1.9181852150000001</v>
      </c>
      <c r="H14" s="16">
        <f>VLOOKUP($D14,Résultats!$B$2:$AX$476,H$5,FALSE)</f>
        <v>1.423471532</v>
      </c>
      <c r="I14" s="86">
        <f>VLOOKUP($D14,Résultats!$B$2:$AX$476,I$5,FALSE)</f>
        <v>0.93738514620000002</v>
      </c>
      <c r="J14" s="22">
        <f>VLOOKUP($D14,Résultats!$B$2:$AX$476,J$5,FALSE)</f>
        <v>0.74329588830000004</v>
      </c>
      <c r="K14" s="16">
        <f>VLOOKUP($D14,Résultats!$B$2:$AX$476,K$5,FALSE)</f>
        <v>0.56408514769999996</v>
      </c>
      <c r="L14" s="16">
        <f>VLOOKUP($D14,Résultats!$B$2:$AX$476,L$5,FALSE)</f>
        <v>0.40081723559999999</v>
      </c>
      <c r="M14" s="16">
        <f>VLOOKUP($D14,Résultats!$B$2:$AX$476,M$5,FALSE)</f>
        <v>0.34736962630000001</v>
      </c>
      <c r="N14" s="86">
        <f>VLOOKUP($D14,Résultats!$B$2:$AX$476,N$5,FALSE)</f>
        <v>6.0111298299999998E-2</v>
      </c>
      <c r="O14" s="22">
        <f>VLOOKUP($D14,Résultats!$B$2:$AX$476,O$5,FALSE)</f>
        <v>4.7292491300000003E-2</v>
      </c>
      <c r="P14" s="16">
        <f>VLOOKUP($D14,Résultats!$B$2:$AX$476,P$5,FALSE)</f>
        <v>3.3876546200000003E-2</v>
      </c>
      <c r="Q14" s="16">
        <f>VLOOKUP($D14,Résultats!$B$2:$AX$476,Q$5,FALSE)</f>
        <v>2.02740675E-2</v>
      </c>
      <c r="R14" s="16">
        <f>VLOOKUP($D14,Résultats!$B$2:$AX$476,R$5,FALSE)</f>
        <v>2.01778484E-2</v>
      </c>
      <c r="S14" s="86">
        <f>VLOOKUP($D14,Résultats!$B$2:$AX$476,S$5,FALSE)</f>
        <v>2.0057431800000001E-2</v>
      </c>
      <c r="T14" s="95">
        <f>VLOOKUP($D14,Résultats!$B$2:$AX$476,T$5,FALSE)</f>
        <v>8.8219460600000004E-3</v>
      </c>
      <c r="U14" s="95">
        <f>VLOOKUP($D14,Résultats!$B$2:$AX$476,U$5,FALSE)</f>
        <v>8.64679275E-3</v>
      </c>
      <c r="V14" s="95">
        <f>VLOOKUP($D14,Résultats!$B$2:$AX$476,V$5,FALSE)</f>
        <v>8.6798342399999999E-3</v>
      </c>
      <c r="W14" s="95">
        <f>VLOOKUP($D14,Résultats!$B$2:$AX$476,W$5,FALSE)</f>
        <v>8.8317160999999995E-3</v>
      </c>
      <c r="X14" s="45">
        <f>W14-'[1]Cibles THREEME'!$H13</f>
        <v>8.8317160999999995E-3</v>
      </c>
      <c r="Y14" s="75"/>
    </row>
    <row r="15" spans="1:29" x14ac:dyDescent="0.25">
      <c r="A15" s="3"/>
      <c r="B15" s="314"/>
      <c r="C15" s="3" t="s">
        <v>9</v>
      </c>
      <c r="D15" s="3" t="s">
        <v>390</v>
      </c>
      <c r="E15" s="16">
        <f>VLOOKUP($D15,Résultats!$B$2:$AX$476,E$5,FALSE)</f>
        <v>0.36837600240000001</v>
      </c>
      <c r="F15" s="16">
        <f>VLOOKUP($D15,Résultats!$B$2:$AX$476,F$5,FALSE)</f>
        <v>2.5568379110000001</v>
      </c>
      <c r="G15" s="22">
        <f>VLOOKUP($D15,Résultats!$B$2:$AX$476,G$5,FALSE)</f>
        <v>3.3226738930000002</v>
      </c>
      <c r="H15" s="16">
        <f>VLOOKUP($D15,Résultats!$B$2:$AX$476,H$5,FALSE)</f>
        <v>3.5585759530000001</v>
      </c>
      <c r="I15" s="86">
        <f>VLOOKUP($D15,Résultats!$B$2:$AX$476,I$5,FALSE)</f>
        <v>3.8169494410000002</v>
      </c>
      <c r="J15" s="22">
        <f>VLOOKUP($D15,Résultats!$B$2:$AX$476,J$5,FALSE)</f>
        <v>3.930452023</v>
      </c>
      <c r="K15" s="16">
        <f>VLOOKUP($D15,Résultats!$B$2:$AX$476,K$5,FALSE)</f>
        <v>4.0128483839999998</v>
      </c>
      <c r="L15" s="16">
        <f>VLOOKUP($D15,Résultats!$B$2:$AX$476,L$5,FALSE)</f>
        <v>4.0678146860000002</v>
      </c>
      <c r="M15" s="16">
        <f>VLOOKUP($D15,Résultats!$B$2:$AX$476,M$5,FALSE)</f>
        <v>4.316654185</v>
      </c>
      <c r="N15" s="86">
        <f>VLOOKUP($D15,Résultats!$B$2:$AX$476,N$5,FALSE)</f>
        <v>4.9166897040000004</v>
      </c>
      <c r="O15" s="22">
        <f>VLOOKUP($D15,Résultats!$B$2:$AX$476,O$5,FALSE)</f>
        <v>5.3253108459999998</v>
      </c>
      <c r="P15" s="16">
        <f>VLOOKUP($D15,Résultats!$B$2:$AX$476,P$5,FALSE)</f>
        <v>5.6939087239999999</v>
      </c>
      <c r="Q15" s="16">
        <f>VLOOKUP($D15,Résultats!$B$2:$AX$476,Q$5,FALSE)</f>
        <v>6.0324309679999999</v>
      </c>
      <c r="R15" s="16">
        <f>VLOOKUP($D15,Résultats!$B$2:$AX$476,R$5,FALSE)</f>
        <v>6.3424571270000003</v>
      </c>
      <c r="S15" s="86">
        <f>VLOOKUP($D15,Résultats!$B$2:$AX$476,S$5,FALSE)</f>
        <v>6.6417575480000002</v>
      </c>
      <c r="T15" s="95">
        <f>VLOOKUP($D15,Résultats!$B$2:$AX$476,T$5,FALSE)</f>
        <v>9.4865480649999903</v>
      </c>
      <c r="U15" s="95">
        <f>VLOOKUP($D15,Résultats!$B$2:$AX$476,U$5,FALSE)</f>
        <v>12.814511359999999</v>
      </c>
      <c r="V15" s="95">
        <f>VLOOKUP($D15,Résultats!$B$2:$AX$476,V$5,FALSE)</f>
        <v>16.931122930000001</v>
      </c>
      <c r="W15" s="95">
        <f>VLOOKUP($D15,Résultats!$B$2:$AX$476,W$5,FALSE)</f>
        <v>21.388027579999999</v>
      </c>
      <c r="X15" s="45">
        <f>W15-'[1]Cibles THREEME'!$H14</f>
        <v>3.6150267201547734</v>
      </c>
      <c r="Y15" s="75"/>
    </row>
    <row r="16" spans="1:29" x14ac:dyDescent="0.25">
      <c r="A16" s="3"/>
      <c r="B16" s="314"/>
      <c r="C16" s="3" t="s">
        <v>10</v>
      </c>
      <c r="D16" s="3" t="s">
        <v>391</v>
      </c>
      <c r="E16" s="16">
        <f>VLOOKUP($D16,Résultats!$B$2:$AX$476,E$5,FALSE)</f>
        <v>8.2884600500000002E-2</v>
      </c>
      <c r="F16" s="16">
        <f>VLOOKUP($D16,Résultats!$B$2:$AX$476,F$5,FALSE)</f>
        <v>1.126811579</v>
      </c>
      <c r="G16" s="22">
        <f>VLOOKUP($D16,Résultats!$B$2:$AX$476,G$5,FALSE)</f>
        <v>1.4643194239999999</v>
      </c>
      <c r="H16" s="16">
        <f>VLOOKUP($D16,Résultats!$B$2:$AX$476,H$5,FALSE)</f>
        <v>1.568282672</v>
      </c>
      <c r="I16" s="86">
        <f>VLOOKUP($D16,Résultats!$B$2:$AX$476,I$5,FALSE)</f>
        <v>1.6821491930000001</v>
      </c>
      <c r="J16" s="22">
        <f>VLOOKUP($D16,Résultats!$B$2:$AX$476,J$5,FALSE)</f>
        <v>1.732170363</v>
      </c>
      <c r="K16" s="16">
        <f>VLOOKUP($D16,Résultats!$B$2:$AX$476,K$5,FALSE)</f>
        <v>1.7684828610000001</v>
      </c>
      <c r="L16" s="16">
        <f>VLOOKUP($D16,Résultats!$B$2:$AX$476,L$5,FALSE)</f>
        <v>1.792706793</v>
      </c>
      <c r="M16" s="16">
        <f>VLOOKUP($D16,Résultats!$B$2:$AX$476,M$5,FALSE)</f>
        <v>1.976200358</v>
      </c>
      <c r="N16" s="86">
        <f>VLOOKUP($D16,Résultats!$B$2:$AX$476,N$5,FALSE)</f>
        <v>2.3941342840000002</v>
      </c>
      <c r="O16" s="22">
        <f>VLOOKUP($D16,Résultats!$B$2:$AX$476,O$5,FALSE)</f>
        <v>2.870165488</v>
      </c>
      <c r="P16" s="16">
        <f>VLOOKUP($D16,Résultats!$B$2:$AX$476,P$5,FALSE)</f>
        <v>3.3286992519999998</v>
      </c>
      <c r="Q16" s="16">
        <f>VLOOKUP($D16,Résultats!$B$2:$AX$476,Q$5,FALSE)</f>
        <v>3.7700827010000002</v>
      </c>
      <c r="R16" s="16">
        <f>VLOOKUP($D16,Résultats!$B$2:$AX$476,R$5,FALSE)</f>
        <v>4.1866201350000001</v>
      </c>
      <c r="S16" s="86">
        <f>VLOOKUP($D16,Résultats!$B$2:$AX$476,S$5,FALSE)</f>
        <v>4.5941395839999997</v>
      </c>
      <c r="T16" s="95">
        <f>VLOOKUP($D16,Résultats!$B$2:$AX$476,T$5,FALSE)</f>
        <v>6.120864418</v>
      </c>
      <c r="U16" s="95">
        <f>VLOOKUP($D16,Résultats!$B$2:$AX$476,U$5,FALSE)</f>
        <v>7.5358977600000001</v>
      </c>
      <c r="V16" s="95">
        <f>VLOOKUP($D16,Résultats!$B$2:$AX$476,V$5,FALSE)</f>
        <v>9.4516918699999994</v>
      </c>
      <c r="W16" s="95">
        <f>VLOOKUP($D16,Résultats!$B$2:$AX$476,W$5,FALSE)</f>
        <v>11.121943780000001</v>
      </c>
      <c r="X16" s="45">
        <f>W16-'[1]Cibles THREEME'!$H17</f>
        <v>0.63183200012037943</v>
      </c>
      <c r="Y16" s="75"/>
    </row>
    <row r="17" spans="1:39" x14ac:dyDescent="0.25">
      <c r="A17" s="3"/>
      <c r="B17" s="314"/>
      <c r="C17" s="3" t="s">
        <v>11</v>
      </c>
      <c r="D17" s="3" t="s">
        <v>392</v>
      </c>
      <c r="E17" s="16">
        <f>VLOOKUP($D17,Résultats!$B$2:$AX$476,E$5,FALSE)</f>
        <v>4.6466607959999999</v>
      </c>
      <c r="F17" s="16">
        <f>VLOOKUP($D17,Résultats!$B$2:$AX$476,F$5,FALSE)</f>
        <v>3.3357109290000002</v>
      </c>
      <c r="G17" s="22">
        <f>VLOOKUP($D17,Résultats!$B$2:$AX$476,G$5,FALSE)</f>
        <v>4.3521597539999997</v>
      </c>
      <c r="H17" s="16">
        <f>VLOOKUP($D17,Résultats!$B$2:$AX$476,H$5,FALSE)</f>
        <v>4.6673040820000002</v>
      </c>
      <c r="I17" s="86">
        <f>VLOOKUP($D17,Résultats!$B$2:$AX$476,I$5,FALSE)</f>
        <v>5.0127582359999998</v>
      </c>
      <c r="J17" s="22">
        <f>VLOOKUP($D17,Résultats!$B$2:$AX$476,J$5,FALSE)</f>
        <v>5.158448548</v>
      </c>
      <c r="K17" s="16">
        <f>VLOOKUP($D17,Résultats!$B$2:$AX$476,K$5,FALSE)</f>
        <v>5.2631513439999997</v>
      </c>
      <c r="L17" s="16">
        <f>VLOOKUP($D17,Résultats!$B$2:$AX$476,L$5,FALSE)</f>
        <v>5.3317652799999999</v>
      </c>
      <c r="M17" s="16">
        <f>VLOOKUP($D17,Résultats!$B$2:$AX$476,M$5,FALSE)</f>
        <v>5.2817148310000004</v>
      </c>
      <c r="N17" s="86">
        <f>VLOOKUP($D17,Résultats!$B$2:$AX$476,N$5,FALSE)</f>
        <v>5.7022540270000004</v>
      </c>
      <c r="O17" s="22">
        <f>VLOOKUP($D17,Résultats!$B$2:$AX$476,O$5,FALSE)</f>
        <v>5.8025866209999997</v>
      </c>
      <c r="P17" s="16">
        <f>VLOOKUP($D17,Résultats!$B$2:$AX$476,P$5,FALSE)</f>
        <v>5.8538452369999998</v>
      </c>
      <c r="Q17" s="16">
        <f>VLOOKUP($D17,Résultats!$B$2:$AX$476,Q$5,FALSE)</f>
        <v>5.8736299949999999</v>
      </c>
      <c r="R17" s="16">
        <f>VLOOKUP($D17,Résultats!$B$2:$AX$476,R$5,FALSE)</f>
        <v>5.8747173359999998</v>
      </c>
      <c r="S17" s="86">
        <f>VLOOKUP($D17,Résultats!$B$2:$AX$476,S$5,FALSE)</f>
        <v>5.8684777219999997</v>
      </c>
      <c r="T17" s="95">
        <f>VLOOKUP($D17,Résultats!$B$2:$AX$476,T$5,FALSE)</f>
        <v>5.4322421040000002</v>
      </c>
      <c r="U17" s="95">
        <f>VLOOKUP($D17,Résultats!$B$2:$AX$476,U$5,FALSE)</f>
        <v>5.1833056019999999</v>
      </c>
      <c r="V17" s="95">
        <f>VLOOKUP($D17,Résultats!$B$2:$AX$476,V$5,FALSE)</f>
        <v>5.3626483220000001</v>
      </c>
      <c r="W17" s="95">
        <f>VLOOKUP($D17,Résultats!$B$2:$AX$476,W$5,FALSE)</f>
        <v>5.4207763619999998</v>
      </c>
      <c r="X17" s="45">
        <f>W17-'[1]Cibles THREEME'!$H18</f>
        <v>-3.9240834904556543E-2</v>
      </c>
      <c r="Y17" s="75"/>
    </row>
    <row r="18" spans="1:39" x14ac:dyDescent="0.25">
      <c r="A18" s="3"/>
      <c r="B18" s="315"/>
      <c r="C18" s="7" t="s">
        <v>12</v>
      </c>
      <c r="D18" s="3" t="s">
        <v>393</v>
      </c>
      <c r="E18" s="17">
        <f>VLOOKUP($D18,Résultats!$B$2:$AX$476,E$5,FALSE)</f>
        <v>1.4697057</v>
      </c>
      <c r="F18" s="17">
        <f>VLOOKUP($D18,Résultats!$B$2:$AX$476,F$5,FALSE)</f>
        <v>3.9668097869999999</v>
      </c>
      <c r="G18" s="88">
        <f>VLOOKUP($D18,Résultats!$B$2:$AX$476,G$5,FALSE)</f>
        <v>3.2492091059999999</v>
      </c>
      <c r="H18" s="17">
        <f>VLOOKUP($D18,Résultats!$B$2:$AX$476,H$5,FALSE)</f>
        <v>2.981280435</v>
      </c>
      <c r="I18" s="89">
        <f>VLOOKUP($D18,Résultats!$B$2:$AX$476,I$5,FALSE)</f>
        <v>2.7308787909999999</v>
      </c>
      <c r="J18" s="88">
        <f>VLOOKUP($D18,Résultats!$B$2:$AX$476,J$5,FALSE)</f>
        <v>3.3601597239999998</v>
      </c>
      <c r="K18" s="17">
        <f>VLOOKUP($D18,Résultats!$B$2:$AX$476,K$5,FALSE)</f>
        <v>3.8456029279999999</v>
      </c>
      <c r="L18" s="17">
        <f>VLOOKUP($D18,Résultats!$B$2:$AX$476,L$5,FALSE)</f>
        <v>4.1988714370000002</v>
      </c>
      <c r="M18" s="17">
        <f>VLOOKUP($D18,Résultats!$B$2:$AX$476,M$5,FALSE)</f>
        <v>3.3402297500000002</v>
      </c>
      <c r="N18" s="89">
        <f>VLOOKUP($D18,Résultats!$B$2:$AX$476,N$5,FALSE)</f>
        <v>3.540193334</v>
      </c>
      <c r="O18" s="88">
        <f>VLOOKUP($D18,Résultats!$B$2:$AX$476,O$5,FALSE)</f>
        <v>3.4411114079999998</v>
      </c>
      <c r="P18" s="17">
        <f>VLOOKUP($D18,Résultats!$B$2:$AX$476,P$5,FALSE)</f>
        <v>3.3133795859999999</v>
      </c>
      <c r="Q18" s="17">
        <f>VLOOKUP($D18,Résultats!$B$2:$AX$476,Q$5,FALSE)</f>
        <v>3.1705211169999998</v>
      </c>
      <c r="R18" s="17">
        <f>VLOOKUP($D18,Résultats!$B$2:$AX$476,R$5,FALSE)</f>
        <v>3.0311196300000001</v>
      </c>
      <c r="S18" s="89">
        <f>VLOOKUP($D18,Résultats!$B$2:$AX$476,S$5,FALSE)</f>
        <v>2.891822297</v>
      </c>
      <c r="T18" s="97">
        <f>VLOOKUP($D18,Résultats!$B$2:$AX$476,T$5,FALSE)</f>
        <v>2.6008522730000001</v>
      </c>
      <c r="U18" s="97">
        <f>VLOOKUP($D18,Résultats!$B$2:$AX$476,U$5,FALSE)</f>
        <v>2.7279465959999998</v>
      </c>
      <c r="V18" s="97">
        <f>VLOOKUP($D18,Résultats!$B$2:$AX$476,V$5,FALSE)</f>
        <v>2.7508213850000001</v>
      </c>
      <c r="W18" s="97">
        <f>VLOOKUP($D18,Résultats!$B$2:$AX$476,W$5,FALSE)</f>
        <v>2.7869057189999999</v>
      </c>
      <c r="X18" s="45">
        <f>W18-'[1]Cibles THREEME'!$H19</f>
        <v>1.6247787053695177</v>
      </c>
      <c r="Y18" s="75"/>
    </row>
    <row r="19" spans="1:39" ht="15" customHeight="1" x14ac:dyDescent="0.25">
      <c r="A19" s="3"/>
      <c r="B19" s="313" t="s">
        <v>53</v>
      </c>
      <c r="C19" s="5" t="s">
        <v>1</v>
      </c>
      <c r="D19" s="2"/>
      <c r="E19" s="6">
        <f>SUM(E20:E25)</f>
        <v>38.516122820699998</v>
      </c>
      <c r="F19" s="6">
        <f>SUM(F20:F25)</f>
        <v>36.0847519748</v>
      </c>
      <c r="G19" s="84">
        <f t="shared" ref="G19:R19" si="3">SUM(G20:G25)</f>
        <v>35.2601240889</v>
      </c>
      <c r="H19" s="6">
        <f t="shared" si="3"/>
        <v>34.140116210899997</v>
      </c>
      <c r="I19" s="85">
        <f t="shared" si="3"/>
        <v>33.150763128999998</v>
      </c>
      <c r="J19" s="84">
        <f t="shared" si="3"/>
        <v>32.591895522500003</v>
      </c>
      <c r="K19" s="6">
        <f t="shared" si="3"/>
        <v>32.408614089900006</v>
      </c>
      <c r="L19" s="6">
        <f t="shared" si="3"/>
        <v>32.363889801799999</v>
      </c>
      <c r="M19" s="6">
        <f t="shared" si="3"/>
        <v>30.636067512299995</v>
      </c>
      <c r="N19" s="85">
        <f t="shared" si="3"/>
        <v>28.745505822200002</v>
      </c>
      <c r="O19" s="84">
        <f t="shared" si="3"/>
        <v>27.302725740500001</v>
      </c>
      <c r="P19" s="6">
        <f t="shared" si="3"/>
        <v>26.177694156699999</v>
      </c>
      <c r="Q19" s="6">
        <f t="shared" si="3"/>
        <v>25.252763009599999</v>
      </c>
      <c r="R19" s="6">
        <f t="shared" si="3"/>
        <v>24.4066620607</v>
      </c>
      <c r="S19" s="85">
        <f>SUM(S20:S25)</f>
        <v>23.594323858299994</v>
      </c>
      <c r="T19" s="94">
        <f>SUM(T20:T25)</f>
        <v>21.644673275199999</v>
      </c>
      <c r="U19" s="94">
        <f>SUM(U20:U25)</f>
        <v>20.858192644999999</v>
      </c>
      <c r="V19" s="94">
        <f>SUM(V20:V25)</f>
        <v>20.252345248699999</v>
      </c>
      <c r="W19" s="94">
        <f>SUM(W20:W25)</f>
        <v>19.6286383001</v>
      </c>
      <c r="X19" s="3"/>
      <c r="Y19" s="75"/>
    </row>
    <row r="20" spans="1:39" x14ac:dyDescent="0.25">
      <c r="A20" s="3"/>
      <c r="B20" s="314"/>
      <c r="C20" s="3" t="s">
        <v>13</v>
      </c>
      <c r="D20" s="3" t="s">
        <v>394</v>
      </c>
      <c r="E20" s="16">
        <f>VLOOKUP($D20,Résultats!$B$2:$AX$476,E$5,FALSE)</f>
        <v>35.359228389999998</v>
      </c>
      <c r="F20" s="16">
        <f>VLOOKUP($D20,Résultats!$B$2:$AX$476,F$5,FALSE)</f>
        <v>25.390157680000002</v>
      </c>
      <c r="G20" s="22">
        <f>VLOOKUP($D20,Résultats!$B$2:$AX$476,G$5,FALSE)</f>
        <v>24.397280210000002</v>
      </c>
      <c r="H20" s="16">
        <f>VLOOKUP($D20,Résultats!$B$2:$AX$476,H$5,FALSE)</f>
        <v>23.51487715</v>
      </c>
      <c r="I20" s="86">
        <f>VLOOKUP($D20,Résultats!$B$2:$AX$476,I$5,FALSE)</f>
        <v>22.74136704</v>
      </c>
      <c r="J20" s="22">
        <f>VLOOKUP($D20,Résultats!$B$2:$AX$476,J$5,FALSE)</f>
        <v>22.264844010000001</v>
      </c>
      <c r="K20" s="16">
        <f>VLOOKUP($D20,Résultats!$B$2:$AX$476,K$5,FALSE)</f>
        <v>22.048126870000001</v>
      </c>
      <c r="L20" s="16">
        <f>VLOOKUP($D20,Résultats!$B$2:$AX$476,L$5,FALSE)</f>
        <v>21.927395730000001</v>
      </c>
      <c r="M20" s="16">
        <f>VLOOKUP($D20,Résultats!$B$2:$AX$476,M$5,FALSE)</f>
        <v>18.37450359</v>
      </c>
      <c r="N20" s="86">
        <f>VLOOKUP($D20,Résultats!$B$2:$AX$476,N$5,FALSE)</f>
        <v>16.651917650000001</v>
      </c>
      <c r="O20" s="22">
        <f>VLOOKUP($D20,Résultats!$B$2:$AX$476,O$5,FALSE)</f>
        <v>15.11979783</v>
      </c>
      <c r="P20" s="16">
        <f>VLOOKUP($D20,Résultats!$B$2:$AX$476,P$5,FALSE)</f>
        <v>13.822559569999999</v>
      </c>
      <c r="Q20" s="16">
        <f>VLOOKUP($D20,Résultats!$B$2:$AX$476,Q$5,FALSE)</f>
        <v>12.67726699</v>
      </c>
      <c r="R20" s="16">
        <f>VLOOKUP($D20,Résultats!$B$2:$AX$476,R$5,FALSE)</f>
        <v>11.64607489</v>
      </c>
      <c r="S20" s="86">
        <f>VLOOKUP($D20,Résultats!$B$2:$AX$476,S$5,FALSE)</f>
        <v>10.66580989</v>
      </c>
      <c r="T20" s="95">
        <f>VLOOKUP($D20,Résultats!$B$2:$AX$476,T$5,FALSE)</f>
        <v>7.1475173950000004</v>
      </c>
      <c r="U20" s="95">
        <f>VLOOKUP($D20,Résultats!$B$2:$AX$476,U$5,FALSE)</f>
        <v>4.3713008069999999</v>
      </c>
      <c r="V20" s="95">
        <f>VLOOKUP($D20,Résultats!$B$2:$AX$476,V$5,FALSE)</f>
        <v>2.4523593369999999</v>
      </c>
      <c r="W20" s="95">
        <f>VLOOKUP($D20,Résultats!$B$2:$AX$476,W$5,FALSE)</f>
        <v>0.1211273969</v>
      </c>
      <c r="X20" s="45">
        <f>W20-'[1]Cibles THREEME'!$H28</f>
        <v>-5.3176553326594576</v>
      </c>
      <c r="Y20" s="75"/>
    </row>
    <row r="21" spans="1:39" x14ac:dyDescent="0.25">
      <c r="A21" s="3"/>
      <c r="B21" s="314"/>
      <c r="C21" s="3" t="s">
        <v>14</v>
      </c>
      <c r="D21" s="3" t="s">
        <v>395</v>
      </c>
      <c r="E21" s="16">
        <f>VLOOKUP($D21,Résultats!$B$2:$AX$476,E$5,FALSE)</f>
        <v>1.608608627</v>
      </c>
      <c r="F21" s="16">
        <f>VLOOKUP($D21,Résultats!$B$2:$AX$476,F$5,FALSE)</f>
        <v>6.4227356479999997</v>
      </c>
      <c r="G21" s="22">
        <f>VLOOKUP($D21,Résultats!$B$2:$AX$476,G$5,FALSE)</f>
        <v>6.5152548809999997</v>
      </c>
      <c r="H21" s="16">
        <f>VLOOKUP($D21,Résultats!$B$2:$AX$476,H$5,FALSE)</f>
        <v>6.3924126140000004</v>
      </c>
      <c r="I21" s="86">
        <f>VLOOKUP($D21,Résultats!$B$2:$AX$476,I$5,FALSE)</f>
        <v>6.2924074650000001</v>
      </c>
      <c r="J21" s="22">
        <f>VLOOKUP($D21,Résultats!$B$2:$AX$476,J$5,FALSE)</f>
        <v>6.3973522620000001</v>
      </c>
      <c r="K21" s="16">
        <f>VLOOKUP($D21,Résultats!$B$2:$AX$476,K$5,FALSE)</f>
        <v>6.5675658830000003</v>
      </c>
      <c r="L21" s="16">
        <f>VLOOKUP($D21,Résultats!$B$2:$AX$476,L$5,FALSE)</f>
        <v>6.7608516359999999</v>
      </c>
      <c r="M21" s="16">
        <f>VLOOKUP($D21,Résultats!$B$2:$AX$476,M$5,FALSE)</f>
        <v>6.1847984010000001</v>
      </c>
      <c r="N21" s="86">
        <f>VLOOKUP($D21,Résultats!$B$2:$AX$476,N$5,FALSE)</f>
        <v>5.7981047280000002</v>
      </c>
      <c r="O21" s="22">
        <f>VLOOKUP($D21,Résultats!$B$2:$AX$476,O$5,FALSE)</f>
        <v>5.5239453740000002</v>
      </c>
      <c r="P21" s="16">
        <f>VLOOKUP($D21,Résultats!$B$2:$AX$476,P$5,FALSE)</f>
        <v>5.3128565400000003</v>
      </c>
      <c r="Q21" s="16">
        <f>VLOOKUP($D21,Résultats!$B$2:$AX$476,Q$5,FALSE)</f>
        <v>5.1414466379999997</v>
      </c>
      <c r="R21" s="16">
        <f>VLOOKUP($D21,Résultats!$B$2:$AX$476,R$5,FALSE)</f>
        <v>4.9904477539999998</v>
      </c>
      <c r="S21" s="86">
        <f>VLOOKUP($D21,Résultats!$B$2:$AX$476,S$5,FALSE)</f>
        <v>4.8453249889999999</v>
      </c>
      <c r="T21" s="95">
        <f>VLOOKUP($D21,Résultats!$B$2:$AX$476,T$5,FALSE)</f>
        <v>4.2134434450000002</v>
      </c>
      <c r="U21" s="95">
        <f>VLOOKUP($D21,Résultats!$B$2:$AX$476,U$5,FALSE)</f>
        <v>3.8895882789999998</v>
      </c>
      <c r="V21" s="95">
        <f>VLOOKUP($D21,Résultats!$B$2:$AX$476,V$5,FALSE)</f>
        <v>3.6380010509999998</v>
      </c>
      <c r="W21" s="95">
        <f>VLOOKUP($D21,Résultats!$B$2:$AX$476,W$5,FALSE)</f>
        <v>3.4872194200000002</v>
      </c>
      <c r="X21" s="45">
        <f>W21-'[1]Cibles THREEME'!$H29</f>
        <v>-8.4239664156686676</v>
      </c>
      <c r="Y21" s="75"/>
    </row>
    <row r="22" spans="1:39" x14ac:dyDescent="0.25">
      <c r="A22" s="3"/>
      <c r="B22" s="314"/>
      <c r="C22" s="3" t="s">
        <v>15</v>
      </c>
      <c r="D22" s="3" t="s">
        <v>396</v>
      </c>
      <c r="E22" s="16">
        <f>VLOOKUP($D22,Résultats!$B$2:$AX$476,E$5,FALSE)</f>
        <v>0.2010760784</v>
      </c>
      <c r="F22" s="16">
        <f>VLOOKUP($D22,Résultats!$B$2:$AX$476,F$5,FALSE)</f>
        <v>0.10855013030000001</v>
      </c>
      <c r="G22" s="22">
        <f>VLOOKUP($D22,Résultats!$B$2:$AX$476,G$5,FALSE)</f>
        <v>0.2663435374</v>
      </c>
      <c r="H22" s="16">
        <f>VLOOKUP($D22,Résultats!$B$2:$AX$476,H$5,FALSE)</f>
        <v>0.309984282</v>
      </c>
      <c r="I22" s="86">
        <f>VLOOKUP($D22,Résultats!$B$2:$AX$476,I$5,FALSE)</f>
        <v>0.35190935080000002</v>
      </c>
      <c r="J22" s="22">
        <f>VLOOKUP($D22,Résultats!$B$2:$AX$476,J$5,FALSE)</f>
        <v>0.3241652236</v>
      </c>
      <c r="K22" s="16">
        <f>VLOOKUP($D22,Résultats!$B$2:$AX$476,K$5,FALSE)</f>
        <v>0.30102231860000001</v>
      </c>
      <c r="L22" s="16">
        <f>VLOOKUP($D22,Résultats!$B$2:$AX$476,L$5,FALSE)</f>
        <v>0.27967590339999998</v>
      </c>
      <c r="M22" s="16">
        <f>VLOOKUP($D22,Résultats!$B$2:$AX$476,M$5,FALSE)</f>
        <v>0.89212201069999997</v>
      </c>
      <c r="N22" s="86">
        <f>VLOOKUP($D22,Résultats!$B$2:$AX$476,N$5,FALSE)</f>
        <v>1.013187115</v>
      </c>
      <c r="O22" s="22">
        <f>VLOOKUP($D22,Résultats!$B$2:$AX$476,O$5,FALSE)</f>
        <v>1.272553163</v>
      </c>
      <c r="P22" s="16">
        <f>VLOOKUP($D22,Résultats!$B$2:$AX$476,P$5,FALSE)</f>
        <v>1.5203948860000001</v>
      </c>
      <c r="Q22" s="16">
        <f>VLOOKUP($D22,Résultats!$B$2:$AX$476,Q$5,FALSE)</f>
        <v>1.7591597539999999</v>
      </c>
      <c r="R22" s="16">
        <f>VLOOKUP($D22,Résultats!$B$2:$AX$476,R$5,FALSE)</f>
        <v>1.946883787</v>
      </c>
      <c r="S22" s="86">
        <f>VLOOKUP($D22,Résultats!$B$2:$AX$476,S$5,FALSE)</f>
        <v>2.1230423049999998</v>
      </c>
      <c r="T22" s="95">
        <f>VLOOKUP($D22,Résultats!$B$2:$AX$476,T$5,FALSE)</f>
        <v>3.6348273639999999</v>
      </c>
      <c r="U22" s="95">
        <f>VLOOKUP($D22,Résultats!$B$2:$AX$476,U$5,FALSE)</f>
        <v>5.2573353100000002</v>
      </c>
      <c r="V22" s="95">
        <f>VLOOKUP($D22,Résultats!$B$2:$AX$476,V$5,FALSE)</f>
        <v>6.4791285859999999</v>
      </c>
      <c r="W22" s="95">
        <f>VLOOKUP($D22,Résultats!$B$2:$AX$476,W$5,FALSE)</f>
        <v>8.0226937199999995</v>
      </c>
      <c r="X22" s="45">
        <f>W22-'[1]Cibles THREEME'!$H30</f>
        <v>-4.302915592525272</v>
      </c>
      <c r="Y22" s="75"/>
      <c r="Z22" s="75"/>
      <c r="AA22" s="75"/>
    </row>
    <row r="23" spans="1:39" x14ac:dyDescent="0.25">
      <c r="A23" s="3"/>
      <c r="B23" s="314"/>
      <c r="C23" s="3" t="s">
        <v>16</v>
      </c>
      <c r="D23" s="3" t="s">
        <v>397</v>
      </c>
      <c r="E23" s="16">
        <f>VLOOKUP($D23,Résultats!$B$2:$AX$476,E$5,FALSE)</f>
        <v>0.74398149010000003</v>
      </c>
      <c r="F23" s="16">
        <f>VLOOKUP($D23,Résultats!$B$2:$AX$476,F$5,FALSE)</f>
        <v>0.54646300430000005</v>
      </c>
      <c r="G23" s="22">
        <f>VLOOKUP($D23,Résultats!$B$2:$AX$476,G$5,FALSE)</f>
        <v>1.1350602030000001</v>
      </c>
      <c r="H23" s="16">
        <f>VLOOKUP($D23,Résultats!$B$2:$AX$476,H$5,FALSE)</f>
        <v>1.257331889</v>
      </c>
      <c r="I23" s="86">
        <f>VLOOKUP($D23,Résultats!$B$2:$AX$476,I$5,FALSE)</f>
        <v>1.3576609049999999</v>
      </c>
      <c r="J23" s="22">
        <f>VLOOKUP($D23,Résultats!$B$2:$AX$476,J$5,FALSE)</f>
        <v>1.1672862020000001</v>
      </c>
      <c r="K23" s="16">
        <f>VLOOKUP($D23,Résultats!$B$2:$AX$476,K$5,FALSE)</f>
        <v>0.99758674749999998</v>
      </c>
      <c r="L23" s="16">
        <f>VLOOKUP($D23,Résultats!$B$2:$AX$476,L$5,FALSE)</f>
        <v>0.83662226039999998</v>
      </c>
      <c r="M23" s="16">
        <f>VLOOKUP($D23,Résultats!$B$2:$AX$476,M$5,FALSE)</f>
        <v>1.00997753</v>
      </c>
      <c r="N23" s="86">
        <f>VLOOKUP($D23,Résultats!$B$2:$AX$476,N$5,FALSE)</f>
        <v>0.98647288420000001</v>
      </c>
      <c r="O23" s="22">
        <f>VLOOKUP($D23,Résultats!$B$2:$AX$476,O$5,FALSE)</f>
        <v>0.97138137729999996</v>
      </c>
      <c r="P23" s="16">
        <f>VLOOKUP($D23,Résultats!$B$2:$AX$476,P$5,FALSE)</f>
        <v>0.96453328059999999</v>
      </c>
      <c r="Q23" s="16">
        <f>VLOOKUP($D23,Résultats!$B$2:$AX$476,Q$5,FALSE)</f>
        <v>0.96263574230000004</v>
      </c>
      <c r="R23" s="16">
        <f>VLOOKUP($D23,Résultats!$B$2:$AX$476,R$5,FALSE)</f>
        <v>0.95397063790000003</v>
      </c>
      <c r="S23" s="86">
        <f>VLOOKUP($D23,Résultats!$B$2:$AX$476,S$5,FALSE)</f>
        <v>0.94519891779999998</v>
      </c>
      <c r="T23" s="95">
        <f>VLOOKUP($D23,Résultats!$B$2:$AX$476,T$5,FALSE)</f>
        <v>0.83762368710000001</v>
      </c>
      <c r="U23" s="95">
        <f>VLOOKUP($D23,Résultats!$B$2:$AX$476,U$5,FALSE)</f>
        <v>0.82470322949999997</v>
      </c>
      <c r="V23" s="95">
        <f>VLOOKUP($D23,Résultats!$B$2:$AX$476,V$5,FALSE)</f>
        <v>0.77555316320000001</v>
      </c>
      <c r="W23" s="95">
        <f>VLOOKUP($D23,Résultats!$B$2:$AX$476,W$5,FALSE)</f>
        <v>0.76670875999999999</v>
      </c>
      <c r="X23" s="45">
        <f>W23-'[1]Cibles THREEME'!$H31</f>
        <v>-2.4811784007217175E-2</v>
      </c>
      <c r="Y23" s="75"/>
      <c r="Z23" s="75"/>
      <c r="AA23" s="75"/>
    </row>
    <row r="24" spans="1:39" x14ac:dyDescent="0.25">
      <c r="A24" s="3"/>
      <c r="B24" s="314"/>
      <c r="C24" s="3" t="s">
        <v>17</v>
      </c>
      <c r="D24" s="3" t="s">
        <v>398</v>
      </c>
      <c r="E24" s="16">
        <f>VLOOKUP($D24,Résultats!$B$2:$AX$476,E$5,FALSE)</f>
        <v>0.2010760784</v>
      </c>
      <c r="F24" s="16">
        <f>VLOOKUP($D24,Résultats!$B$2:$AX$476,F$5,FALSE)</f>
        <v>0.18454213720000001</v>
      </c>
      <c r="G24" s="22">
        <f>VLOOKUP($D24,Résultats!$B$2:$AX$476,G$5,FALSE)</f>
        <v>0.26797597350000002</v>
      </c>
      <c r="H24" s="16">
        <f>VLOOKUP($D24,Résultats!$B$2:$AX$476,H$5,FALSE)</f>
        <v>0.28808340989999998</v>
      </c>
      <c r="I24" s="86">
        <f>VLOOKUP($D24,Résultats!$B$2:$AX$476,I$5,FALSE)</f>
        <v>0.30776040319999998</v>
      </c>
      <c r="J24" s="22">
        <f>VLOOKUP($D24,Résultats!$B$2:$AX$476,J$5,FALSE)</f>
        <v>0.29346846789999997</v>
      </c>
      <c r="K24" s="16">
        <f>VLOOKUP($D24,Résultats!$B$2:$AX$476,K$5,FALSE)</f>
        <v>0.28291838879999998</v>
      </c>
      <c r="L24" s="16">
        <f>VLOOKUP($D24,Résultats!$B$2:$AX$476,L$5,FALSE)</f>
        <v>0.27378926599999998</v>
      </c>
      <c r="M24" s="16">
        <f>VLOOKUP($D24,Résultats!$B$2:$AX$476,M$5,FALSE)</f>
        <v>0.4148551586</v>
      </c>
      <c r="N24" s="86">
        <f>VLOOKUP($D24,Résultats!$B$2:$AX$476,N$5,FALSE)</f>
        <v>0.42881800399999997</v>
      </c>
      <c r="O24" s="22">
        <f>VLOOKUP($D24,Résultats!$B$2:$AX$476,O$5,FALSE)</f>
        <v>0.4419060132</v>
      </c>
      <c r="P24" s="16">
        <f>VLOOKUP($D24,Résultats!$B$2:$AX$476,P$5,FALSE)</f>
        <v>0.45721057310000002</v>
      </c>
      <c r="Q24" s="16">
        <f>VLOOKUP($D24,Résultats!$B$2:$AX$476,Q$5,FALSE)</f>
        <v>0.47371126629999999</v>
      </c>
      <c r="R24" s="16">
        <f>VLOOKUP($D24,Résultats!$B$2:$AX$476,R$5,FALSE)</f>
        <v>0.4914705358</v>
      </c>
      <c r="S24" s="86">
        <f>VLOOKUP($D24,Résultats!$B$2:$AX$476,S$5,FALSE)</f>
        <v>0.50797506449999996</v>
      </c>
      <c r="T24" s="95">
        <f>VLOOKUP($D24,Résultats!$B$2:$AX$476,T$5,FALSE)</f>
        <v>0.65788074510000005</v>
      </c>
      <c r="U24" s="95">
        <f>VLOOKUP($D24,Résultats!$B$2:$AX$476,U$5,FALSE)</f>
        <v>0.70905453350000003</v>
      </c>
      <c r="V24" s="95">
        <f>VLOOKUP($D24,Résultats!$B$2:$AX$476,V$5,FALSE)</f>
        <v>0.76059679749999998</v>
      </c>
      <c r="W24" s="95">
        <f>VLOOKUP($D24,Résultats!$B$2:$AX$476,W$5,FALSE)</f>
        <v>0.8171721622</v>
      </c>
      <c r="X24" s="45">
        <f>W24-'[1]Cibles THREEME'!$H32</f>
        <v>0.55921859384230443</v>
      </c>
      <c r="Y24" s="75"/>
      <c r="Z24" s="75"/>
      <c r="AA24" s="75"/>
    </row>
    <row r="25" spans="1:39" x14ac:dyDescent="0.25">
      <c r="A25" s="3"/>
      <c r="B25" s="315"/>
      <c r="C25" s="7" t="s">
        <v>12</v>
      </c>
      <c r="D25" s="3" t="s">
        <v>399</v>
      </c>
      <c r="E25" s="17">
        <f>VLOOKUP($D25,Résultats!$B$2:$AX$476,E$5,FALSE)</f>
        <v>0.40215215679999999</v>
      </c>
      <c r="F25" s="17">
        <f>VLOOKUP($D25,Résultats!$B$2:$AX$476,F$5,FALSE)</f>
        <v>3.432303375</v>
      </c>
      <c r="G25" s="88">
        <f>VLOOKUP($D25,Résultats!$B$2:$AX$476,G$5,FALSE)</f>
        <v>2.6782092839999998</v>
      </c>
      <c r="H25" s="17">
        <f>VLOOKUP($D25,Résultats!$B$2:$AX$476,H$5,FALSE)</f>
        <v>2.377426866</v>
      </c>
      <c r="I25" s="89">
        <f>VLOOKUP($D25,Résultats!$B$2:$AX$476,I$5,FALSE)</f>
        <v>2.099657965</v>
      </c>
      <c r="J25" s="88">
        <f>VLOOKUP($D25,Résultats!$B$2:$AX$476,J$5,FALSE)</f>
        <v>2.144779357</v>
      </c>
      <c r="K25" s="17">
        <f>VLOOKUP($D25,Résultats!$B$2:$AX$476,K$5,FALSE)</f>
        <v>2.2113938819999999</v>
      </c>
      <c r="L25" s="17">
        <f>VLOOKUP($D25,Résultats!$B$2:$AX$476,L$5,FALSE)</f>
        <v>2.2855550060000001</v>
      </c>
      <c r="M25" s="17">
        <f>VLOOKUP($D25,Résultats!$B$2:$AX$476,M$5,FALSE)</f>
        <v>3.7598108219999999</v>
      </c>
      <c r="N25" s="89">
        <f>VLOOKUP($D25,Résultats!$B$2:$AX$476,N$5,FALSE)</f>
        <v>3.8670054409999999</v>
      </c>
      <c r="O25" s="88">
        <f>VLOOKUP($D25,Résultats!$B$2:$AX$476,O$5,FALSE)</f>
        <v>3.9731419830000001</v>
      </c>
      <c r="P25" s="17">
        <f>VLOOKUP($D25,Résultats!$B$2:$AX$476,P$5,FALSE)</f>
        <v>4.1001393070000001</v>
      </c>
      <c r="Q25" s="17">
        <f>VLOOKUP($D25,Résultats!$B$2:$AX$476,Q$5,FALSE)</f>
        <v>4.2385426190000004</v>
      </c>
      <c r="R25" s="17">
        <f>VLOOKUP($D25,Résultats!$B$2:$AX$476,R$5,FALSE)</f>
        <v>4.3778144560000003</v>
      </c>
      <c r="S25" s="89">
        <f>VLOOKUP($D25,Résultats!$B$2:$AX$476,S$5,FALSE)</f>
        <v>4.5069726919999997</v>
      </c>
      <c r="T25" s="97">
        <f>VLOOKUP($D25,Résultats!$B$2:$AX$476,T$5,FALSE)</f>
        <v>5.1533806389999999</v>
      </c>
      <c r="U25" s="97">
        <f>VLOOKUP($D25,Résultats!$B$2:$AX$476,U$5,FALSE)</f>
        <v>5.8062104860000003</v>
      </c>
      <c r="V25" s="97">
        <f>VLOOKUP($D25,Résultats!$B$2:$AX$476,V$5,FALSE)</f>
        <v>6.1467063140000002</v>
      </c>
      <c r="W25" s="97">
        <f>VLOOKUP($D25,Résultats!$B$2:$AX$476,W$5,FALSE)</f>
        <v>6.4137168410000003</v>
      </c>
      <c r="X25" s="45">
        <f>W25-'[1]Cibles THREEME'!$H33</f>
        <v>-1.0674465019693899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4.6164327319999998</v>
      </c>
      <c r="G26" s="84">
        <f>VLOOKUP($D26,Résultats!$B$2:$AX$476,G$5,FALSE)</f>
        <v>2.8481490470000002</v>
      </c>
      <c r="H26" s="6">
        <f>VLOOKUP($D26,Résultats!$B$2:$AX$476,H$5,FALSE)</f>
        <v>2.5598538390000001</v>
      </c>
      <c r="I26" s="85">
        <f>VLOOKUP($D26,Résultats!$B$2:$AX$476,I$5,FALSE)</f>
        <v>2.3648362509999998</v>
      </c>
      <c r="J26" s="84">
        <f>VLOOKUP($D26,Résultats!$B$2:$AX$476,J$5,FALSE)</f>
        <v>2.315688717</v>
      </c>
      <c r="K26" s="6">
        <f>VLOOKUP($D26,Résultats!$B$2:$AX$476,K$5,FALSE)</f>
        <v>2.3358713550000001</v>
      </c>
      <c r="L26" s="6">
        <f>VLOOKUP($D26,Résultats!$B$2:$AX$476,L$5,FALSE)</f>
        <v>2.3926548740000002</v>
      </c>
      <c r="M26" s="6">
        <f>VLOOKUP($D26,Résultats!$B$2:$AX$476,M$5,FALSE)</f>
        <v>2.4080463220000001</v>
      </c>
      <c r="N26" s="85">
        <f>VLOOKUP($D26,Résultats!$B$2:$AX$476,N$5,FALSE)</f>
        <v>2.3265533110000001</v>
      </c>
      <c r="O26" s="84">
        <f>VLOOKUP($D26,Résultats!$B$2:$AX$476,O$5,FALSE)</f>
        <v>2.221927591</v>
      </c>
      <c r="P26" s="6">
        <f>VLOOKUP($D26,Résultats!$B$2:$AX$476,P$5,FALSE)</f>
        <v>2.110702973</v>
      </c>
      <c r="Q26" s="6">
        <f>VLOOKUP($D26,Résultats!$B$2:$AX$476,Q$5,FALSE)</f>
        <v>2.004418603</v>
      </c>
      <c r="R26" s="6">
        <f>VLOOKUP($D26,Résultats!$B$2:$AX$476,R$5,FALSE)</f>
        <v>1.905644662</v>
      </c>
      <c r="S26" s="85">
        <f>VLOOKUP($D26,Résultats!$B$2:$AX$476,S$5,FALSE)</f>
        <v>1.8168096970000001</v>
      </c>
      <c r="T26" s="94">
        <f>VLOOKUP($D26,Résultats!$B$2:$AX$476,T$5,FALSE)</f>
        <v>1.87109065</v>
      </c>
      <c r="U26" s="94">
        <f>VLOOKUP($D26,Résultats!$B$2:$AX$476,U$5,FALSE)</f>
        <v>2.079907392</v>
      </c>
      <c r="V26" s="94">
        <f>VLOOKUP($D26,Résultats!$B$2:$AX$476,V$5,FALSE)</f>
        <v>2.2557194630000001</v>
      </c>
      <c r="W26" s="94">
        <f>VLOOKUP($D26,Résultats!$B$2:$AX$476,W$5,FALSE)</f>
        <v>2.4091128620000002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264.9747867927</v>
      </c>
      <c r="F27" s="9">
        <f>F26+F19+F10+F7</f>
        <v>260.5090161745</v>
      </c>
      <c r="G27" s="23">
        <f t="shared" ref="G27:R27" si="4">G26+G19+G10+G7</f>
        <v>243.44316150509999</v>
      </c>
      <c r="H27" s="9">
        <f t="shared" si="4"/>
        <v>235.9849252461</v>
      </c>
      <c r="I27" s="90">
        <f t="shared" si="4"/>
        <v>229.10034488499997</v>
      </c>
      <c r="J27" s="23">
        <f t="shared" si="4"/>
        <v>224.97419160159998</v>
      </c>
      <c r="K27" s="9">
        <f t="shared" si="4"/>
        <v>220.8378932578</v>
      </c>
      <c r="L27" s="9">
        <f t="shared" si="4"/>
        <v>216.70811063099998</v>
      </c>
      <c r="M27" s="9">
        <f t="shared" si="4"/>
        <v>225.56433372519999</v>
      </c>
      <c r="N27" s="90">
        <f t="shared" si="4"/>
        <v>231.07364916640003</v>
      </c>
      <c r="O27" s="23">
        <f t="shared" si="4"/>
        <v>228.9516617132</v>
      </c>
      <c r="P27" s="9">
        <f t="shared" si="4"/>
        <v>225.96273449670002</v>
      </c>
      <c r="Q27" s="9">
        <f t="shared" si="4"/>
        <v>222.52338389299996</v>
      </c>
      <c r="R27" s="9">
        <f t="shared" si="4"/>
        <v>218.87388900170001</v>
      </c>
      <c r="S27" s="90">
        <f>S26+S19+S10+S7</f>
        <v>215.1550903012</v>
      </c>
      <c r="T27" s="98">
        <f>T26+T19+T10+T7</f>
        <v>190.08263897755998</v>
      </c>
      <c r="U27" s="98">
        <f>U26+U19+U10+U7</f>
        <v>184.49466252974997</v>
      </c>
      <c r="V27" s="98">
        <f>V26+V19+V10+V7</f>
        <v>170.01880629738</v>
      </c>
      <c r="W27" s="98">
        <f>W26+W19+W10+W7</f>
        <v>156.90025817499998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313" t="s">
        <v>0</v>
      </c>
      <c r="C33" s="5" t="s">
        <v>1</v>
      </c>
      <c r="D33" s="2" t="s">
        <v>401</v>
      </c>
      <c r="E33" s="6">
        <f>SUM(E34:E35)</f>
        <v>80.657586727099996</v>
      </c>
      <c r="F33" s="6">
        <f>SUM(F34:F35)</f>
        <v>71.416523948999995</v>
      </c>
      <c r="G33" s="84">
        <f t="shared" ref="G33:R33" si="5">SUM(G34:G35)</f>
        <v>67.530047388</v>
      </c>
      <c r="H33" s="6">
        <f t="shared" si="5"/>
        <v>66.212855832000002</v>
      </c>
      <c r="I33" s="85">
        <f t="shared" si="5"/>
        <v>64.526835499000001</v>
      </c>
      <c r="J33" s="84">
        <f t="shared" si="5"/>
        <v>64.058823079999996</v>
      </c>
      <c r="K33" s="6">
        <f t="shared" si="5"/>
        <v>63.623345634000003</v>
      </c>
      <c r="L33" s="6">
        <f t="shared" si="5"/>
        <v>63.347195802999998</v>
      </c>
      <c r="M33" s="6">
        <f t="shared" si="5"/>
        <v>62.557929794000003</v>
      </c>
      <c r="N33" s="85">
        <f t="shared" si="5"/>
        <v>60.737628698000002</v>
      </c>
      <c r="O33" s="84">
        <f t="shared" si="5"/>
        <v>58.601360823999997</v>
      </c>
      <c r="P33" s="6">
        <f t="shared" si="5"/>
        <v>56.484892035000001</v>
      </c>
      <c r="Q33" s="6">
        <f t="shared" si="5"/>
        <v>54.472388285000001</v>
      </c>
      <c r="R33" s="6">
        <f t="shared" si="5"/>
        <v>52.448356044999997</v>
      </c>
      <c r="S33" s="85">
        <f>SUM(S34:S35)</f>
        <v>50.472997999999997</v>
      </c>
      <c r="T33" s="94">
        <f>SUM(T34:T35)</f>
        <v>43.059836205999986</v>
      </c>
      <c r="U33" s="94">
        <f>SUM(U34:U35)</f>
        <v>37.256896019999999</v>
      </c>
      <c r="V33" s="94">
        <f>SUM(V34:V35)</f>
        <v>33.131404269999997</v>
      </c>
      <c r="W33" s="94">
        <f>SUM(W34:W35)</f>
        <v>30.647175250000004</v>
      </c>
      <c r="X33" s="3"/>
      <c r="Z33" s="197" t="s">
        <v>42</v>
      </c>
      <c r="AA33" s="201">
        <f>(I38+I40)/I36</f>
        <v>8.6413757767593233E-3</v>
      </c>
      <c r="AB33" s="201">
        <f>(S38+S40)/S36</f>
        <v>9.4212087581753098E-4</v>
      </c>
      <c r="AC33" s="202">
        <f>(W38+W40)/W36</f>
        <v>3.4818941527391264E-4</v>
      </c>
      <c r="AE33" s="197" t="s">
        <v>96</v>
      </c>
      <c r="AF33" s="201">
        <f>I34/I33</f>
        <v>0.95161573824508427</v>
      </c>
      <c r="AG33" s="201">
        <f>S34/S33</f>
        <v>0.91402602080423279</v>
      </c>
      <c r="AH33" s="202">
        <f>W34/W33</f>
        <v>0.33469665984958918</v>
      </c>
      <c r="AJ33" s="197" t="s">
        <v>66</v>
      </c>
      <c r="AK33" s="201">
        <f>I46/(I46+I48)</f>
        <v>0.98439656249667284</v>
      </c>
      <c r="AL33" s="201">
        <f>S46/(S46+S48)</f>
        <v>0.83041305446464797</v>
      </c>
      <c r="AM33" s="202">
        <f>W46/(W46+W48)</f>
        <v>1.4858895693369359E-2</v>
      </c>
    </row>
    <row r="34" spans="1:39" x14ac:dyDescent="0.25">
      <c r="A34" s="3"/>
      <c r="B34" s="314"/>
      <c r="C34" s="3" t="s">
        <v>2</v>
      </c>
      <c r="D34" s="15" t="s">
        <v>402</v>
      </c>
      <c r="E34" s="16">
        <f>VLOOKUP($D34,Résultats!$B$2:$AX$476,E$5,FALSE)</f>
        <v>79.990234009999995</v>
      </c>
      <c r="F34" s="16">
        <f>VLOOKUP($D34,Résultats!$B$2:$AX$476,F$5,FALSE)</f>
        <v>68.251508319999999</v>
      </c>
      <c r="G34" s="22">
        <f>VLOOKUP($D34,Résultats!$B$2:$AX$476,G$5,FALSE)</f>
        <v>64.383316930000007</v>
      </c>
      <c r="H34" s="16">
        <f>VLOOKUP($D34,Résultats!$B$2:$AX$476,H$5,FALSE)</f>
        <v>63.070356619999998</v>
      </c>
      <c r="I34" s="86">
        <f>VLOOKUP($D34,Résultats!$B$2:$AX$476,I$5,FALSE)</f>
        <v>61.404752199999997</v>
      </c>
      <c r="J34" s="22">
        <f>VLOOKUP($D34,Résultats!$B$2:$AX$476,J$5,FALSE)</f>
        <v>60.768583270000001</v>
      </c>
      <c r="K34" s="16">
        <f>VLOOKUP($D34,Résultats!$B$2:$AX$476,K$5,FALSE)</f>
        <v>60.167976750000001</v>
      </c>
      <c r="L34" s="16">
        <f>VLOOKUP($D34,Résultats!$B$2:$AX$476,L$5,FALSE)</f>
        <v>59.722109099999997</v>
      </c>
      <c r="M34" s="16">
        <f>VLOOKUP($D34,Résultats!$B$2:$AX$476,M$5,FALSE)</f>
        <v>58.51400821</v>
      </c>
      <c r="N34" s="86">
        <f>VLOOKUP($D34,Résultats!$B$2:$AX$476,N$5,FALSE)</f>
        <v>56.570742989999999</v>
      </c>
      <c r="O34" s="22">
        <f>VLOOKUP($D34,Résultats!$B$2:$AX$476,O$5,FALSE)</f>
        <v>54.411298629999997</v>
      </c>
      <c r="P34" s="16">
        <f>VLOOKUP($D34,Résultats!$B$2:$AX$476,P$5,FALSE)</f>
        <v>52.267755260000001</v>
      </c>
      <c r="Q34" s="16">
        <f>VLOOKUP($D34,Résultats!$B$2:$AX$476,Q$5,FALSE)</f>
        <v>50.217154720000003</v>
      </c>
      <c r="R34" s="16">
        <f>VLOOKUP($D34,Résultats!$B$2:$AX$476,R$5,FALSE)</f>
        <v>48.15542155</v>
      </c>
      <c r="S34" s="86">
        <f>VLOOKUP($D34,Résultats!$B$2:$AX$476,S$5,FALSE)</f>
        <v>46.133633519999997</v>
      </c>
      <c r="T34" s="95">
        <f>VLOOKUP($D34,Résultats!$B$2:$AX$476,T$5,FALSE)</f>
        <v>34.562155709999999</v>
      </c>
      <c r="U34" s="95">
        <f>VLOOKUP($D34,Résultats!$B$2:$AX$476,U$5,FALSE)</f>
        <v>21.67986084</v>
      </c>
      <c r="V34" s="95">
        <f>VLOOKUP($D34,Résultats!$B$2:$AX$476,V$5,FALSE)</f>
        <v>12.833588170000001</v>
      </c>
      <c r="W34" s="95">
        <f>VLOOKUP($D34,Résultats!$B$2:$AX$476,W$5,FALSE)</f>
        <v>10.25750719</v>
      </c>
      <c r="X34" s="45">
        <f>W34-'[1]Cibles THREEME'!$AJ4</f>
        <v>0.5754045825140377</v>
      </c>
      <c r="Z34" s="197" t="s">
        <v>61</v>
      </c>
      <c r="AA34" s="201">
        <f>I37/I36</f>
        <v>0.69408091305058839</v>
      </c>
      <c r="AB34" s="201">
        <f>S37/S36</f>
        <v>0.62114143566482438</v>
      </c>
      <c r="AC34" s="202">
        <f>W37/W36</f>
        <v>0.3202525269530706</v>
      </c>
      <c r="AE34" s="198" t="s">
        <v>65</v>
      </c>
      <c r="AF34" s="203">
        <f>I35/I33</f>
        <v>4.8384261754915656E-2</v>
      </c>
      <c r="AG34" s="203">
        <f>S35/S33</f>
        <v>8.5973979195767228E-2</v>
      </c>
      <c r="AH34" s="204">
        <f>W35/W33</f>
        <v>0.6653033401504107</v>
      </c>
      <c r="AJ34" s="198" t="s">
        <v>67</v>
      </c>
      <c r="AK34" s="203">
        <f>I48/(I46+I48)</f>
        <v>1.5603437503327188E-2</v>
      </c>
      <c r="AL34" s="203">
        <f>S48/(S46+S48)</f>
        <v>0.16958694553535203</v>
      </c>
      <c r="AM34" s="204">
        <f>W48/(W46+W48)</f>
        <v>0.98514110430663071</v>
      </c>
    </row>
    <row r="35" spans="1:39" x14ac:dyDescent="0.25">
      <c r="A35" s="3"/>
      <c r="B35" s="315"/>
      <c r="C35" s="7" t="s">
        <v>3</v>
      </c>
      <c r="D35" s="3" t="s">
        <v>403</v>
      </c>
      <c r="E35" s="16">
        <f>VLOOKUP($D35,Résultats!$B$2:$AX$476,E$5,FALSE)</f>
        <v>0.66735271709999999</v>
      </c>
      <c r="F35" s="16">
        <f>VLOOKUP($D35,Résultats!$B$2:$AX$476,F$5,FALSE)</f>
        <v>3.165015629</v>
      </c>
      <c r="G35" s="22">
        <f>VLOOKUP($D35,Résultats!$B$2:$AX$476,G$5,FALSE)</f>
        <v>3.146730458</v>
      </c>
      <c r="H35" s="16">
        <f>VLOOKUP($D35,Résultats!$B$2:$AX$476,H$5,FALSE)</f>
        <v>3.1424992120000002</v>
      </c>
      <c r="I35" s="86">
        <f>VLOOKUP($D35,Résultats!$B$2:$AX$476,I$5,FALSE)</f>
        <v>3.1220832989999998</v>
      </c>
      <c r="J35" s="22">
        <f>VLOOKUP($D35,Résultats!$B$2:$AX$476,J$5,FALSE)</f>
        <v>3.2902398100000001</v>
      </c>
      <c r="K35" s="16">
        <f>VLOOKUP($D35,Résultats!$B$2:$AX$476,K$5,FALSE)</f>
        <v>3.4553688839999999</v>
      </c>
      <c r="L35" s="16">
        <f>VLOOKUP($D35,Résultats!$B$2:$AX$476,L$5,FALSE)</f>
        <v>3.625086703</v>
      </c>
      <c r="M35" s="16">
        <f>VLOOKUP($D35,Résultats!$B$2:$AX$476,M$5,FALSE)</f>
        <v>4.0439215839999996</v>
      </c>
      <c r="N35" s="86">
        <f>VLOOKUP($D35,Résultats!$B$2:$AX$476,N$5,FALSE)</f>
        <v>4.1668857079999997</v>
      </c>
      <c r="O35" s="22">
        <f>VLOOKUP($D35,Résultats!$B$2:$AX$476,O$5,FALSE)</f>
        <v>4.1900621940000002</v>
      </c>
      <c r="P35" s="16">
        <f>VLOOKUP($D35,Résultats!$B$2:$AX$476,P$5,FALSE)</f>
        <v>4.2171367750000002</v>
      </c>
      <c r="Q35" s="16">
        <f>VLOOKUP($D35,Résultats!$B$2:$AX$476,Q$5,FALSE)</f>
        <v>4.2552335650000002</v>
      </c>
      <c r="R35" s="16">
        <f>VLOOKUP($D35,Résultats!$B$2:$AX$476,R$5,FALSE)</f>
        <v>4.2929344949999999</v>
      </c>
      <c r="S35" s="86">
        <f>VLOOKUP($D35,Résultats!$B$2:$AX$476,S$5,FALSE)</f>
        <v>4.3393644800000004</v>
      </c>
      <c r="T35" s="95">
        <f>VLOOKUP($D35,Résultats!$B$2:$AX$476,T$5,FALSE)</f>
        <v>8.4976804959999903</v>
      </c>
      <c r="U35" s="95">
        <f>VLOOKUP($D35,Résultats!$B$2:$AX$476,U$5,FALSE)</f>
        <v>15.577035179999999</v>
      </c>
      <c r="V35" s="95">
        <f>VLOOKUP($D35,Résultats!$B$2:$AX$476,V$5,FALSE)</f>
        <v>20.297816099999999</v>
      </c>
      <c r="W35" s="95">
        <f>VLOOKUP($D35,Résultats!$B$2:$AX$476,W$5,FALSE)</f>
        <v>20.389668060000002</v>
      </c>
      <c r="X35" s="45">
        <f>W35-'[1]Cibles THREEME'!$AJ5</f>
        <v>16.89282684442292</v>
      </c>
      <c r="Z35" s="197" t="s">
        <v>93</v>
      </c>
      <c r="AA35" s="201">
        <f>I43/I36</f>
        <v>0.10258601322380534</v>
      </c>
      <c r="AB35" s="201">
        <f>S43/S36</f>
        <v>0.10094479366923785</v>
      </c>
      <c r="AC35" s="202">
        <f>W43/W36</f>
        <v>8.5931446904818229E-2</v>
      </c>
      <c r="AE35" s="189" t="s">
        <v>92</v>
      </c>
      <c r="AF35" s="205">
        <f>SUM(AF33:AF34)</f>
        <v>0.99999999999999989</v>
      </c>
      <c r="AG35" s="205">
        <f t="shared" ref="AG35:AH35" si="6">SUM(AG33:AG34)</f>
        <v>1</v>
      </c>
      <c r="AH35" s="205">
        <f t="shared" si="6"/>
        <v>0.99999999999999989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25">
      <c r="A36" s="3"/>
      <c r="B36" s="313" t="s">
        <v>4</v>
      </c>
      <c r="C36" s="5" t="s">
        <v>1</v>
      </c>
      <c r="D36" s="2" t="s">
        <v>404</v>
      </c>
      <c r="E36" s="8">
        <f>SUM(E37:E44)</f>
        <v>37.198910200500002</v>
      </c>
      <c r="F36" s="8">
        <f>SUM(F37:F44)</f>
        <v>38.846540805600007</v>
      </c>
      <c r="G36" s="21">
        <f t="shared" ref="G36:R36" si="9">SUM(G37:G44)</f>
        <v>38.6342652831</v>
      </c>
      <c r="H36" s="8">
        <f t="shared" si="9"/>
        <v>38.193435312800005</v>
      </c>
      <c r="I36" s="87">
        <f t="shared" si="9"/>
        <v>37.987536473399999</v>
      </c>
      <c r="J36" s="21">
        <f t="shared" si="9"/>
        <v>37.733415662900001</v>
      </c>
      <c r="K36" s="8">
        <f t="shared" si="9"/>
        <v>37.3207134162</v>
      </c>
      <c r="L36" s="8">
        <f t="shared" si="9"/>
        <v>36.795438984599997</v>
      </c>
      <c r="M36" s="8">
        <f t="shared" si="9"/>
        <v>38.232457103800009</v>
      </c>
      <c r="N36" s="87">
        <f t="shared" si="9"/>
        <v>39.789197661499998</v>
      </c>
      <c r="O36" s="21">
        <f t="shared" si="9"/>
        <v>40.904001120400004</v>
      </c>
      <c r="P36" s="8">
        <f t="shared" si="9"/>
        <v>41.6331184828</v>
      </c>
      <c r="Q36" s="8">
        <f t="shared" si="9"/>
        <v>42.110183682199995</v>
      </c>
      <c r="R36" s="8">
        <f t="shared" si="9"/>
        <v>42.48163745690001</v>
      </c>
      <c r="S36" s="87">
        <f>SUM(S37:S44)</f>
        <v>42.789756638200004</v>
      </c>
      <c r="T36" s="96">
        <f>SUM(T37:T44)</f>
        <v>44.650460902810003</v>
      </c>
      <c r="U36" s="96">
        <f>SUM(U37:U44)</f>
        <v>46.47230610215</v>
      </c>
      <c r="V36" s="96">
        <f>SUM(V37:V44)</f>
        <v>48.642307562779997</v>
      </c>
      <c r="W36" s="96">
        <f>SUM(W37:W44)</f>
        <v>50.729202684420002</v>
      </c>
      <c r="X36" s="3"/>
      <c r="Z36" s="197" t="s">
        <v>62</v>
      </c>
      <c r="AA36" s="201">
        <f>I42/I36</f>
        <v>3.6998234275711799E-2</v>
      </c>
      <c r="AB36" s="201">
        <f>S42/S36</f>
        <v>8.7555323875232946E-2</v>
      </c>
      <c r="AC36" s="202">
        <f>W42/W36</f>
        <v>0.19408802050862692</v>
      </c>
    </row>
    <row r="37" spans="1:39" x14ac:dyDescent="0.25">
      <c r="A37" s="3"/>
      <c r="B37" s="314"/>
      <c r="C37" s="3" t="s">
        <v>5</v>
      </c>
      <c r="D37" s="3" t="s">
        <v>405</v>
      </c>
      <c r="E37" s="16">
        <f>VLOOKUP($D37,Résultats!$B$2:$AX$476,E$5,FALSE)</f>
        <v>29.72058256</v>
      </c>
      <c r="F37" s="16">
        <f>VLOOKUP($D37,Résultats!$B$2:$AX$476,F$5,FALSE)</f>
        <v>30.14665767</v>
      </c>
      <c r="G37" s="22">
        <f>VLOOKUP($D37,Résultats!$B$2:$AX$476,G$5,FALSE)</f>
        <v>28.15184666</v>
      </c>
      <c r="H37" s="16">
        <f>VLOOKUP($D37,Résultats!$B$2:$AX$476,H$5,FALSE)</f>
        <v>27.182358780000001</v>
      </c>
      <c r="I37" s="86">
        <f>VLOOKUP($D37,Résultats!$B$2:$AX$476,I$5,FALSE)</f>
        <v>26.366423999999999</v>
      </c>
      <c r="J37" s="22">
        <f>VLOOKUP($D37,Résultats!$B$2:$AX$476,J$5,FALSE)</f>
        <v>26.15154373</v>
      </c>
      <c r="K37" s="16">
        <f>VLOOKUP($D37,Résultats!$B$2:$AX$476,K$5,FALSE)</f>
        <v>25.829018690000002</v>
      </c>
      <c r="L37" s="16">
        <f>VLOOKUP($D37,Résultats!$B$2:$AX$476,L$5,FALSE)</f>
        <v>25.43096568</v>
      </c>
      <c r="M37" s="16">
        <f>VLOOKUP($D37,Résultats!$B$2:$AX$476,M$5,FALSE)</f>
        <v>25.71667819</v>
      </c>
      <c r="N37" s="86">
        <f>VLOOKUP($D37,Résultats!$B$2:$AX$476,N$5,FALSE)</f>
        <v>26.423799330000001</v>
      </c>
      <c r="O37" s="22">
        <f>VLOOKUP($D37,Résultats!$B$2:$AX$476,O$5,FALSE)</f>
        <v>26.79728927</v>
      </c>
      <c r="P37" s="16">
        <f>VLOOKUP($D37,Résultats!$B$2:$AX$476,P$5,FALSE)</f>
        <v>26.91099389</v>
      </c>
      <c r="Q37" s="16">
        <f>VLOOKUP($D37,Résultats!$B$2:$AX$476,Q$5,FALSE)</f>
        <v>26.86040788</v>
      </c>
      <c r="R37" s="16">
        <f>VLOOKUP($D37,Résultats!$B$2:$AX$476,R$5,FALSE)</f>
        <v>26.73789099</v>
      </c>
      <c r="S37" s="86">
        <f>VLOOKUP($D37,Résultats!$B$2:$AX$476,S$5,FALSE)</f>
        <v>26.57849087</v>
      </c>
      <c r="T37" s="95">
        <f>VLOOKUP($D37,Résultats!$B$2:$AX$476,T$5,FALSE)</f>
        <v>23.764813010000001</v>
      </c>
      <c r="U37" s="95">
        <f>VLOOKUP($D37,Résultats!$B$2:$AX$476,U$5,FALSE)</f>
        <v>22.830843649999998</v>
      </c>
      <c r="V37" s="95">
        <f>VLOOKUP($D37,Résultats!$B$2:$AX$476,V$5,FALSE)</f>
        <v>19.52267367</v>
      </c>
      <c r="W37" s="95">
        <f>VLOOKUP($D37,Résultats!$B$2:$AX$476,W$5,FALSE)</f>
        <v>16.246155349999999</v>
      </c>
      <c r="X37" s="45">
        <f>W37-'[1]Cibles THREEME'!$AJ8</f>
        <v>15.625096218454301</v>
      </c>
      <c r="Z37" s="197" t="s">
        <v>63</v>
      </c>
      <c r="AA37" s="201">
        <f>I41/I36</f>
        <v>8.3952357037765074E-2</v>
      </c>
      <c r="AB37" s="201">
        <f>S41/S36</f>
        <v>0.12657892137121166</v>
      </c>
      <c r="AC37" s="202">
        <f>W41/W36</f>
        <v>0.37324050700712247</v>
      </c>
    </row>
    <row r="38" spans="1:39" x14ac:dyDescent="0.25">
      <c r="A38" s="3"/>
      <c r="B38" s="314"/>
      <c r="C38" s="3" t="s">
        <v>6</v>
      </c>
      <c r="D38" s="3" t="s">
        <v>406</v>
      </c>
      <c r="E38" s="16">
        <f>VLOOKUP($D38,Résultats!$B$2:$AX$476,E$5,FALSE)</f>
        <v>0.38142825489999999</v>
      </c>
      <c r="F38" s="16">
        <f>VLOOKUP($D38,Résultats!$B$2:$AX$476,F$5,FALSE)</f>
        <v>0.2380185916</v>
      </c>
      <c r="G38" s="22">
        <f>VLOOKUP($D38,Résultats!$B$2:$AX$476,G$5,FALSE)</f>
        <v>0.16485413039999999</v>
      </c>
      <c r="H38" s="16">
        <f>VLOOKUP($D38,Résultats!$B$2:$AX$476,H$5,FALSE)</f>
        <v>0.13751684319999999</v>
      </c>
      <c r="I38" s="86">
        <f>VLOOKUP($D38,Résultats!$B$2:$AX$476,I$5,FALSE)</f>
        <v>0.11048950320000001</v>
      </c>
      <c r="J38" s="22">
        <f>VLOOKUP($D38,Résultats!$B$2:$AX$476,J$5,FALSE)</f>
        <v>0.17886831180000001</v>
      </c>
      <c r="K38" s="16">
        <f>VLOOKUP($D38,Résultats!$B$2:$AX$476,K$5,FALSE)</f>
        <v>0.24243487520000001</v>
      </c>
      <c r="L38" s="16">
        <f>VLOOKUP($D38,Résultats!$B$2:$AX$476,L$5,FALSE)</f>
        <v>0.30099510429999998</v>
      </c>
      <c r="M38" s="16">
        <f>VLOOKUP($D38,Résultats!$B$2:$AX$476,M$5,FALSE)</f>
        <v>0.1416570513</v>
      </c>
      <c r="N38" s="86">
        <f>VLOOKUP($D38,Résultats!$B$2:$AX$476,N$5,FALSE)</f>
        <v>8.9932730000000002E-2</v>
      </c>
      <c r="O38" s="22">
        <f>VLOOKUP($D38,Résultats!$B$2:$AX$476,O$5,FALSE)</f>
        <v>7.0283141399999999E-2</v>
      </c>
      <c r="P38" s="16">
        <f>VLOOKUP($D38,Résultats!$B$2:$AX$476,P$5,FALSE)</f>
        <v>4.9541042600000001E-2</v>
      </c>
      <c r="Q38" s="16">
        <f>VLOOKUP($D38,Résultats!$B$2:$AX$476,Q$5,FALSE)</f>
        <v>2.8416340799999999E-2</v>
      </c>
      <c r="R38" s="16">
        <f>VLOOKUP($D38,Résultats!$B$2:$AX$476,R$5,FALSE)</f>
        <v>2.5412404400000001E-2</v>
      </c>
      <c r="S38" s="86">
        <f>VLOOKUP($D38,Résultats!$B$2:$AX$476,S$5,FALSE)</f>
        <v>2.2397558599999999E-2</v>
      </c>
      <c r="T38" s="95">
        <f>VLOOKUP($D38,Résultats!$B$2:$AX$476,T$5,FALSE)</f>
        <v>2.0796048099999999E-2</v>
      </c>
      <c r="U38" s="95">
        <f>VLOOKUP($D38,Résultats!$B$2:$AX$476,U$5,FALSE)</f>
        <v>1.02472564E-2</v>
      </c>
      <c r="V38" s="95">
        <f>VLOOKUP($D38,Résultats!$B$2:$AX$476,V$5,FALSE)</f>
        <v>8.6798030900000003E-3</v>
      </c>
      <c r="W38" s="95">
        <f>VLOOKUP($D38,Résultats!$B$2:$AX$476,W$5,FALSE)</f>
        <v>8.8316857100000003E-3</v>
      </c>
      <c r="X38" s="45">
        <f>W38-'[1]Cibles THREEME'!$AJ9</f>
        <v>-1.1683142899999999E-3</v>
      </c>
      <c r="Z38" s="198" t="s">
        <v>64</v>
      </c>
      <c r="AA38" s="203">
        <f>(I39+I44)/I36</f>
        <v>7.3741106635370091E-2</v>
      </c>
      <c r="AB38" s="203">
        <f>(S39+S44)/S36</f>
        <v>6.2837404543675549E-2</v>
      </c>
      <c r="AC38" s="204">
        <f>(W39+W44)/W36</f>
        <v>2.6139309211087806E-2</v>
      </c>
    </row>
    <row r="39" spans="1:39" x14ac:dyDescent="0.25">
      <c r="A39" s="3"/>
      <c r="B39" s="314"/>
      <c r="C39" s="3" t="s">
        <v>7</v>
      </c>
      <c r="D39" s="3" t="s">
        <v>407</v>
      </c>
      <c r="E39" s="16">
        <f>VLOOKUP($D39,Résultats!$B$2:$AX$476,E$5,FALSE)</f>
        <v>1.5232610900000001</v>
      </c>
      <c r="F39" s="16">
        <f>VLOOKUP($D39,Résultats!$B$2:$AX$476,F$5,FALSE)</f>
        <v>1.5654422429999999</v>
      </c>
      <c r="G39" s="22">
        <f>VLOOKUP($D39,Résultats!$B$2:$AX$476,G$5,FALSE)</f>
        <v>2.031328646</v>
      </c>
      <c r="H39" s="16">
        <f>VLOOKUP($D39,Résultats!$B$2:$AX$476,H$5,FALSE)</f>
        <v>2.1762111470000001</v>
      </c>
      <c r="I39" s="86">
        <f>VLOOKUP($D39,Résultats!$B$2:$AX$476,I$5,FALSE)</f>
        <v>2.338017894</v>
      </c>
      <c r="J39" s="22">
        <f>VLOOKUP($D39,Résultats!$B$2:$AX$476,J$5,FALSE)</f>
        <v>1.76526961</v>
      </c>
      <c r="K39" s="16">
        <f>VLOOKUP($D39,Résultats!$B$2:$AX$476,K$5,FALSE)</f>
        <v>1.2178312680000001</v>
      </c>
      <c r="L39" s="16">
        <f>VLOOKUP($D39,Résultats!$B$2:$AX$476,L$5,FALSE)</f>
        <v>0.7011776368</v>
      </c>
      <c r="M39" s="16">
        <f>VLOOKUP($D39,Résultats!$B$2:$AX$476,M$5,FALSE)</f>
        <v>2.215882396</v>
      </c>
      <c r="N39" s="86">
        <f>VLOOKUP($D39,Résultats!$B$2:$AX$476,N$5,FALSE)</f>
        <v>2.3439520620000001</v>
      </c>
      <c r="O39" s="22">
        <f>VLOOKUP($D39,Résultats!$B$2:$AX$476,O$5,FALSE)</f>
        <v>2.3167676039999998</v>
      </c>
      <c r="P39" s="16">
        <f>VLOOKUP($D39,Résultats!$B$2:$AX$476,P$5,FALSE)</f>
        <v>2.2659379589999999</v>
      </c>
      <c r="Q39" s="16">
        <f>VLOOKUP($D39,Résultats!$B$2:$AX$476,Q$5,FALSE)</f>
        <v>2.2010437519999999</v>
      </c>
      <c r="R39" s="16">
        <f>VLOOKUP($D39,Résultats!$B$2:$AX$476,R$5,FALSE)</f>
        <v>2.132429685</v>
      </c>
      <c r="S39" s="86">
        <f>VLOOKUP($D39,Résultats!$B$2:$AX$476,S$5,FALSE)</f>
        <v>2.0613661159999999</v>
      </c>
      <c r="T39" s="95">
        <f>VLOOKUP($D39,Résultats!$B$2:$AX$476,T$5,FALSE)</f>
        <v>1.5063841170000001</v>
      </c>
      <c r="U39" s="95">
        <f>VLOOKUP($D39,Résultats!$B$2:$AX$476,U$5,FALSE)</f>
        <v>0.1685867093</v>
      </c>
      <c r="V39" s="95">
        <f>VLOOKUP($D39,Résultats!$B$2:$AX$476,V$5,FALSE)</f>
        <v>0.2300167001</v>
      </c>
      <c r="W39" s="95">
        <f>VLOOKUP($D39,Résultats!$B$2:$AX$476,W$5,FALSE)</f>
        <v>0.28060499300000002</v>
      </c>
      <c r="X39" s="45">
        <f>W39-'[1]Cibles THREEME'!$AJ10</f>
        <v>-0.81538170972770119</v>
      </c>
      <c r="Z39" s="189" t="s">
        <v>92</v>
      </c>
      <c r="AA39" s="205">
        <f>SUM(AA33:AA38)</f>
        <v>1</v>
      </c>
      <c r="AB39" s="205">
        <f t="shared" ref="AB39:AC39" si="10">SUM(AB33:AB38)</f>
        <v>0.99999999999999989</v>
      </c>
      <c r="AC39" s="205">
        <f t="shared" si="10"/>
        <v>1</v>
      </c>
      <c r="AJ39" s="189"/>
      <c r="AK39" s="205"/>
      <c r="AL39" s="205"/>
      <c r="AM39" s="205"/>
    </row>
    <row r="40" spans="1:39" x14ac:dyDescent="0.25">
      <c r="A40" s="3"/>
      <c r="B40" s="314"/>
      <c r="C40" s="3" t="s">
        <v>8</v>
      </c>
      <c r="D40" s="3" t="s">
        <v>408</v>
      </c>
      <c r="E40" s="16">
        <f>VLOOKUP($D40,Résultats!$B$2:$AX$476,E$5,FALSE)</f>
        <v>1.5198896879999999</v>
      </c>
      <c r="F40" s="16">
        <f>VLOOKUP($D40,Résultats!$B$2:$AX$476,F$5,FALSE)</f>
        <v>0.73381166929999997</v>
      </c>
      <c r="G40" s="22">
        <f>VLOOKUP($D40,Résultats!$B$2:$AX$476,G$5,FALSE)</f>
        <v>0.43602999799999997</v>
      </c>
      <c r="H40" s="16">
        <f>VLOOKUP($D40,Résultats!$B$2:$AX$476,H$5,FALSE)</f>
        <v>0.3269922717</v>
      </c>
      <c r="I40" s="86">
        <f>VLOOKUP($D40,Résultats!$B$2:$AX$476,I$5,FALSE)</f>
        <v>0.21777507430000001</v>
      </c>
      <c r="J40" s="22">
        <f>VLOOKUP($D40,Résultats!$B$2:$AX$476,J$5,FALSE)</f>
        <v>0.17678517220000001</v>
      </c>
      <c r="K40" s="16">
        <f>VLOOKUP($D40,Résultats!$B$2:$AX$476,K$5,FALSE)</f>
        <v>0.13737477579999999</v>
      </c>
      <c r="L40" s="16">
        <f>VLOOKUP($D40,Résultats!$B$2:$AX$476,L$5,FALSE)</f>
        <v>9.9995200399999998E-2</v>
      </c>
      <c r="M40" s="16">
        <f>VLOOKUP($D40,Résultats!$B$2:$AX$476,M$5,FALSE)</f>
        <v>0.1297714224</v>
      </c>
      <c r="N40" s="86">
        <f>VLOOKUP($D40,Résultats!$B$2:$AX$476,N$5,FALSE)</f>
        <v>5.3201843200000001E-2</v>
      </c>
      <c r="O40" s="22">
        <f>VLOOKUP($D40,Résultats!$B$2:$AX$476,O$5,FALSE)</f>
        <v>4.1994825299999997E-2</v>
      </c>
      <c r="P40" s="16">
        <f>VLOOKUP($D40,Résultats!$B$2:$AX$476,P$5,FALSE)</f>
        <v>3.0145661399999999E-2</v>
      </c>
      <c r="Q40" s="16">
        <f>VLOOKUP($D40,Résultats!$B$2:$AX$476,Q$5,FALSE)</f>
        <v>1.8066638999999999E-2</v>
      </c>
      <c r="R40" s="16">
        <f>VLOOKUP($D40,Résultats!$B$2:$AX$476,R$5,FALSE)</f>
        <v>1.8003600500000001E-2</v>
      </c>
      <c r="S40" s="86">
        <f>VLOOKUP($D40,Résultats!$B$2:$AX$476,S$5,FALSE)</f>
        <v>1.79155644E-2</v>
      </c>
      <c r="T40" s="95">
        <f>VLOOKUP($D40,Résultats!$B$2:$AX$476,T$5,FALSE)</f>
        <v>8.8215213100000002E-3</v>
      </c>
      <c r="U40" s="95">
        <f>VLOOKUP($D40,Résultats!$B$2:$AX$476,U$5,FALSE)</f>
        <v>8.6464652500000006E-3</v>
      </c>
      <c r="V40" s="95">
        <f>VLOOKUP($D40,Résultats!$B$2:$AX$476,V$5,FALSE)</f>
        <v>8.6798030900000003E-3</v>
      </c>
      <c r="W40" s="95">
        <f>VLOOKUP($D40,Résultats!$B$2:$AX$476,W$5,FALSE)</f>
        <v>8.8316857100000003E-3</v>
      </c>
      <c r="X40" s="45">
        <f>W40-'[1]Cibles THREEME'!$AJ11</f>
        <v>-1.1683142899999999E-3</v>
      </c>
    </row>
    <row r="41" spans="1:39" x14ac:dyDescent="0.25">
      <c r="A41" s="3"/>
      <c r="B41" s="314"/>
      <c r="C41" s="3" t="s">
        <v>9</v>
      </c>
      <c r="D41" s="3" t="s">
        <v>409</v>
      </c>
      <c r="E41" s="16">
        <f>VLOOKUP($D41,Résultats!$B$2:$AX$476,E$5,FALSE)</f>
        <v>0.3070657054</v>
      </c>
      <c r="F41" s="16">
        <f>VLOOKUP($D41,Résultats!$B$2:$AX$476,F$5,FALSE)</f>
        <v>2.0763173529999999</v>
      </c>
      <c r="G41" s="22">
        <f>VLOOKUP($D41,Résultats!$B$2:$AX$476,G$5,FALSE)</f>
        <v>2.746039846</v>
      </c>
      <c r="H41" s="16">
        <f>VLOOKUP($D41,Résultats!$B$2:$AX$476,H$5,FALSE)</f>
        <v>2.955960787</v>
      </c>
      <c r="I41" s="86">
        <f>VLOOKUP($D41,Résultats!$B$2:$AX$476,I$5,FALSE)</f>
        <v>3.189143225</v>
      </c>
      <c r="J41" s="22">
        <f>VLOOKUP($D41,Résultats!$B$2:$AX$476,J$5,FALSE)</f>
        <v>3.3265584690000001</v>
      </c>
      <c r="K41" s="16">
        <f>VLOOKUP($D41,Résultats!$B$2:$AX$476,K$5,FALSE)</f>
        <v>3.440667103</v>
      </c>
      <c r="L41" s="16">
        <f>VLOOKUP($D41,Résultats!$B$2:$AX$476,L$5,FALSE)</f>
        <v>3.5345785680000001</v>
      </c>
      <c r="M41" s="16">
        <f>VLOOKUP($D41,Résultats!$B$2:$AX$476,M$5,FALSE)</f>
        <v>3.6159764499999998</v>
      </c>
      <c r="N41" s="86">
        <f>VLOOKUP($D41,Résultats!$B$2:$AX$476,N$5,FALSE)</f>
        <v>3.9879605389999999</v>
      </c>
      <c r="O41" s="22">
        <f>VLOOKUP($D41,Résultats!$B$2:$AX$476,O$5,FALSE)</f>
        <v>4.3304466420000001</v>
      </c>
      <c r="P41" s="16">
        <f>VLOOKUP($D41,Résultats!$B$2:$AX$476,P$5,FALSE)</f>
        <v>4.6365744260000001</v>
      </c>
      <c r="Q41" s="16">
        <f>VLOOKUP($D41,Résultats!$B$2:$AX$476,Q$5,FALSE)</f>
        <v>4.9154923420000003</v>
      </c>
      <c r="R41" s="16">
        <f>VLOOKUP($D41,Résultats!$B$2:$AX$476,R$5,FALSE)</f>
        <v>5.1706188150000001</v>
      </c>
      <c r="S41" s="86">
        <f>VLOOKUP($D41,Résultats!$B$2:$AX$476,S$5,FALSE)</f>
        <v>5.4162812410000001</v>
      </c>
      <c r="T41" s="95">
        <f>VLOOKUP($D41,Résultats!$B$2:$AX$476,T$5,FALSE)</f>
        <v>8.6023565980000001</v>
      </c>
      <c r="U41" s="95">
        <f>VLOOKUP($D41,Résultats!$B$2:$AX$476,U$5,FALSE)</f>
        <v>11.53197716</v>
      </c>
      <c r="V41" s="95">
        <f>VLOOKUP($D41,Résultats!$B$2:$AX$476,V$5,FALSE)</f>
        <v>15.115455280000001</v>
      </c>
      <c r="W41" s="95">
        <f>VLOOKUP($D41,Résultats!$B$2:$AX$476,W$5,FALSE)</f>
        <v>18.934193329999999</v>
      </c>
      <c r="X41" s="45">
        <f>W41-'[1]Cibles THREEME'!$AJ12</f>
        <v>6.3486126936768983</v>
      </c>
    </row>
    <row r="42" spans="1:39" x14ac:dyDescent="0.25">
      <c r="A42" s="3"/>
      <c r="B42" s="314"/>
      <c r="C42" s="3" t="s">
        <v>10</v>
      </c>
      <c r="D42" s="3" t="s">
        <v>410</v>
      </c>
      <c r="E42" s="16">
        <f>VLOOKUP($D42,Résultats!$B$2:$AX$476,E$5,FALSE)</f>
        <v>6.9089783700000004E-2</v>
      </c>
      <c r="F42" s="16">
        <f>VLOOKUP($D42,Résultats!$B$2:$AX$476,F$5,FALSE)</f>
        <v>0.91504370540000002</v>
      </c>
      <c r="G42" s="22">
        <f>VLOOKUP($D42,Résultats!$B$2:$AX$476,G$5,FALSE)</f>
        <v>1.210193842</v>
      </c>
      <c r="H42" s="16">
        <f>VLOOKUP($D42,Résultats!$B$2:$AX$476,H$5,FALSE)</f>
        <v>1.3027070780000001</v>
      </c>
      <c r="I42" s="86">
        <f>VLOOKUP($D42,Résultats!$B$2:$AX$476,I$5,FALSE)</f>
        <v>1.405471774</v>
      </c>
      <c r="J42" s="22">
        <f>VLOOKUP($D42,Résultats!$B$2:$AX$476,J$5,FALSE)</f>
        <v>1.466031377</v>
      </c>
      <c r="K42" s="16">
        <f>VLOOKUP($D42,Résultats!$B$2:$AX$476,K$5,FALSE)</f>
        <v>1.5163196370000001</v>
      </c>
      <c r="L42" s="16">
        <f>VLOOKUP($D42,Résultats!$B$2:$AX$476,L$5,FALSE)</f>
        <v>1.557706901</v>
      </c>
      <c r="M42" s="16">
        <f>VLOOKUP($D42,Résultats!$B$2:$AX$476,M$5,FALSE)</f>
        <v>1.655424236</v>
      </c>
      <c r="N42" s="86">
        <f>VLOOKUP($D42,Résultats!$B$2:$AX$476,N$5,FALSE)</f>
        <v>1.94189864</v>
      </c>
      <c r="O42" s="22">
        <f>VLOOKUP($D42,Résultats!$B$2:$AX$476,O$5,FALSE)</f>
        <v>2.3339667589999999</v>
      </c>
      <c r="P42" s="16">
        <f>VLOOKUP($D42,Résultats!$B$2:$AX$476,P$5,FALSE)</f>
        <v>2.7105741540000001</v>
      </c>
      <c r="Q42" s="16">
        <f>VLOOKUP($D42,Résultats!$B$2:$AX$476,Q$5,FALSE)</f>
        <v>3.07203062</v>
      </c>
      <c r="R42" s="16">
        <f>VLOOKUP($D42,Résultats!$B$2:$AX$476,R$5,FALSE)</f>
        <v>3.4130962829999998</v>
      </c>
      <c r="S42" s="86">
        <f>VLOOKUP($D42,Résultats!$B$2:$AX$476,S$5,FALSE)</f>
        <v>3.7464710010000002</v>
      </c>
      <c r="T42" s="95">
        <f>VLOOKUP($D42,Résultats!$B$2:$AX$476,T$5,FALSE)</f>
        <v>5.5503706990000001</v>
      </c>
      <c r="U42" s="95">
        <f>VLOOKUP($D42,Résultats!$B$2:$AX$476,U$5,FALSE)</f>
        <v>6.781671062</v>
      </c>
      <c r="V42" s="95">
        <f>VLOOKUP($D42,Résultats!$B$2:$AX$476,V$5,FALSE)</f>
        <v>8.4381069340000003</v>
      </c>
      <c r="W42" s="95">
        <f>VLOOKUP($D42,Résultats!$B$2:$AX$476,W$5,FALSE)</f>
        <v>9.8459305310000005</v>
      </c>
      <c r="X42" s="45">
        <f>W42-'[1]Cibles THREEME'!$AJ13</f>
        <v>2.4175762125122473</v>
      </c>
      <c r="Z42" s="60" t="s">
        <v>485</v>
      </c>
    </row>
    <row r="43" spans="1:39" x14ac:dyDescent="0.25">
      <c r="A43" s="3"/>
      <c r="B43" s="314"/>
      <c r="C43" s="3" t="s">
        <v>11</v>
      </c>
      <c r="D43" s="3" t="s">
        <v>411</v>
      </c>
      <c r="E43" s="16">
        <f>VLOOKUP($D43,Résultats!$B$2:$AX$476,E$5,FALSE)</f>
        <v>3.4538545680000001</v>
      </c>
      <c r="F43" s="16">
        <f>VLOOKUP($D43,Résultats!$B$2:$AX$476,F$5,FALSE)</f>
        <v>2.537166638</v>
      </c>
      <c r="G43" s="22">
        <f>VLOOKUP($D43,Résultats!$B$2:$AX$476,G$5,FALSE)</f>
        <v>3.355537472</v>
      </c>
      <c r="H43" s="16">
        <f>VLOOKUP($D43,Résultats!$B$2:$AX$476,H$5,FALSE)</f>
        <v>3.6120514419999998</v>
      </c>
      <c r="I43" s="86">
        <f>VLOOKUP($D43,Résultats!$B$2:$AX$476,I$5,FALSE)</f>
        <v>3.8969899190000001</v>
      </c>
      <c r="J43" s="22">
        <f>VLOOKUP($D43,Résultats!$B$2:$AX$476,J$5,FALSE)</f>
        <v>4.0649051810000003</v>
      </c>
      <c r="K43" s="16">
        <f>VLOOKUP($D43,Résultats!$B$2:$AX$476,K$5,FALSE)</f>
        <v>4.2043408099999997</v>
      </c>
      <c r="L43" s="16">
        <f>VLOOKUP($D43,Résultats!$B$2:$AX$476,L$5,FALSE)</f>
        <v>4.3190964080000001</v>
      </c>
      <c r="M43" s="16">
        <f>VLOOKUP($D43,Résultats!$B$2:$AX$476,M$5,FALSE)</f>
        <v>4.0899516460000003</v>
      </c>
      <c r="N43" s="86">
        <f>VLOOKUP($D43,Résultats!$B$2:$AX$476,N$5,FALSE)</f>
        <v>4.2528159390000004</v>
      </c>
      <c r="O43" s="22">
        <f>VLOOKUP($D43,Résultats!$B$2:$AX$476,O$5,FALSE)</f>
        <v>4.322152408</v>
      </c>
      <c r="P43" s="16">
        <f>VLOOKUP($D43,Résultats!$B$2:$AX$476,P$5,FALSE)</f>
        <v>4.3497692199999998</v>
      </c>
      <c r="Q43" s="16">
        <f>VLOOKUP($D43,Résultats!$B$2:$AX$476,Q$5,FALSE)</f>
        <v>4.3508661960000001</v>
      </c>
      <c r="R43" s="16">
        <f>VLOOKUP($D43,Résultats!$B$2:$AX$476,R$5,FALSE)</f>
        <v>4.3381567539999999</v>
      </c>
      <c r="S43" s="86">
        <f>VLOOKUP($D43,Résultats!$B$2:$AX$476,S$5,FALSE)</f>
        <v>4.3194031549999998</v>
      </c>
      <c r="T43" s="95">
        <f>VLOOKUP($D43,Résultats!$B$2:$AX$476,T$5,FALSE)</f>
        <v>4.4422420669999996</v>
      </c>
      <c r="U43" s="95">
        <f>VLOOKUP($D43,Résultats!$B$2:$AX$476,U$5,FALSE)</f>
        <v>4.2045316909999997</v>
      </c>
      <c r="V43" s="95">
        <f>VLOOKUP($D43,Résultats!$B$2:$AX$476,V$5,FALSE)</f>
        <v>4.3354334559999996</v>
      </c>
      <c r="W43" s="95">
        <f>VLOOKUP($D43,Résultats!$B$2:$AX$476,W$5,FALSE)</f>
        <v>4.359233787</v>
      </c>
      <c r="X43" s="45">
        <f>W43-'[1]Cibles THREEME'!$AJ14</f>
        <v>0.49283625237727646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15"/>
      <c r="C44" s="7" t="s">
        <v>12</v>
      </c>
      <c r="D44" s="3" t="s">
        <v>412</v>
      </c>
      <c r="E44" s="17">
        <f>VLOOKUP($D44,Résultats!$B$2:$AX$476,E$5,FALSE)</f>
        <v>0.22373855049999999</v>
      </c>
      <c r="F44" s="17">
        <f>VLOOKUP($D44,Résultats!$B$2:$AX$476,F$5,FALSE)</f>
        <v>0.63408293530000004</v>
      </c>
      <c r="G44" s="88">
        <f>VLOOKUP($D44,Résultats!$B$2:$AX$476,G$5,FALSE)</f>
        <v>0.5384346887</v>
      </c>
      <c r="H44" s="17">
        <f>VLOOKUP($D44,Résultats!$B$2:$AX$476,H$5,FALSE)</f>
        <v>0.49963696390000001</v>
      </c>
      <c r="I44" s="89">
        <f>VLOOKUP($D44,Résultats!$B$2:$AX$476,I$5,FALSE)</f>
        <v>0.4632250839</v>
      </c>
      <c r="J44" s="88">
        <f>VLOOKUP($D44,Résultats!$B$2:$AX$476,J$5,FALSE)</f>
        <v>0.60345381190000003</v>
      </c>
      <c r="K44" s="17">
        <f>VLOOKUP($D44,Résultats!$B$2:$AX$476,K$5,FALSE)</f>
        <v>0.73272625719999995</v>
      </c>
      <c r="L44" s="17">
        <f>VLOOKUP($D44,Résultats!$B$2:$AX$476,L$5,FALSE)</f>
        <v>0.85092348610000001</v>
      </c>
      <c r="M44" s="17">
        <f>VLOOKUP($D44,Résultats!$B$2:$AX$476,M$5,FALSE)</f>
        <v>0.66711571209999998</v>
      </c>
      <c r="N44" s="89">
        <f>VLOOKUP($D44,Résultats!$B$2:$AX$476,N$5,FALSE)</f>
        <v>0.69563657830000003</v>
      </c>
      <c r="O44" s="88">
        <f>VLOOKUP($D44,Résultats!$B$2:$AX$476,O$5,FALSE)</f>
        <v>0.69110047070000002</v>
      </c>
      <c r="P44" s="17">
        <f>VLOOKUP($D44,Résultats!$B$2:$AX$476,P$5,FALSE)</f>
        <v>0.67958212979999999</v>
      </c>
      <c r="Q44" s="17">
        <f>VLOOKUP($D44,Résultats!$B$2:$AX$476,Q$5,FALSE)</f>
        <v>0.66385991239999997</v>
      </c>
      <c r="R44" s="17">
        <f>VLOOKUP($D44,Résultats!$B$2:$AX$476,R$5,FALSE)</f>
        <v>0.64602892499999998</v>
      </c>
      <c r="S44" s="89">
        <f>VLOOKUP($D44,Résultats!$B$2:$AX$476,S$5,FALSE)</f>
        <v>0.62743113220000002</v>
      </c>
      <c r="T44" s="97">
        <f>VLOOKUP($D44,Résultats!$B$2:$AX$476,T$5,FALSE)</f>
        <v>0.75467684239999999</v>
      </c>
      <c r="U44" s="97">
        <f>VLOOKUP($D44,Résultats!$B$2:$AX$476,U$5,FALSE)</f>
        <v>0.93580210819999998</v>
      </c>
      <c r="V44" s="97">
        <f>VLOOKUP($D44,Résultats!$B$2:$AX$476,V$5,FALSE)</f>
        <v>0.98326191650000005</v>
      </c>
      <c r="W44" s="97">
        <f>VLOOKUP($D44,Résultats!$B$2:$AX$476,W$5,FALSE)</f>
        <v>1.0454213219999999</v>
      </c>
      <c r="X44" s="45">
        <f>W44-'[1]Cibles THREEME'!$AJ15</f>
        <v>0.7348917562271513</v>
      </c>
      <c r="Z44" s="197" t="s">
        <v>486</v>
      </c>
      <c r="AA44" s="16">
        <f>I36</f>
        <v>37.987536473399999</v>
      </c>
      <c r="AB44" s="16">
        <f>S36</f>
        <v>42.789756638200004</v>
      </c>
      <c r="AC44" s="86">
        <f>W36</f>
        <v>50.729202684420002</v>
      </c>
    </row>
    <row r="45" spans="1:39" x14ac:dyDescent="0.25">
      <c r="A45" s="3"/>
      <c r="B45" s="313" t="s">
        <v>53</v>
      </c>
      <c r="C45" s="5" t="s">
        <v>1</v>
      </c>
      <c r="D45" s="2" t="s">
        <v>413</v>
      </c>
      <c r="E45" s="6">
        <f>SUM(E46:E51)</f>
        <v>37.3719999327</v>
      </c>
      <c r="F45" s="6">
        <f>SUM(F46:F51)</f>
        <v>35.0203175272</v>
      </c>
      <c r="G45" s="84">
        <f t="shared" ref="G45:R45" si="11">SUM(G46:G51)</f>
        <v>34.334092769800002</v>
      </c>
      <c r="H45" s="6">
        <f t="shared" si="11"/>
        <v>33.315861412899999</v>
      </c>
      <c r="I45" s="85">
        <f t="shared" si="11"/>
        <v>32.438168183000002</v>
      </c>
      <c r="J45" s="84">
        <f t="shared" si="11"/>
        <v>31.942465584500003</v>
      </c>
      <c r="K45" s="6">
        <f t="shared" si="11"/>
        <v>31.812562936100001</v>
      </c>
      <c r="L45" s="6">
        <f t="shared" si="11"/>
        <v>31.817211077699998</v>
      </c>
      <c r="M45" s="6">
        <f t="shared" si="11"/>
        <v>30.1459429202</v>
      </c>
      <c r="N45" s="85">
        <f t="shared" si="11"/>
        <v>28.278099388299999</v>
      </c>
      <c r="O45" s="84">
        <f t="shared" si="11"/>
        <v>26.864352683900002</v>
      </c>
      <c r="P45" s="6">
        <f t="shared" si="11"/>
        <v>25.763832004999994</v>
      </c>
      <c r="Q45" s="6">
        <f t="shared" si="11"/>
        <v>24.860823708800002</v>
      </c>
      <c r="R45" s="6">
        <f t="shared" si="11"/>
        <v>24.034193047799999</v>
      </c>
      <c r="S45" s="85">
        <f>SUM(S46:S51)</f>
        <v>23.241447949600001</v>
      </c>
      <c r="T45" s="94">
        <f>SUM(T46:T51)</f>
        <v>21.379922161099998</v>
      </c>
      <c r="U45" s="94">
        <f>SUM(U46:U51)</f>
        <v>20.670190159299999</v>
      </c>
      <c r="V45" s="94">
        <f>SUM(V46:V51)</f>
        <v>20.127038067499999</v>
      </c>
      <c r="W45" s="94">
        <f>SUM(W46:W51)</f>
        <v>19.595850504400001</v>
      </c>
      <c r="X45" s="3"/>
      <c r="Z45" s="197" t="s">
        <v>487</v>
      </c>
      <c r="AA45" s="16">
        <f>SUM(I47,I49:I51)</f>
        <v>9.8848461521999997</v>
      </c>
      <c r="AB45" s="16">
        <f>S47+SUM(S49:S51)</f>
        <v>10.722546224599999</v>
      </c>
      <c r="AC45" s="86">
        <f>W47+SUM(W49:W51)</f>
        <v>11.4521503939</v>
      </c>
    </row>
    <row r="46" spans="1:39" x14ac:dyDescent="0.25">
      <c r="A46" s="3"/>
      <c r="B46" s="314"/>
      <c r="C46" s="3" t="s">
        <v>13</v>
      </c>
      <c r="D46" s="3" t="s">
        <v>414</v>
      </c>
      <c r="E46" s="16">
        <f>VLOOKUP($D46,Résultats!$B$2:$AX$476,E$5,FALSE)</f>
        <v>34.363901800000001</v>
      </c>
      <c r="F46" s="16">
        <f>VLOOKUP($D46,Résultats!$B$2:$AX$476,F$5,FALSE)</f>
        <v>24.486905419999999</v>
      </c>
      <c r="G46" s="22">
        <f>VLOOKUP($D46,Résultats!$B$2:$AX$476,G$5,FALSE)</f>
        <v>23.701699470000001</v>
      </c>
      <c r="H46" s="16">
        <f>VLOOKUP($D46,Résultats!$B$2:$AX$476,H$5,FALSE)</f>
        <v>22.900368490000002</v>
      </c>
      <c r="I46" s="86">
        <f>VLOOKUP($D46,Résultats!$B$2:$AX$476,I$5,FALSE)</f>
        <v>22.201412680000001</v>
      </c>
      <c r="J46" s="22">
        <f>VLOOKUP($D46,Résultats!$B$2:$AX$476,J$5,FALSE)</f>
        <v>21.761941140000001</v>
      </c>
      <c r="K46" s="16">
        <f>VLOOKUP($D46,Résultats!$B$2:$AX$476,K$5,FALSE)</f>
        <v>21.575666250000001</v>
      </c>
      <c r="L46" s="16">
        <f>VLOOKUP($D46,Résultats!$B$2:$AX$476,L$5,FALSE)</f>
        <v>21.482989809999999</v>
      </c>
      <c r="M46" s="16">
        <f>VLOOKUP($D46,Résultats!$B$2:$AX$476,M$5,FALSE)</f>
        <v>17.987997660000001</v>
      </c>
      <c r="N46" s="86">
        <f>VLOOKUP($D46,Résultats!$B$2:$AX$476,N$5,FALSE)</f>
        <v>16.28255429</v>
      </c>
      <c r="O46" s="22">
        <f>VLOOKUP($D46,Résultats!$B$2:$AX$476,O$5,FALSE)</f>
        <v>14.775573469999999</v>
      </c>
      <c r="P46" s="16">
        <f>VLOOKUP($D46,Résultats!$B$2:$AX$476,P$5,FALSE)</f>
        <v>13.499791739999999</v>
      </c>
      <c r="Q46" s="16">
        <f>VLOOKUP($D46,Résultats!$B$2:$AX$476,Q$5,FALSE)</f>
        <v>12.373843730000001</v>
      </c>
      <c r="R46" s="16">
        <f>VLOOKUP($D46,Résultats!$B$2:$AX$476,R$5,FALSE)</f>
        <v>11.35931768</v>
      </c>
      <c r="S46" s="86">
        <f>VLOOKUP($D46,Résultats!$B$2:$AX$476,S$5,FALSE)</f>
        <v>10.395859420000001</v>
      </c>
      <c r="T46" s="95">
        <f>VLOOKUP($D46,Résultats!$B$2:$AX$476,T$5,FALSE)</f>
        <v>6.9494153389999997</v>
      </c>
      <c r="U46" s="95">
        <f>VLOOKUP($D46,Résultats!$B$2:$AX$476,U$5,FALSE)</f>
        <v>4.2395067900000001</v>
      </c>
      <c r="V46" s="95">
        <f>VLOOKUP($D46,Résultats!$B$2:$AX$476,V$5,FALSE)</f>
        <v>2.3706839340000001</v>
      </c>
      <c r="W46" s="95">
        <f>VLOOKUP($D46,Résultats!$B$2:$AX$476,W$5,FALSE)</f>
        <v>0.12100639050000001</v>
      </c>
      <c r="X46" s="45">
        <f>W46-'[1]Cibles THREEME'!$AJ17</f>
        <v>-1.2760534201217755</v>
      </c>
      <c r="Z46" s="197" t="s">
        <v>488</v>
      </c>
      <c r="AA46" s="16">
        <f>I46+I48</f>
        <v>22.5533220308</v>
      </c>
      <c r="AB46" s="16">
        <f>S46+S48</f>
        <v>12.518901725000001</v>
      </c>
      <c r="AC46" s="86">
        <f>W46+W48</f>
        <v>8.1437001104999993</v>
      </c>
    </row>
    <row r="47" spans="1:39" x14ac:dyDescent="0.25">
      <c r="A47" s="3"/>
      <c r="B47" s="314"/>
      <c r="C47" s="3" t="s">
        <v>14</v>
      </c>
      <c r="D47" s="3" t="s">
        <v>415</v>
      </c>
      <c r="E47" s="16">
        <f>VLOOKUP($D47,Résultats!$B$2:$AX$476,E$5,FALSE)</f>
        <v>1.608608627</v>
      </c>
      <c r="F47" s="16">
        <f>VLOOKUP($D47,Résultats!$B$2:$AX$476,F$5,FALSE)</f>
        <v>6.4227356479999997</v>
      </c>
      <c r="G47" s="22">
        <f>VLOOKUP($D47,Résultats!$B$2:$AX$476,G$5,FALSE)</f>
        <v>6.5152548809999997</v>
      </c>
      <c r="H47" s="16">
        <f>VLOOKUP($D47,Résultats!$B$2:$AX$476,H$5,FALSE)</f>
        <v>6.3924126140000004</v>
      </c>
      <c r="I47" s="86">
        <f>VLOOKUP($D47,Résultats!$B$2:$AX$476,I$5,FALSE)</f>
        <v>6.2924074650000001</v>
      </c>
      <c r="J47" s="22">
        <f>VLOOKUP($D47,Résultats!$B$2:$AX$476,J$5,FALSE)</f>
        <v>6.3973522620000001</v>
      </c>
      <c r="K47" s="16">
        <f>VLOOKUP($D47,Résultats!$B$2:$AX$476,K$5,FALSE)</f>
        <v>6.5675658830000003</v>
      </c>
      <c r="L47" s="16">
        <f>VLOOKUP($D47,Résultats!$B$2:$AX$476,L$5,FALSE)</f>
        <v>6.7608516359999999</v>
      </c>
      <c r="M47" s="16">
        <f>VLOOKUP($D47,Résultats!$B$2:$AX$476,M$5,FALSE)</f>
        <v>6.1847984010000001</v>
      </c>
      <c r="N47" s="86">
        <f>VLOOKUP($D47,Résultats!$B$2:$AX$476,N$5,FALSE)</f>
        <v>5.7981047280000002</v>
      </c>
      <c r="O47" s="22">
        <f>VLOOKUP($D47,Résultats!$B$2:$AX$476,O$5,FALSE)</f>
        <v>5.5239453740000002</v>
      </c>
      <c r="P47" s="16">
        <f>VLOOKUP($D47,Résultats!$B$2:$AX$476,P$5,FALSE)</f>
        <v>5.3128565400000003</v>
      </c>
      <c r="Q47" s="16">
        <f>VLOOKUP($D47,Résultats!$B$2:$AX$476,Q$5,FALSE)</f>
        <v>5.1414466379999997</v>
      </c>
      <c r="R47" s="16">
        <f>VLOOKUP($D47,Résultats!$B$2:$AX$476,R$5,FALSE)</f>
        <v>4.9904477539999998</v>
      </c>
      <c r="S47" s="86">
        <f>VLOOKUP($D47,Résultats!$B$2:$AX$476,S$5,FALSE)</f>
        <v>4.8453249889999999</v>
      </c>
      <c r="T47" s="95">
        <f>VLOOKUP($D47,Résultats!$B$2:$AX$476,T$5,FALSE)</f>
        <v>4.2134434450000002</v>
      </c>
      <c r="U47" s="95">
        <f>VLOOKUP($D47,Résultats!$B$2:$AX$476,U$5,FALSE)</f>
        <v>3.8895882789999998</v>
      </c>
      <c r="V47" s="95">
        <f>VLOOKUP($D47,Résultats!$B$2:$AX$476,V$5,FALSE)</f>
        <v>3.6380010509999998</v>
      </c>
      <c r="W47" s="95">
        <f>VLOOKUP($D47,Résultats!$B$2:$AX$476,W$5,FALSE)</f>
        <v>3.4872194200000002</v>
      </c>
      <c r="X47" s="45">
        <f>W47-'[1]Cibles THREEME'!$AJ18</f>
        <v>-6.9454333815308775</v>
      </c>
      <c r="Z47" s="197" t="s">
        <v>489</v>
      </c>
      <c r="AA47" s="16">
        <f>I33</f>
        <v>64.526835499000001</v>
      </c>
      <c r="AB47" s="16">
        <f>S33</f>
        <v>50.472997999999997</v>
      </c>
      <c r="AC47" s="86">
        <f>W33</f>
        <v>30.647175250000004</v>
      </c>
    </row>
    <row r="48" spans="1:39" x14ac:dyDescent="0.25">
      <c r="A48" s="3"/>
      <c r="B48" s="314"/>
      <c r="C48" s="3" t="s">
        <v>15</v>
      </c>
      <c r="D48" s="3" t="s">
        <v>416</v>
      </c>
      <c r="E48" s="16">
        <f>VLOOKUP($D48,Résultats!$B$2:$AX$476,E$5,FALSE)</f>
        <v>0.2010760784</v>
      </c>
      <c r="F48" s="16">
        <f>VLOOKUP($D48,Résultats!$B$2:$AX$476,F$5,FALSE)</f>
        <v>0.10855013030000001</v>
      </c>
      <c r="G48" s="22">
        <f>VLOOKUP($D48,Résultats!$B$2:$AX$476,G$5,FALSE)</f>
        <v>0.2663435374</v>
      </c>
      <c r="H48" s="16">
        <f>VLOOKUP($D48,Résultats!$B$2:$AX$476,H$5,FALSE)</f>
        <v>0.309984282</v>
      </c>
      <c r="I48" s="86">
        <f>VLOOKUP($D48,Résultats!$B$2:$AX$476,I$5,FALSE)</f>
        <v>0.35190935080000002</v>
      </c>
      <c r="J48" s="22">
        <f>VLOOKUP($D48,Résultats!$B$2:$AX$476,J$5,FALSE)</f>
        <v>0.3241652236</v>
      </c>
      <c r="K48" s="16">
        <f>VLOOKUP($D48,Résultats!$B$2:$AX$476,K$5,FALSE)</f>
        <v>0.30102231860000001</v>
      </c>
      <c r="L48" s="16">
        <f>VLOOKUP($D48,Résultats!$B$2:$AX$476,L$5,FALSE)</f>
        <v>0.27967590339999998</v>
      </c>
      <c r="M48" s="16">
        <f>VLOOKUP($D48,Résultats!$B$2:$AX$476,M$5,FALSE)</f>
        <v>0.89212201069999997</v>
      </c>
      <c r="N48" s="86">
        <f>VLOOKUP($D48,Résultats!$B$2:$AX$476,N$5,FALSE)</f>
        <v>1.013187115</v>
      </c>
      <c r="O48" s="22">
        <f>VLOOKUP($D48,Résultats!$B$2:$AX$476,O$5,FALSE)</f>
        <v>1.272553163</v>
      </c>
      <c r="P48" s="16">
        <f>VLOOKUP($D48,Résultats!$B$2:$AX$476,P$5,FALSE)</f>
        <v>1.5203948860000001</v>
      </c>
      <c r="Q48" s="16">
        <f>VLOOKUP($D48,Résultats!$B$2:$AX$476,Q$5,FALSE)</f>
        <v>1.7591597539999999</v>
      </c>
      <c r="R48" s="16">
        <f>VLOOKUP($D48,Résultats!$B$2:$AX$476,R$5,FALSE)</f>
        <v>1.946883787</v>
      </c>
      <c r="S48" s="86">
        <f>VLOOKUP($D48,Résultats!$B$2:$AX$476,S$5,FALSE)</f>
        <v>2.1230423049999998</v>
      </c>
      <c r="T48" s="95">
        <f>VLOOKUP($D48,Résultats!$B$2:$AX$476,T$5,FALSE)</f>
        <v>3.6348273639999999</v>
      </c>
      <c r="U48" s="95">
        <f>VLOOKUP($D48,Résultats!$B$2:$AX$476,U$5,FALSE)</f>
        <v>5.2573353100000002</v>
      </c>
      <c r="V48" s="95">
        <f>VLOOKUP($D48,Résultats!$B$2:$AX$476,V$5,FALSE)</f>
        <v>6.4791285859999999</v>
      </c>
      <c r="W48" s="95">
        <f>VLOOKUP($D48,Résultats!$B$2:$AX$476,W$5,FALSE)</f>
        <v>8.0226937199999995</v>
      </c>
      <c r="X48" s="45">
        <f>W48-'[1]Cibles THREEME'!$AJ19</f>
        <v>-4.2783913195072198</v>
      </c>
      <c r="Z48" s="198" t="s">
        <v>42</v>
      </c>
      <c r="AA48" s="17">
        <f>I52</f>
        <v>2.3648362509999998</v>
      </c>
      <c r="AB48" s="17">
        <f>S52</f>
        <v>1.8168096970000001</v>
      </c>
      <c r="AC48" s="89">
        <f>W52</f>
        <v>2.4091128620000002</v>
      </c>
    </row>
    <row r="49" spans="1:29" x14ac:dyDescent="0.25">
      <c r="A49" s="3"/>
      <c r="B49" s="314"/>
      <c r="C49" s="3" t="s">
        <v>16</v>
      </c>
      <c r="D49" s="3" t="s">
        <v>417</v>
      </c>
      <c r="E49" s="16">
        <f>VLOOKUP($D49,Résultats!$B$2:$AX$476,E$5,FALSE)</f>
        <v>0.59518519209999998</v>
      </c>
      <c r="F49" s="16">
        <f>VLOOKUP($D49,Résultats!$B$2:$AX$476,F$5,FALSE)</f>
        <v>0.38528081669999997</v>
      </c>
      <c r="G49" s="22">
        <f>VLOOKUP($D49,Résultats!$B$2:$AX$476,G$5,FALSE)</f>
        <v>0.90460962389999999</v>
      </c>
      <c r="H49" s="16">
        <f>VLOOKUP($D49,Résultats!$B$2:$AX$476,H$5,FALSE)</f>
        <v>1.047585751</v>
      </c>
      <c r="I49" s="86">
        <f>VLOOKUP($D49,Résultats!$B$2:$AX$476,I$5,FALSE)</f>
        <v>1.1850203189999999</v>
      </c>
      <c r="J49" s="22">
        <f>VLOOKUP($D49,Résultats!$B$2:$AX$476,J$5,FALSE)</f>
        <v>1.020759134</v>
      </c>
      <c r="K49" s="16">
        <f>VLOOKUP($D49,Résultats!$B$2:$AX$476,K$5,FALSE)</f>
        <v>0.87399621370000002</v>
      </c>
      <c r="L49" s="16">
        <f>VLOOKUP($D49,Résultats!$B$2:$AX$476,L$5,FALSE)</f>
        <v>0.73434945630000004</v>
      </c>
      <c r="M49" s="16">
        <f>VLOOKUP($D49,Résultats!$B$2:$AX$476,M$5,FALSE)</f>
        <v>0.90635886789999998</v>
      </c>
      <c r="N49" s="86">
        <f>VLOOKUP($D49,Résultats!$B$2:$AX$476,N$5,FALSE)</f>
        <v>0.88842981030000001</v>
      </c>
      <c r="O49" s="22">
        <f>VLOOKUP($D49,Résultats!$B$2:$AX$476,O$5,FALSE)</f>
        <v>0.87723268070000004</v>
      </c>
      <c r="P49" s="16">
        <f>VLOOKUP($D49,Résultats!$B$2:$AX$476,P$5,FALSE)</f>
        <v>0.87343895890000001</v>
      </c>
      <c r="Q49" s="16">
        <f>VLOOKUP($D49,Résultats!$B$2:$AX$476,Q$5,FALSE)</f>
        <v>0.87411970149999996</v>
      </c>
      <c r="R49" s="16">
        <f>VLOOKUP($D49,Résultats!$B$2:$AX$476,R$5,FALSE)</f>
        <v>0.86825883500000001</v>
      </c>
      <c r="S49" s="86">
        <f>VLOOKUP($D49,Résultats!$B$2:$AX$476,S$5,FALSE)</f>
        <v>0.86227347909999996</v>
      </c>
      <c r="T49" s="95">
        <f>VLOOKUP($D49,Résultats!$B$2:$AX$476,T$5,FALSE)</f>
        <v>0.77097462900000002</v>
      </c>
      <c r="U49" s="95">
        <f>VLOOKUP($D49,Résultats!$B$2:$AX$476,U$5,FALSE)</f>
        <v>0.76849476080000001</v>
      </c>
      <c r="V49" s="95">
        <f>VLOOKUP($D49,Résultats!$B$2:$AX$476,V$5,FALSE)</f>
        <v>0.73192138500000004</v>
      </c>
      <c r="W49" s="95">
        <f>VLOOKUP($D49,Résultats!$B$2:$AX$476,W$5,FALSE)</f>
        <v>0.73404197069999999</v>
      </c>
      <c r="X49" s="45">
        <f>W49-'[1]Cibles THREEME'!$AJ20</f>
        <v>3.4912235585885742E-2</v>
      </c>
      <c r="Z49" s="189" t="s">
        <v>521</v>
      </c>
      <c r="AA49" s="189">
        <f>SUM(AA44:AA48)</f>
        <v>137.3173764064</v>
      </c>
      <c r="AB49" s="189">
        <f t="shared" ref="AB49:AC49" si="12">SUM(AB44:AB48)</f>
        <v>118.32101228479999</v>
      </c>
      <c r="AC49" s="189">
        <f t="shared" si="12"/>
        <v>103.38134130082</v>
      </c>
    </row>
    <row r="50" spans="1:29" x14ac:dyDescent="0.25">
      <c r="A50" s="3"/>
      <c r="B50" s="314"/>
      <c r="C50" s="3" t="s">
        <v>17</v>
      </c>
      <c r="D50" s="3" t="s">
        <v>418</v>
      </c>
      <c r="E50" s="16">
        <f>VLOOKUP($D50,Résultats!$B$2:$AX$476,E$5,FALSE)</f>
        <v>0.2010760784</v>
      </c>
      <c r="F50" s="16">
        <f>VLOOKUP($D50,Résultats!$B$2:$AX$476,F$5,FALSE)</f>
        <v>0.18454213720000001</v>
      </c>
      <c r="G50" s="22">
        <f>VLOOKUP($D50,Résultats!$B$2:$AX$476,G$5,FALSE)</f>
        <v>0.26797597350000002</v>
      </c>
      <c r="H50" s="16">
        <f>VLOOKUP($D50,Résultats!$B$2:$AX$476,H$5,FALSE)</f>
        <v>0.28808340989999998</v>
      </c>
      <c r="I50" s="86">
        <f>VLOOKUP($D50,Résultats!$B$2:$AX$476,I$5,FALSE)</f>
        <v>0.30776040319999998</v>
      </c>
      <c r="J50" s="22">
        <f>VLOOKUP($D50,Résultats!$B$2:$AX$476,J$5,FALSE)</f>
        <v>0.29346846789999997</v>
      </c>
      <c r="K50" s="16">
        <f>VLOOKUP($D50,Résultats!$B$2:$AX$476,K$5,FALSE)</f>
        <v>0.28291838879999998</v>
      </c>
      <c r="L50" s="16">
        <f>VLOOKUP($D50,Résultats!$B$2:$AX$476,L$5,FALSE)</f>
        <v>0.27378926599999998</v>
      </c>
      <c r="M50" s="16">
        <f>VLOOKUP($D50,Résultats!$B$2:$AX$476,M$5,FALSE)</f>
        <v>0.4148551586</v>
      </c>
      <c r="N50" s="86">
        <f>VLOOKUP($D50,Résultats!$B$2:$AX$476,N$5,FALSE)</f>
        <v>0.42881800399999997</v>
      </c>
      <c r="O50" s="22">
        <f>VLOOKUP($D50,Résultats!$B$2:$AX$476,O$5,FALSE)</f>
        <v>0.4419060132</v>
      </c>
      <c r="P50" s="16">
        <f>VLOOKUP($D50,Résultats!$B$2:$AX$476,P$5,FALSE)</f>
        <v>0.45721057310000002</v>
      </c>
      <c r="Q50" s="16">
        <f>VLOOKUP($D50,Résultats!$B$2:$AX$476,Q$5,FALSE)</f>
        <v>0.47371126629999999</v>
      </c>
      <c r="R50" s="16">
        <f>VLOOKUP($D50,Résultats!$B$2:$AX$476,R$5,FALSE)</f>
        <v>0.4914705358</v>
      </c>
      <c r="S50" s="86">
        <f>VLOOKUP($D50,Résultats!$B$2:$AX$476,S$5,FALSE)</f>
        <v>0.50797506449999996</v>
      </c>
      <c r="T50" s="95">
        <f>VLOOKUP($D50,Résultats!$B$2:$AX$476,T$5,FALSE)</f>
        <v>0.65788074510000005</v>
      </c>
      <c r="U50" s="95">
        <f>VLOOKUP($D50,Résultats!$B$2:$AX$476,U$5,FALSE)</f>
        <v>0.70905453350000003</v>
      </c>
      <c r="V50" s="95">
        <f>VLOOKUP($D50,Résultats!$B$2:$AX$476,V$5,FALSE)</f>
        <v>0.76059679749999998</v>
      </c>
      <c r="W50" s="95">
        <f>VLOOKUP($D50,Résultats!$B$2:$AX$476,W$5,FALSE)</f>
        <v>0.8171721622</v>
      </c>
      <c r="X50" s="45">
        <f>W50-'[1]Cibles THREEME'!$AJ21</f>
        <v>-0.12579170782405036</v>
      </c>
    </row>
    <row r="51" spans="1:29" x14ac:dyDescent="0.25">
      <c r="A51" s="3"/>
      <c r="B51" s="315"/>
      <c r="C51" s="7" t="s">
        <v>12</v>
      </c>
      <c r="D51" s="3" t="s">
        <v>419</v>
      </c>
      <c r="E51" s="17">
        <f>VLOOKUP($D51,Résultats!$B$2:$AX$476,E$5,FALSE)</f>
        <v>0.40215215679999999</v>
      </c>
      <c r="F51" s="17">
        <f>VLOOKUP($D51,Résultats!$B$2:$AX$476,F$5,FALSE)</f>
        <v>3.432303375</v>
      </c>
      <c r="G51" s="88">
        <f>VLOOKUP($D51,Résultats!$B$2:$AX$476,G$5,FALSE)</f>
        <v>2.6782092839999998</v>
      </c>
      <c r="H51" s="17">
        <f>VLOOKUP($D51,Résultats!$B$2:$AX$476,H$5,FALSE)</f>
        <v>2.377426866</v>
      </c>
      <c r="I51" s="89">
        <f>VLOOKUP($D51,Résultats!$B$2:$AX$476,I$5,FALSE)</f>
        <v>2.099657965</v>
      </c>
      <c r="J51" s="88">
        <f>VLOOKUP($D51,Résultats!$B$2:$AX$476,J$5,FALSE)</f>
        <v>2.144779357</v>
      </c>
      <c r="K51" s="17">
        <f>VLOOKUP($D51,Résultats!$B$2:$AX$476,K$5,FALSE)</f>
        <v>2.2113938819999999</v>
      </c>
      <c r="L51" s="17">
        <f>VLOOKUP($D51,Résultats!$B$2:$AX$476,L$5,FALSE)</f>
        <v>2.2855550060000001</v>
      </c>
      <c r="M51" s="17">
        <f>VLOOKUP($D51,Résultats!$B$2:$AX$476,M$5,FALSE)</f>
        <v>3.7598108219999999</v>
      </c>
      <c r="N51" s="89">
        <f>VLOOKUP($D51,Résultats!$B$2:$AX$476,N$5,FALSE)</f>
        <v>3.8670054409999999</v>
      </c>
      <c r="O51" s="88">
        <f>VLOOKUP($D51,Résultats!$B$2:$AX$476,O$5,FALSE)</f>
        <v>3.9731419830000001</v>
      </c>
      <c r="P51" s="17">
        <f>VLOOKUP($D51,Résultats!$B$2:$AX$476,P$5,FALSE)</f>
        <v>4.1001393070000001</v>
      </c>
      <c r="Q51" s="17">
        <f>VLOOKUP($D51,Résultats!$B$2:$AX$476,Q$5,FALSE)</f>
        <v>4.2385426190000004</v>
      </c>
      <c r="R51" s="17">
        <f>VLOOKUP($D51,Résultats!$B$2:$AX$476,R$5,FALSE)</f>
        <v>4.3778144560000003</v>
      </c>
      <c r="S51" s="89">
        <f>VLOOKUP($D51,Résultats!$B$2:$AX$476,S$5,FALSE)</f>
        <v>4.5069726919999997</v>
      </c>
      <c r="T51" s="97">
        <f>VLOOKUP($D51,Résultats!$B$2:$AX$476,T$5,FALSE)</f>
        <v>5.1533806389999999</v>
      </c>
      <c r="U51" s="97">
        <f>VLOOKUP($D51,Résultats!$B$2:$AX$476,U$5,FALSE)</f>
        <v>5.8062104860000003</v>
      </c>
      <c r="V51" s="97">
        <f>VLOOKUP($D51,Résultats!$B$2:$AX$476,V$5,FALSE)</f>
        <v>6.1467063140000002</v>
      </c>
      <c r="W51" s="97">
        <f>VLOOKUP($D51,Résultats!$B$2:$AX$476,W$5,FALSE)</f>
        <v>6.4137168410000003</v>
      </c>
      <c r="X51" s="45">
        <f>W51-'[1]Cibles THREEME'!$AJ22</f>
        <v>-0.34760355053240843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4.6164327319999998</v>
      </c>
      <c r="G52" s="84">
        <f>VLOOKUP($D52,Résultats!$B$2:$AX$476,G$5,FALSE)</f>
        <v>2.8481490470000002</v>
      </c>
      <c r="H52" s="6">
        <f>VLOOKUP($D52,Résultats!$B$2:$AX$476,H$5,FALSE)</f>
        <v>2.5598538390000001</v>
      </c>
      <c r="I52" s="85">
        <f>VLOOKUP($D52,Résultats!$B$2:$AX$476,I$5,FALSE)</f>
        <v>2.3648362509999998</v>
      </c>
      <c r="J52" s="84">
        <f>VLOOKUP($D52,Résultats!$B$2:$AX$476,J$5,FALSE)</f>
        <v>2.315688717</v>
      </c>
      <c r="K52" s="6">
        <f>VLOOKUP($D52,Résultats!$B$2:$AX$476,K$5,FALSE)</f>
        <v>2.3358713550000001</v>
      </c>
      <c r="L52" s="6">
        <f>VLOOKUP($D52,Résultats!$B$2:$AX$476,L$5,FALSE)</f>
        <v>2.3926548740000002</v>
      </c>
      <c r="M52" s="6">
        <f>VLOOKUP($D52,Résultats!$B$2:$AX$476,M$5,FALSE)</f>
        <v>2.4080463220000001</v>
      </c>
      <c r="N52" s="85">
        <f>VLOOKUP($D52,Résultats!$B$2:$AX$476,N$5,FALSE)</f>
        <v>2.3265533110000001</v>
      </c>
      <c r="O52" s="84">
        <f>VLOOKUP($D52,Résultats!$B$2:$AX$476,O$5,FALSE)</f>
        <v>2.221927591</v>
      </c>
      <c r="P52" s="6">
        <f>VLOOKUP($D52,Résultats!$B$2:$AX$476,P$5,FALSE)</f>
        <v>2.110702973</v>
      </c>
      <c r="Q52" s="6">
        <f>VLOOKUP($D52,Résultats!$B$2:$AX$476,Q$5,FALSE)</f>
        <v>2.004418603</v>
      </c>
      <c r="R52" s="6">
        <f>VLOOKUP($D52,Résultats!$B$2:$AX$476,R$5,FALSE)</f>
        <v>1.905644662</v>
      </c>
      <c r="S52" s="85">
        <f>VLOOKUP($D52,Résultats!$B$2:$AX$476,S$5,FALSE)</f>
        <v>1.8168096970000001</v>
      </c>
      <c r="T52" s="94">
        <f>VLOOKUP($D52,Résultats!$B$2:$AX$476,T$5,FALSE)</f>
        <v>1.87109065</v>
      </c>
      <c r="U52" s="94">
        <f>VLOOKUP($D52,Résultats!$B$2:$AX$476,U$5,FALSE)</f>
        <v>2.079907392</v>
      </c>
      <c r="V52" s="94">
        <f>VLOOKUP($D52,Résultats!$B$2:$AX$476,V$5,FALSE)</f>
        <v>2.2557194630000001</v>
      </c>
      <c r="W52" s="94">
        <f>VLOOKUP($D52,Résultats!$B$2:$AX$476,W$5,FALSE)</f>
        <v>2.4091128620000002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160.97938668130001</v>
      </c>
      <c r="F53" s="9">
        <f>F52+F45+F36+F33</f>
        <v>149.89981501379998</v>
      </c>
      <c r="G53" s="23">
        <f t="shared" ref="G53:R53" si="13">G52+G45+G36+G33</f>
        <v>143.34655448789999</v>
      </c>
      <c r="H53" s="9">
        <f t="shared" si="13"/>
        <v>140.28200639670001</v>
      </c>
      <c r="I53" s="90">
        <f t="shared" si="13"/>
        <v>137.3173764064</v>
      </c>
      <c r="J53" s="23">
        <f t="shared" si="13"/>
        <v>136.05039304439998</v>
      </c>
      <c r="K53" s="9">
        <f t="shared" si="13"/>
        <v>135.09249334130001</v>
      </c>
      <c r="L53" s="9">
        <f t="shared" si="13"/>
        <v>134.35250073929998</v>
      </c>
      <c r="M53" s="9">
        <f t="shared" si="13"/>
        <v>133.34437614000001</v>
      </c>
      <c r="N53" s="90">
        <f t="shared" si="13"/>
        <v>131.13147905880001</v>
      </c>
      <c r="O53" s="23">
        <f t="shared" si="13"/>
        <v>128.59164221930001</v>
      </c>
      <c r="P53" s="9">
        <f t="shared" si="13"/>
        <v>125.99254549579999</v>
      </c>
      <c r="Q53" s="9">
        <f t="shared" si="13"/>
        <v>123.447814279</v>
      </c>
      <c r="R53" s="9">
        <f t="shared" si="13"/>
        <v>120.8698312117</v>
      </c>
      <c r="S53" s="90">
        <f>S52+S45+S36+S33</f>
        <v>118.32101228479999</v>
      </c>
      <c r="T53" s="98">
        <f>T52+T45+T36+T33</f>
        <v>110.96130991990999</v>
      </c>
      <c r="U53" s="98">
        <f>U52+U45+U36+U33</f>
        <v>106.47929967345</v>
      </c>
      <c r="V53" s="98">
        <f>V52+V45+V36+V33</f>
        <v>104.15646936328</v>
      </c>
      <c r="W53" s="98">
        <f>W52+W45+W36+W33</f>
        <v>103.38134130082001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opLeftCell="A84" zoomScale="70" zoomScaleNormal="70" workbookViewId="0">
      <selection activeCell="I90" sqref="I90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42.63748399</v>
      </c>
      <c r="J11" s="8">
        <f>SUM(J12:J13)</f>
        <v>1.2410877900999999</v>
      </c>
      <c r="K11" s="8">
        <f>SUM(K12:K13)</f>
        <v>0.2512049233791</v>
      </c>
      <c r="L11" s="96">
        <f>SUM(H11:K11)</f>
        <v>44.129776703479102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42.748696780825377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7.267406707154804E-2</v>
      </c>
      <c r="S11" s="142">
        <f>SUM(O11:R11)</f>
        <v>43.76608279974559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24.103235340000001</v>
      </c>
      <c r="J12" s="16">
        <f>VLOOKUP(F12,Résultats!$B$2:$AX$476,'T energie vecteurs'!F5,FALSE)</f>
        <v>3.0271016099999999E-2</v>
      </c>
      <c r="K12" s="16">
        <f>VLOOKUP(G12,Résultats!$B$2:$AX$476,'T energie vecteurs'!F5,FALSE)</f>
        <v>1.3040379100000001E-5</v>
      </c>
      <c r="L12" s="95">
        <f t="shared" ref="L12:L20" si="0">SUM(H12:K12)</f>
        <v>24.133519396479098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18.534248649999999</v>
      </c>
      <c r="J13" s="16">
        <f>VLOOKUP(F13,Résultats!$B$2:$AX$476,'T energie vecteurs'!F5,FALSE)</f>
        <v>1.210816774</v>
      </c>
      <c r="K13" s="16">
        <f>VLOOKUP(G13,Résultats!$B$2:$AX$476,'T energie vecteurs'!F5,FALSE)</f>
        <v>0.251191883</v>
      </c>
      <c r="L13" s="95">
        <f t="shared" si="0"/>
        <v>19.996257307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0.28498817659999998</v>
      </c>
      <c r="I14" s="8">
        <f>VLOOKUP(E14,Résultats!$B$2:$AX$476,'T energie vecteurs'!F5,FALSE)</f>
        <v>7.1515592610000001</v>
      </c>
      <c r="J14" s="8">
        <f>VLOOKUP(F14,Résultats!$B$2:$AX$476,'T energie vecteurs'!F5,FALSE)</f>
        <v>13.96596349</v>
      </c>
      <c r="K14" s="8">
        <f>VLOOKUP(G14,Résultats!$B$2:$AX$476,'T energie vecteurs'!F5,FALSE)+5</f>
        <v>20.162090290000002</v>
      </c>
      <c r="L14" s="96">
        <f>SUM(H14:K14)</f>
        <v>41.5646012176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4.151970747</v>
      </c>
      <c r="J15" s="8">
        <f>VLOOKUP(F15,Résultats!$B$2:$AX$476,'T energie vecteurs'!F5,FALSE)</f>
        <v>12.80725166</v>
      </c>
      <c r="K15" s="8">
        <f>VLOOKUP(G15,Résultats!$B$2:$AX$476,'T energie vecteurs'!F5,FALSE)</f>
        <v>8.1521459319999998</v>
      </c>
      <c r="L15" s="96">
        <f t="shared" si="0"/>
        <v>25.111368338999998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8.7461122445901367</v>
      </c>
      <c r="S15" s="142">
        <f t="shared" si="1"/>
        <v>24.506016758025968</v>
      </c>
    </row>
    <row r="16" spans="1:20" x14ac:dyDescent="0.25">
      <c r="C16" s="147" t="s">
        <v>23</v>
      </c>
      <c r="H16" s="8">
        <f>SUM(H17:H19)</f>
        <v>5.3163838531000005</v>
      </c>
      <c r="I16" s="8">
        <f>SUM(I17:I19)</f>
        <v>19.340305952999998</v>
      </c>
      <c r="J16" s="8">
        <f>SUM(J17:J19)</f>
        <v>10.832237919600001</v>
      </c>
      <c r="K16" s="8">
        <f>SUM(K17:K19)</f>
        <v>13.156028149899999</v>
      </c>
      <c r="L16" s="96">
        <f>SUM(H16:K16)</f>
        <v>48.64495587559999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14.865720748941945</v>
      </c>
      <c r="Q16" s="28">
        <f t="shared" si="2"/>
        <v>10.069552160228</v>
      </c>
      <c r="R16" s="28">
        <f t="shared" si="2"/>
        <v>13.756399814544654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4.3314445560000001</v>
      </c>
      <c r="I17" s="16">
        <f>VLOOKUP(E17,Résultats!$B$2:$AX$476,'T energie vecteurs'!F5,FALSE)</f>
        <v>15.25423258</v>
      </c>
      <c r="J17" s="16">
        <f>VLOOKUP(F17,Résultats!$B$2:$AX$476,'T energie vecteurs'!F5,FALSE)</f>
        <v>10.534713</v>
      </c>
      <c r="K17" s="16">
        <f>VLOOKUP(G17,Résultats!$B$2:$AX$476,'T energie vecteurs'!F5,FALSE)</f>
        <v>11.126855109999999</v>
      </c>
      <c r="L17" s="95">
        <f t="shared" si="0"/>
        <v>41.247245245999999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2.4127207489419455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12.654813573219924</v>
      </c>
      <c r="S17" s="95">
        <f t="shared" si="1"/>
        <v>26.186395747332696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0.98493929710000006</v>
      </c>
      <c r="I18" s="16">
        <f>VLOOKUP(E18,Résultats!$B$2:$AX$476,'T energie vecteurs'!F5,FALSE)</f>
        <v>1.864795915</v>
      </c>
      <c r="J18" s="16">
        <f>VLOOKUP(F18,Résultats!$B$2:$AX$476,'T energie vecteurs'!F5,FALSE)</f>
        <v>0</v>
      </c>
      <c r="K18" s="16">
        <f>VLOOKUP(G18,Résultats!$B$2:$AX$476,'T energie vecteurs'!F5,FALSE)</f>
        <v>1.701151772</v>
      </c>
      <c r="L18" s="95">
        <f t="shared" si="0"/>
        <v>4.5508869840999999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2.2212774579999999</v>
      </c>
      <c r="J19" s="16">
        <f>VLOOKUP(F19,Résultats!$B$2:$AX$476,'T energie vecteurs'!F5,FALSE)</f>
        <v>0.29752491959999999</v>
      </c>
      <c r="K19" s="16">
        <f>VLOOKUP(G19,Résultats!$B$2:$AX$476,'T energie vecteurs'!F5,FALSE)</f>
        <v>0.32802126790000002</v>
      </c>
      <c r="L19" s="95">
        <f t="shared" si="0"/>
        <v>2.8468236454999998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3.4936667755496749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0.24365267378081518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5.6013720297000003</v>
      </c>
      <c r="I20" s="9">
        <f>SUM(I11,I14:I16)</f>
        <v>73.281319951</v>
      </c>
      <c r="J20" s="9">
        <f>SUM(J11,J14:J16)</f>
        <v>38.846540859699999</v>
      </c>
      <c r="K20" s="9">
        <f>SUM(K11,K14:K16)</f>
        <v>41.7214692952791</v>
      </c>
      <c r="L20" s="98">
        <f t="shared" si="0"/>
        <v>159.45070213567911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70.798845361011772</v>
      </c>
      <c r="Q20" s="31">
        <f>Q11+Q14+Q15+Q16+Q19</f>
        <v>38.082514273546238</v>
      </c>
      <c r="R20" s="31">
        <f>R11+R14+R15+R16+R19</f>
        <v>44.651702506310876</v>
      </c>
      <c r="S20" s="144">
        <f>SUM(O20:R20)</f>
        <v>157.87874151958081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41.626129390000003</v>
      </c>
      <c r="J24" s="8">
        <f>SUM(J25:J26)</f>
        <v>1.447336325</v>
      </c>
      <c r="K24" s="8">
        <f>SUM(K25:K26)</f>
        <v>0.29465505465480002</v>
      </c>
      <c r="L24" s="96">
        <f t="shared" ref="L24:L33" si="3">SUM(H24:K24)</f>
        <v>43.368120769654801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23.514078359999999</v>
      </c>
      <c r="J25" s="16">
        <f>VLOOKUP(F25,Résultats!$B$2:$AX$476,'T energie vecteurs'!I5,FALSE)</f>
        <v>0.11308446900000001</v>
      </c>
      <c r="K25" s="16">
        <f>VLOOKUP(G51,Résultats!$B$2:$AX$476,'T energie vecteurs'!I5,FALSE)</f>
        <v>1.89265548E-5</v>
      </c>
      <c r="L25" s="95">
        <f t="shared" si="3"/>
        <v>23.627181755554801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18.11205103</v>
      </c>
      <c r="J26" s="16">
        <f>VLOOKUP(F26,Résultats!$B$2:$AX$476,'T energie vecteurs'!I5,FALSE)</f>
        <v>1.3342518560000001</v>
      </c>
      <c r="K26" s="16">
        <f>VLOOKUP(G26,Résultats!$B$2:$AX$476,'T energie vecteurs'!I5,FALSE)</f>
        <v>0.29463612810000001</v>
      </c>
      <c r="L26" s="95">
        <f t="shared" si="3"/>
        <v>19.7409390141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0.25019209619999999</v>
      </c>
      <c r="I27" s="8">
        <f>VLOOKUP(E27,Résultats!$B$2:$AX$476,'T energie vecteurs'!I5,FALSE)</f>
        <v>6.1114124050000003</v>
      </c>
      <c r="J27" s="8">
        <f>VLOOKUP(F27,Résultats!$B$2:$AX$476,'T energie vecteurs'!I5,FALSE)</f>
        <v>14.57342349</v>
      </c>
      <c r="K27" s="8">
        <f>VLOOKUP(G27,Résultats!$B$2:$AX$476,'T energie vecteurs'!I5,FALSE)+6</f>
        <v>19.464560200000001</v>
      </c>
      <c r="L27" s="96">
        <f t="shared" si="3"/>
        <v>40.399588191200003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3.0675419640000001</v>
      </c>
      <c r="J28" s="8">
        <f>VLOOKUP(F28,Résultats!$B$2:$AX$476,'T energie vecteurs'!I5,FALSE)</f>
        <v>12.157923759999999</v>
      </c>
      <c r="K28" s="8">
        <f>VLOOKUP(G28,Résultats!$B$2:$AX$476,'T energie vecteurs'!I5,FALSE)</f>
        <v>6.812215728</v>
      </c>
      <c r="L28" s="96">
        <f t="shared" si="3"/>
        <v>22.037681452000001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3.0062061318</v>
      </c>
      <c r="I29" s="8">
        <f>SUM(I30:I32)</f>
        <v>15.629743254999999</v>
      </c>
      <c r="J29" s="8">
        <f>SUM(J30:J32)</f>
        <v>9.8088529076000004</v>
      </c>
      <c r="K29" s="8">
        <f>SUM(K30:K32)</f>
        <v>13.834836643499999</v>
      </c>
      <c r="L29" s="96">
        <f t="shared" si="3"/>
        <v>42.279638937899996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2.1146441550000001</v>
      </c>
      <c r="I30" s="16">
        <f>VLOOKUP(E30,Résultats!$B$2:$AX$476,'T energie vecteurs'!I5,FALSE)</f>
        <v>11.49234702</v>
      </c>
      <c r="J30" s="16">
        <f>VLOOKUP(F30,Résultats!$B$2:$AX$476,'T energie vecteurs'!I5,FALSE)</f>
        <v>9.5116651710000006</v>
      </c>
      <c r="K30" s="16">
        <f>VLOOKUP(G30,Résultats!$B$2:$AX$476,'T energie vecteurs'!I5,FALSE)</f>
        <v>11.56408733</v>
      </c>
      <c r="L30" s="95">
        <f t="shared" si="3"/>
        <v>34.682743676000001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0.89156197680000004</v>
      </c>
      <c r="I31" s="16">
        <f>VLOOKUP(E31,Résultats!$B$2:$AX$476,'T energie vecteurs'!I5,FALSE)</f>
        <v>1.907991518</v>
      </c>
      <c r="J31" s="16">
        <f>VLOOKUP(F31,Résultats!$B$2:$AX$476,'T energie vecteurs'!I5,FALSE)</f>
        <v>0</v>
      </c>
      <c r="K31" s="16">
        <f>VLOOKUP(G31,Résultats!$B$2:$AX$476,'T energie vecteurs'!I5,FALSE)</f>
        <v>1.9680994430000001</v>
      </c>
      <c r="L31" s="95">
        <f t="shared" si="3"/>
        <v>4.7676529378000003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2.229404717</v>
      </c>
      <c r="J32" s="16">
        <f>VLOOKUP(F32,Résultats!$B$2:$AX$476,'T energie vecteurs'!I5,FALSE)</f>
        <v>0.29718773659999997</v>
      </c>
      <c r="K32" s="16">
        <f>VLOOKUP(G32,Résultats!$B$2:$AX$476,'T energie vecteurs'!I5,FALSE)</f>
        <v>0.30264987049999997</v>
      </c>
      <c r="L32" s="95">
        <f t="shared" si="3"/>
        <v>2.8292423241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3.2563982280000001</v>
      </c>
      <c r="I33" s="9">
        <f>SUM(I24,I27:I29)</f>
        <v>66.434827014000007</v>
      </c>
      <c r="J33" s="9">
        <f>SUM(J24,J27:J29)</f>
        <v>37.987536482599999</v>
      </c>
      <c r="K33" s="9">
        <f>SUM(K24,K27:K29)</f>
        <v>40.406267626154801</v>
      </c>
      <c r="L33" s="98">
        <f t="shared" si="3"/>
        <v>148.08502935075481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39.631785390000005</v>
      </c>
      <c r="J37" s="8">
        <f>SUM(J38:J39)</f>
        <v>1.9053221860999998</v>
      </c>
      <c r="K37" s="8">
        <f>SUM(K38:K39)</f>
        <v>0.47886253707949999</v>
      </c>
      <c r="L37" s="96">
        <f t="shared" ref="L37:L46" si="6">SUM(H37:K37)</f>
        <v>42.015970113179506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38.50153613089298</v>
      </c>
      <c r="Q37" s="28">
        <f>'[2]Bilan 2025 AMS'!$X$13/11.63</f>
        <v>1.4019196706542307</v>
      </c>
      <c r="R37" s="28">
        <f>('[2]Bilan 2025 AMS'!$X$22+'[2]Bilan 2025 AMS'!$X$30+SUM('[2]Bilan 2025 AMS'!$X$36:$X$40)+SUM('[2]Bilan 2025 AMS'!$X$44:$X$45)+'[2]Bilan 2025 AMS'!$X$47)/11.63</f>
        <v>0.36905808040129645</v>
      </c>
      <c r="S37" s="142">
        <f>SUM(O37:R37)</f>
        <v>40.272513881948505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21.28670048</v>
      </c>
      <c r="J38" s="16">
        <f>VLOOKUP(F38,Résultats!$B$2:$AX$476,'T energie vecteurs'!N5,FALSE)</f>
        <v>0.3222269311</v>
      </c>
      <c r="K38" s="16">
        <f>VLOOKUP(G51,Résultats!$B$2:$AX$476,'T energie vecteurs'!N5,FALSE)</f>
        <v>3.1268779500000002E-5</v>
      </c>
      <c r="L38" s="95">
        <f t="shared" si="6"/>
        <v>21.608958679879503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18.345084910000001</v>
      </c>
      <c r="J39" s="16">
        <f>VLOOKUP(F39,Résultats!$B$2:$AX$476,'T energie vecteurs'!N5,FALSE)</f>
        <v>1.5830952549999999</v>
      </c>
      <c r="K39" s="16">
        <f>VLOOKUP(G39,Résultats!$B$2:$AX$476,'T energie vecteurs'!N5,FALSE)</f>
        <v>0.4788312683</v>
      </c>
      <c r="L39" s="95">
        <f t="shared" si="6"/>
        <v>20.407011433299999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0.1987828874</v>
      </c>
      <c r="I40" s="8">
        <f>VLOOKUP(E40,Résultats!$B$2:$AX$476,'T energie vecteurs'!N5,FALSE)</f>
        <v>5.5194434780000003</v>
      </c>
      <c r="J40" s="8">
        <f>VLOOKUP(F40,Résultats!$B$2:$AX$476,'T energie vecteurs'!N5,FALSE)</f>
        <v>14.17726124</v>
      </c>
      <c r="K40" s="8">
        <f>VLOOKUP(G40,Résultats!$B$2:$AX$476,'T energie vecteurs'!N5,FALSE)+8</f>
        <v>19.409436030000002</v>
      </c>
      <c r="L40" s="96">
        <f t="shared" si="6"/>
        <v>39.304923635400002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2.0957746160980957</v>
      </c>
      <c r="Q40" s="28">
        <f>'[2]Bilan 2025 AMS'!$V$13/11.63</f>
        <v>14.447084659417472</v>
      </c>
      <c r="R40" s="28">
        <f>('[2]Bilan 2025 AMS'!$V$22+'[2]Bilan 2025 AMS'!$V$30+SUM('[2]Bilan 2025 AMS'!$V$36:$V$40)+SUM('[2]Bilan 2025 AMS'!$V$44:$V$45)+'[2]Bilan 2025 AMS'!$V$47)/11.63</f>
        <v>22.421251859079046</v>
      </c>
      <c r="S40" s="142">
        <f t="shared" ref="S40:S46" si="7">SUM(O40:R40)</f>
        <v>38.964111134594617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2.5907679890000002</v>
      </c>
      <c r="J41" s="8">
        <f>VLOOKUP(F41,Résultats!$B$2:$AX$476,'T energie vecteurs'!N5,FALSE)</f>
        <v>12.05172965</v>
      </c>
      <c r="K41" s="8">
        <f>VLOOKUP(G41,Résultats!$B$2:$AX$476,'T energie vecteurs'!N5,FALSE)</f>
        <v>7.5910651710000003</v>
      </c>
      <c r="L41" s="96">
        <f t="shared" si="6"/>
        <v>22.233562810000002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1.6298429171920958</v>
      </c>
      <c r="Q41" s="28">
        <f>('[2]Bilan 2025 AMS'!$W$13)/11.63</f>
        <v>10.999874044471945</v>
      </c>
      <c r="R41" s="28">
        <f>('[2]Bilan 2025 AMS'!$W$22+'[2]Bilan 2025 AMS'!$W$30+SUM('[2]Bilan 2025 AMS'!$W$36:$W$40)+SUM('[2]Bilan 2025 AMS'!$W$44:$W$45)+'[2]Bilan 2025 AMS'!$W$47)/11.63</f>
        <v>8.5854945190187202</v>
      </c>
      <c r="S41" s="142">
        <f t="shared" si="7"/>
        <v>21.215211480682761</v>
      </c>
      <c r="T41" s="75"/>
    </row>
    <row r="42" spans="3:20" x14ac:dyDescent="0.25">
      <c r="C42" s="147" t="s">
        <v>23</v>
      </c>
      <c r="H42" s="8">
        <f>SUM(H43:H45)</f>
        <v>3.0180373858</v>
      </c>
      <c r="I42" s="8">
        <f>SUM(I43:I45)</f>
        <v>14.897812310999999</v>
      </c>
      <c r="J42" s="8">
        <f>SUM(J43:J45)</f>
        <v>11.654884580999999</v>
      </c>
      <c r="K42" s="8">
        <f>SUM(K43:K45)</f>
        <v>10.601687719500001</v>
      </c>
      <c r="L42" s="96">
        <f t="shared" si="6"/>
        <v>40.172421997299999</v>
      </c>
      <c r="M42" s="75"/>
      <c r="N42" s="150" t="s">
        <v>526</v>
      </c>
      <c r="O42" s="29">
        <f>O43+O44</f>
        <v>3.798785579103078</v>
      </c>
      <c r="P42" s="28">
        <f t="shared" ref="P42:R42" si="8">P43+P44</f>
        <v>13.636597959064392</v>
      </c>
      <c r="Q42" s="28">
        <f t="shared" si="8"/>
        <v>11.012104104131426</v>
      </c>
      <c r="R42" s="28">
        <f t="shared" si="8"/>
        <v>14.545887550015864</v>
      </c>
      <c r="S42" s="142">
        <f t="shared" si="7"/>
        <v>42.993375192314758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2.1277704239999999</v>
      </c>
      <c r="I43" s="16">
        <f>VLOOKUP(E43,Résultats!$B$2:$AX$476,'T energie vecteurs'!N5,FALSE)</f>
        <v>10.782336389999999</v>
      </c>
      <c r="J43" s="16">
        <f>VLOOKUP(F43,Résultats!$B$2:$AX$476,'T energie vecteurs'!N5,FALSE)</f>
        <v>11.37462517</v>
      </c>
      <c r="K43" s="16">
        <f>VLOOKUP(G43,Résultats!$B$2:$AX$476,'T energie vecteurs'!N5,FALSE)</f>
        <v>8.5068428909999998</v>
      </c>
      <c r="L43" s="95">
        <f t="shared" si="6"/>
        <v>32.791574874999995</v>
      </c>
      <c r="M43" s="16"/>
      <c r="N43" s="149" t="s">
        <v>527</v>
      </c>
      <c r="O43" s="143">
        <f>'[2]Bilan 2025 AMS'!$U$46/11.63</f>
        <v>0.54239014434383459</v>
      </c>
      <c r="P43" s="30">
        <f>SUM('[2]Bilan 2025 AMS'!$U$41:$U$43)/11.63</f>
        <v>1.9361642364667253</v>
      </c>
      <c r="Q43" s="30">
        <f>'[2]Bilan 2025 AMS'!$U$13/11.63</f>
        <v>11.012104104131426</v>
      </c>
      <c r="R43" s="30">
        <f>('[2]Bilan 2025 AMS'!$U$22+'[2]Bilan 2025 AMS'!$U$30+SUM('[2]Bilan 2025 AMS'!$U$36:$U$40)+SUM('[2]Bilan 2025 AMS'!$U$44:$U$45)+'[2]Bilan 2025 AMS'!$U$47)/11.63</f>
        <v>13.281896568299775</v>
      </c>
      <c r="S43" s="95">
        <f t="shared" si="7"/>
        <v>26.77255505324176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0.89026696179999998</v>
      </c>
      <c r="I44" s="16">
        <f>VLOOKUP(E44,Résultats!$B$2:$AX$476,'T energie vecteurs'!N5,FALSE)</f>
        <v>1.902180464</v>
      </c>
      <c r="J44" s="16">
        <f>VLOOKUP(F44,Résultats!$B$2:$AX$476,'T energie vecteurs'!N5,FALSE)</f>
        <v>0</v>
      </c>
      <c r="K44" s="16">
        <f>VLOOKUP(G44,Résultats!$B$2:$AX$476,'T energie vecteurs'!N5,FALSE)</f>
        <v>1.8029520610000001</v>
      </c>
      <c r="L44" s="95">
        <f t="shared" si="6"/>
        <v>4.5953994867999999</v>
      </c>
      <c r="M44" s="16"/>
      <c r="N44" s="149" t="s">
        <v>47</v>
      </c>
      <c r="O44" s="22">
        <f>'[2]Bilan 2025 AMS'!$E$52/11.63</f>
        <v>3.2563954347592436</v>
      </c>
      <c r="P44" s="16">
        <f>('[2]Bilan 2025 AMS'!$E$54+'[2]Bilan 2025 AMS'!$E$56)/11.63</f>
        <v>11.700433722597667</v>
      </c>
      <c r="Q44" s="16">
        <v>0</v>
      </c>
      <c r="R44" s="16">
        <f>('[2]Bilan 2025 AMS'!$E$53+'[2]Bilan 2025 AMS'!$E$55+'[2]Bilan 2025 AMS'!$E$57)/11.63</f>
        <v>1.2639909817160895</v>
      </c>
      <c r="S44" s="95">
        <f t="shared" si="7"/>
        <v>16.220820139072998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2.2132954570000001</v>
      </c>
      <c r="J45" s="16">
        <f>VLOOKUP(F45,Résultats!$B$2:$AX$476,'T energie vecteurs'!N5,FALSE)</f>
        <v>0.28025941100000001</v>
      </c>
      <c r="K45" s="16">
        <f>VLOOKUP(G45,Résultats!$B$2:$AX$476,'T energie vecteurs'!N5,FALSE)</f>
        <v>0.29189276749999998</v>
      </c>
      <c r="L45" s="95">
        <f t="shared" si="6"/>
        <v>2.7854476354999997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3.2326282830038102</v>
      </c>
      <c r="Q45" s="28">
        <f>'[2]Bilan 2025 AMS'!$T$13/11.63</f>
        <v>0.62874107832713355</v>
      </c>
      <c r="R45" s="28">
        <f>('[2]Bilan 2025 AMS'!$T$22+'[2]Bilan 2025 AMS'!$T$30+SUM('[2]Bilan 2025 AMS'!$T$36:$T$40)+SUM('[2]Bilan 2025 AMS'!$T$44:$T$45)+'[2]Bilan 2025 AMS'!$T$47)/11.63</f>
        <v>0.4197869333337978</v>
      </c>
      <c r="S45" s="142">
        <f t="shared" si="7"/>
        <v>4.2811562946647417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3.2168202732000002</v>
      </c>
      <c r="I46" s="9">
        <f>SUM(I37,I40:I42)</f>
        <v>62.639809167999999</v>
      </c>
      <c r="J46" s="9">
        <f>SUM(J37,J40:J42)</f>
        <v>39.789197657099997</v>
      </c>
      <c r="K46" s="9">
        <f>SUM(K37,K40:K42)</f>
        <v>38.081051457579505</v>
      </c>
      <c r="L46" s="98">
        <f t="shared" si="6"/>
        <v>143.72687855587952</v>
      </c>
      <c r="M46" s="79"/>
      <c r="N46" s="151" t="s">
        <v>26</v>
      </c>
      <c r="O46" s="32">
        <f>O37+O40+O41+O42+O45</f>
        <v>3.798785579103078</v>
      </c>
      <c r="P46" s="31">
        <f>P37+P40+P41+P42+P45</f>
        <v>59.096379906251379</v>
      </c>
      <c r="Q46" s="31">
        <f>Q37+Q40+Q41+Q42+Q45</f>
        <v>38.4897235570022</v>
      </c>
      <c r="R46" s="31">
        <f>R37+R40+R41+R42+R45</f>
        <v>46.34147894184872</v>
      </c>
      <c r="S46" s="144">
        <f t="shared" si="7"/>
        <v>147.72636798420538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34.541860310000004</v>
      </c>
      <c r="J50" s="8">
        <f>SUM(J51:J52)</f>
        <v>3.2077459331</v>
      </c>
      <c r="K50" s="8">
        <f>SUM(K51:K52)</f>
        <v>0.68002062701900001</v>
      </c>
      <c r="L50" s="96">
        <f>SUM(H50:K50)</f>
        <v>38.429626870119002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30.491818068685557</v>
      </c>
      <c r="Q50" s="28">
        <f>'[2]Bilan 2030 AMS'!$X$13/11.63</f>
        <v>2.8914417551290033</v>
      </c>
      <c r="R50" s="28">
        <f>('[2]Bilan 2030 AMS'!$X$22+'[2]Bilan 2030 AMS'!$X$30+SUM('[2]Bilan 2030 AMS'!$X$36:$X$40)+SUM('[2]Bilan 2030 AMS'!$X$44:$X$45)+'[2]Bilan 2030 AMS'!$X$47)/11.63</f>
        <v>0.65268777688992008</v>
      </c>
      <c r="S50" s="142">
        <f>SUM(O50:R50)</f>
        <v>34.035947600704482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17.784887619999999</v>
      </c>
      <c r="J51" s="16">
        <f>VLOOKUP(F51,Résultats!$B$2:$AX$476,'T energie vecteurs'!S5,FALSE)</f>
        <v>0.85996142509999995</v>
      </c>
      <c r="K51" s="16">
        <f>VLOOKUP(G51,Résultats!$B$2:$AX$476,'T energie vecteurs'!S5,FALSE)</f>
        <v>3.7149318999999999E-5</v>
      </c>
      <c r="L51" s="95">
        <f t="shared" ref="L51:L58" si="9">SUM(H51:K51)</f>
        <v>18.644886194418998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16.756972690000001</v>
      </c>
      <c r="J52" s="16">
        <f>VLOOKUP(F52,Résultats!$B$2:$AX$476,'T energie vecteurs'!S5,FALSE)</f>
        <v>2.3477845080000002</v>
      </c>
      <c r="K52" s="16">
        <f>VLOOKUP(G52,Résultats!$B$2:$AX$476,'T energie vecteurs'!S5,FALSE)</f>
        <v>0.67998347770000001</v>
      </c>
      <c r="L52" s="95">
        <f t="shared" si="9"/>
        <v>19.7847406757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0.14764256319999999</v>
      </c>
      <c r="I53" s="294">
        <f>VLOOKUP(E53,Résultats!$B$2:$AX$476,'T energie vecteurs'!S5,FALSE)</f>
        <v>4.428968587</v>
      </c>
      <c r="J53" s="8">
        <f>VLOOKUP(F53,Résultats!$B$2:$AX$476,'T energie vecteurs'!S5,FALSE)</f>
        <v>13.55201911</v>
      </c>
      <c r="K53" s="8">
        <f>VLOOKUP(G53,Résultats!$B$2:$AX$476,'T energie vecteurs'!S5,FALSE)+8</f>
        <v>16.961551350000001</v>
      </c>
      <c r="L53" s="96">
        <f>SUM(H53:K53)</f>
        <v>35.090181610199998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0.62652374102192576</v>
      </c>
      <c r="Q53" s="28">
        <f>'[2]Bilan 2030 AMS'!$V$13/11.63</f>
        <v>14.530979395924851</v>
      </c>
      <c r="R53" s="28">
        <f>('[2]Bilan 2030 AMS'!$V$22+'[2]Bilan 2030 AMS'!$V$30+SUM('[2]Bilan 2030 AMS'!$V$36:$V$40)+SUM('[2]Bilan 2030 AMS'!$V$44:$V$45)+'[2]Bilan 2030 AMS'!$V$47)/11.63</f>
        <v>20.153654675853421</v>
      </c>
      <c r="S53" s="142">
        <f t="shared" ref="S53:S59" si="10">SUM(O53:R53)</f>
        <v>35.311157812800197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1.7164988160000001</v>
      </c>
      <c r="J54" s="8">
        <f>VLOOKUP(F54,Résultats!$B$2:$AX$476,'T energie vecteurs'!S5,FALSE)</f>
        <v>10.57056216</v>
      </c>
      <c r="K54" s="8">
        <f>VLOOKUP(G54,Résultats!$B$2:$AX$476,'T energie vecteurs'!S5,FALSE)</f>
        <v>8.6952563069999904</v>
      </c>
      <c r="L54" s="96">
        <f t="shared" si="9"/>
        <v>20.98231728299999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0.33746613619592225</v>
      </c>
      <c r="Q54" s="28">
        <f>('[2]Bilan 2030 AMS'!$W$13)/11.63</f>
        <v>10.35411932416091</v>
      </c>
      <c r="R54" s="28">
        <f>('[2]Bilan 2030 AMS'!$W$22+'[2]Bilan 2030 AMS'!$W$30+SUM('[2]Bilan 2030 AMS'!$W$36:$W$40)+SUM('[2]Bilan 2030 AMS'!$W$44:$W$45)+'[2]Bilan 2030 AMS'!$W$47)/11.63</f>
        <v>8.8144475097741068</v>
      </c>
      <c r="S54" s="142">
        <f t="shared" si="10"/>
        <v>19.506032970130939</v>
      </c>
      <c r="T54" s="270"/>
    </row>
    <row r="55" spans="2:20" x14ac:dyDescent="0.25">
      <c r="C55" s="147" t="s">
        <v>23</v>
      </c>
      <c r="H55" s="8">
        <f>SUM(H56:H58)</f>
        <v>2.5558642441999999</v>
      </c>
      <c r="I55" s="8">
        <f>SUM(I56:I58)</f>
        <v>11.736862095999999</v>
      </c>
      <c r="J55" s="8">
        <f>SUM(J56:J58)</f>
        <v>15.459429435299999</v>
      </c>
      <c r="K55" s="8">
        <f>SUM(K56:K58)</f>
        <v>6.6225311425999998</v>
      </c>
      <c r="L55" s="96">
        <f t="shared" si="9"/>
        <v>36.374686918099997</v>
      </c>
      <c r="M55" s="75"/>
      <c r="N55" s="150" t="s">
        <v>526</v>
      </c>
      <c r="O55" s="29">
        <f>O56+O57</f>
        <v>2.0127593650238067</v>
      </c>
      <c r="P55" s="28">
        <f t="shared" ref="P55:R55" si="11">P56+P57</f>
        <v>12.377492485503554</v>
      </c>
      <c r="Q55" s="28">
        <f t="shared" si="11"/>
        <v>12.982018088212522</v>
      </c>
      <c r="R55" s="28">
        <f t="shared" si="11"/>
        <v>14.480696516029912</v>
      </c>
      <c r="S55" s="142">
        <f t="shared" si="10"/>
        <v>41.852966454769799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1.669167133</v>
      </c>
      <c r="I56" s="16">
        <f>VLOOKUP(E56,Résultats!$B$2:$AX$476,'T energie vecteurs'!S5,FALSE)</f>
        <v>7.4402304739999998</v>
      </c>
      <c r="J56" s="16">
        <f>VLOOKUP(F56,Résultats!$B$2:$AX$476,'T energie vecteurs'!S5,FALSE)</f>
        <v>15.163232239999999</v>
      </c>
      <c r="K56" s="16">
        <f>VLOOKUP(G56,Résultats!$B$2:$AX$476,'T energie vecteurs'!S5,FALSE)</f>
        <v>4.6134251209999997</v>
      </c>
      <c r="L56" s="95">
        <f t="shared" si="9"/>
        <v>28.886054967999996</v>
      </c>
      <c r="M56" s="16"/>
      <c r="N56" s="149" t="s">
        <v>527</v>
      </c>
      <c r="O56" s="143">
        <f>'[2]Bilan 2030 AMS'!$U$46/11.63</f>
        <v>0.29026672912795559</v>
      </c>
      <c r="P56" s="30">
        <f>SUM('[2]Bilan 2030 AMS'!$U$41:$U$43)/11.63</f>
        <v>1.2075144976423513</v>
      </c>
      <c r="Q56" s="30">
        <f>'[2]Bilan 2030 AMS'!$U$13/11.63</f>
        <v>12.982018088212522</v>
      </c>
      <c r="R56" s="30">
        <f>('[2]Bilan 2030 AMS'!$U$22+'[2]Bilan 2030 AMS'!$U$30+SUM('[2]Bilan 2030 AMS'!$U$36:$U$40)+SUM('[2]Bilan 2030 AMS'!$U$44:$U$45)+'[2]Bilan 2030 AMS'!$U$47)/11.63</f>
        <v>13.044479402489532</v>
      </c>
      <c r="S56" s="95">
        <f t="shared" si="10"/>
        <v>27.524278717472363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0.88669711120000005</v>
      </c>
      <c r="I57" s="16">
        <f>VLOOKUP(E57,Résultats!$B$2:$AX$476,'T energie vecteurs'!S5,FALSE)</f>
        <v>1.9511918020000001</v>
      </c>
      <c r="J57" s="16">
        <f>VLOOKUP(F57,Résultats!$B$2:$AX$476,'T energie vecteurs'!S5,FALSE)</f>
        <v>0</v>
      </c>
      <c r="K57" s="16">
        <f>VLOOKUP(G57,Résultats!$B$2:$AX$476,'T energie vecteurs'!S5,FALSE)</f>
        <v>1.7179114719999999</v>
      </c>
      <c r="L57" s="95">
        <f>SUM(H57:K57)</f>
        <v>4.5558003851999995</v>
      </c>
      <c r="M57" s="16"/>
      <c r="N57" s="149" t="s">
        <v>47</v>
      </c>
      <c r="O57" s="22">
        <f>'[2]Bilan 2030 AMS'!$E$52/11.63</f>
        <v>1.7224926358958512</v>
      </c>
      <c r="P57" s="16">
        <f>('[2]Bilan 2030 AMS'!$E$54+'[2]Bilan 2030 AMS'!$E$56)/11.63</f>
        <v>11.169977987861202</v>
      </c>
      <c r="Q57" s="16">
        <v>0</v>
      </c>
      <c r="R57" s="16">
        <f>('[2]Bilan 2030 AMS'!$E$53+'[2]Bilan 2030 AMS'!$E$55+'[2]Bilan 2030 AMS'!$E$57)/11.63</f>
        <v>1.4362171135403794</v>
      </c>
      <c r="S57" s="95">
        <f t="shared" si="10"/>
        <v>14.328687737297432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2.3454398200000002</v>
      </c>
      <c r="J58" s="16">
        <f>VLOOKUP(F58,Résultats!$B$2:$AX$476,'T energie vecteurs'!S5,FALSE)</f>
        <v>0.29619719529999999</v>
      </c>
      <c r="K58" s="16">
        <f>VLOOKUP(G58,Résultats!$B$2:$AX$476,'T energie vecteurs'!S5,FALSE)</f>
        <v>0.29119454960000002</v>
      </c>
      <c r="L58" s="95">
        <f t="shared" si="9"/>
        <v>2.9328315649000003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3.0169333905477389</v>
      </c>
      <c r="Q58" s="28">
        <f>'[2]Bilan 2030 AMS'!$T$13/11.63</f>
        <v>0.58880477108504814</v>
      </c>
      <c r="R58" s="28">
        <f>('[2]Bilan 2030 AMS'!$T$22+'[2]Bilan 2030 AMS'!$T$30+SUM('[2]Bilan 2030 AMS'!$T$36:$T$40)+SUM('[2]Bilan 2030 AMS'!$T$44:$T$45)+'[2]Bilan 2030 AMS'!$T$47)/11.63</f>
        <v>0.50098804851089418</v>
      </c>
      <c r="S58" s="142">
        <f t="shared" si="10"/>
        <v>4.1067262101436812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2.7035068073999997</v>
      </c>
      <c r="I59" s="9">
        <f>SUM(I50,I53:I55)</f>
        <v>52.424189808999998</v>
      </c>
      <c r="J59" s="9">
        <f>SUM(J50,J53:J55)</f>
        <v>42.789756638399993</v>
      </c>
      <c r="K59" s="9">
        <f>SUM(K50,K53:K55)</f>
        <v>32.959359426618988</v>
      </c>
      <c r="L59" s="98">
        <f>SUM(H59:K59)</f>
        <v>130.87681268141898</v>
      </c>
      <c r="M59" s="79"/>
      <c r="N59" s="151" t="s">
        <v>26</v>
      </c>
      <c r="O59" s="32">
        <f>O50+O53+O54+O55+O58</f>
        <v>2.0127593650238067</v>
      </c>
      <c r="P59" s="31">
        <f>P50+P53+P54+P55+P58</f>
        <v>46.850233821954703</v>
      </c>
      <c r="Q59" s="31">
        <f>Q50+Q53+Q54+Q55+Q58</f>
        <v>41.347363334512337</v>
      </c>
      <c r="R59" s="31">
        <f>R50+R53+R54+R55+R58</f>
        <v>44.602474527058249</v>
      </c>
      <c r="S59" s="144">
        <f t="shared" si="10"/>
        <v>134.81283104854907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27.396640990000002</v>
      </c>
      <c r="J63" s="8">
        <f>SUM(J64:J65)</f>
        <v>5.4791025180000004</v>
      </c>
      <c r="K63" s="8">
        <f>SUM(K64:K65)</f>
        <v>0.9749587229326</v>
      </c>
      <c r="L63" s="96">
        <f t="shared" ref="L63:L72" si="12">SUM(H63:K63)</f>
        <v>33.850702230932598</v>
      </c>
      <c r="N63" s="150" t="s">
        <v>18</v>
      </c>
      <c r="O63" s="29">
        <f>'[2]Bilan 2035 AMS'!$X$46/11.63</f>
        <v>0</v>
      </c>
      <c r="P63" s="28">
        <f>SUM('[2]Bilan 2035 AMS'!$X$41:$X$43)/11.63</f>
        <v>21.382730406719936</v>
      </c>
      <c r="Q63" s="28">
        <f>'[2]Bilan 2035 AMS'!$X$13/11.63</f>
        <v>5.4104030618615928</v>
      </c>
      <c r="R63" s="28">
        <f>('[2]Bilan 2035 AMS'!$X$22+'[2]Bilan 2035 AMS'!$X$30+SUM('[2]Bilan 2035 AMS'!$X$36:$X$40)+SUM('[2]Bilan 2035 AMS'!$X$44:$X$45)+'[2]Bilan 2035 AMS'!$X$47)/11.63</f>
        <v>0.88574894127807591</v>
      </c>
      <c r="S63" s="142">
        <f>SUM(O63:R63)</f>
        <v>27.678882409859607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13.30598313</v>
      </c>
      <c r="J64" s="38">
        <f>VLOOKUP(F64,Résultats!$B$2:$AX$476,'T energie vecteurs'!T5,FALSE)</f>
        <v>1.81030913</v>
      </c>
      <c r="K64" s="16">
        <f>VLOOKUP(G64,Résultats!$B$2:$AX$476,'T energie vecteurs'!T5,FALSE)</f>
        <v>2.9663032600000001E-5</v>
      </c>
      <c r="L64" s="95">
        <f t="shared" si="12"/>
        <v>15.116321923032601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14.09065786</v>
      </c>
      <c r="J65" s="16">
        <f>VLOOKUP(F65,Résultats!$B$2:$AX$476,'T energie vecteurs'!T5,FALSE)</f>
        <v>3.6687933880000001</v>
      </c>
      <c r="K65" s="16">
        <f>VLOOKUP(G65,Résultats!$B$2:$AX$476,'T energie vecteurs'!T5,FALSE)</f>
        <v>0.97492905990000001</v>
      </c>
      <c r="L65" s="95">
        <f t="shared" si="12"/>
        <v>18.7343803079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0.1160632996</v>
      </c>
      <c r="I66" s="294">
        <f>VLOOKUP(E66,Résultats!$B$2:$AX$476,'T energie vecteurs'!T5,FALSE)</f>
        <v>3.7413898250000002</v>
      </c>
      <c r="J66" s="8">
        <f>VLOOKUP(F66,Résultats!$B$2:$AX$476,'T energie vecteurs'!T5,FALSE)</f>
        <v>12.891035990000001</v>
      </c>
      <c r="K66" s="8">
        <f>VLOOKUP(G66,Résultats!$B$2:$AX$476,'T energie vecteurs'!T5,FALSE)+8</f>
        <v>15.545327005000001</v>
      </c>
      <c r="L66" s="96">
        <f t="shared" si="12"/>
        <v>32.293816119600002</v>
      </c>
      <c r="N66" s="150" t="s">
        <v>21</v>
      </c>
      <c r="O66" s="29">
        <f>'[2]Bilan 2035 AMS'!$V$46/11.63</f>
        <v>0</v>
      </c>
      <c r="P66" s="28">
        <f>SUM('[2]Bilan 2035 AMS'!$V$41:$V$43)/11.63</f>
        <v>0.26244481999880703</v>
      </c>
      <c r="Q66" s="28">
        <f>'[2]Bilan 2035 AMS'!$V$13/11.63</f>
        <v>13.920813823171006</v>
      </c>
      <c r="R66" s="28">
        <f>('[2]Bilan 2035 AMS'!$V$22+'[2]Bilan 2035 AMS'!$V$30+SUM('[2]Bilan 2035 AMS'!$V$36:$V$40)+SUM('[2]Bilan 2035 AMS'!$V$44:$V$45)+'[2]Bilan 2035 AMS'!$V$47)/11.63</f>
        <v>18.428808856007375</v>
      </c>
      <c r="S66" s="142">
        <f t="shared" ref="S66:S72" si="13">SUM(O66:R66)</f>
        <v>32.612067499177186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1.680300315</v>
      </c>
      <c r="J67" s="8">
        <f>VLOOKUP(F67,Résultats!$B$2:$AX$476,'T energie vecteurs'!T5,FALSE)</f>
        <v>10.21590752</v>
      </c>
      <c r="K67" s="8">
        <f>VLOOKUP(G67,Résultats!$B$2:$AX$476,'T energie vecteurs'!T5,FALSE)</f>
        <v>7.8756233550000001</v>
      </c>
      <c r="L67" s="96">
        <f t="shared" si="12"/>
        <v>19.77183119</v>
      </c>
      <c r="N67" s="150" t="s">
        <v>22</v>
      </c>
      <c r="O67" s="29">
        <f>('[2]Bilan 2035 AMS'!$W$46)/11.63</f>
        <v>0</v>
      </c>
      <c r="P67" s="28">
        <f>SUM('[2]Bilan 2035 AMS'!$W$41:$W$43)/11.63</f>
        <v>0.17752685454813696</v>
      </c>
      <c r="Q67" s="28">
        <f>('[2]Bilan 2035 AMS'!$W$13)/11.63</f>
        <v>10.219258004272318</v>
      </c>
      <c r="R67" s="28">
        <f>('[2]Bilan 2035 AMS'!$W$22+'[2]Bilan 2035 AMS'!$W$30+SUM('[2]Bilan 2035 AMS'!$W$36:$W$40)+SUM('[2]Bilan 2035 AMS'!$W$44:$W$45)+'[2]Bilan 2035 AMS'!$W$47)/11.63</f>
        <v>8.3604329747133743</v>
      </c>
      <c r="S67" s="142">
        <f t="shared" si="13"/>
        <v>18.757217833533829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2.6702144827000001</v>
      </c>
      <c r="I68" s="8">
        <f>SUM(I69:I71)</f>
        <v>12.309051135000001</v>
      </c>
      <c r="J68" s="8">
        <f>SUM(J69:J71)</f>
        <v>16.064414863</v>
      </c>
      <c r="K68" s="8">
        <f>SUM(K69:K71)</f>
        <v>6.7896880826999997</v>
      </c>
      <c r="L68" s="96">
        <f t="shared" si="12"/>
        <v>37.833368563400001</v>
      </c>
      <c r="N68" s="150" t="s">
        <v>526</v>
      </c>
      <c r="O68" s="29">
        <f>O69+O70</f>
        <v>1.2895605785735207</v>
      </c>
      <c r="P68" s="28">
        <f t="shared" ref="P68:R68" si="14">P69+P70</f>
        <v>11.337300806411763</v>
      </c>
      <c r="Q68" s="28">
        <f t="shared" si="14"/>
        <v>14.018807628102843</v>
      </c>
      <c r="R68" s="28">
        <f t="shared" si="14"/>
        <v>15.570794990567688</v>
      </c>
      <c r="S68" s="142">
        <f t="shared" si="13"/>
        <v>42.216464003655815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1.75502735</v>
      </c>
      <c r="I69" s="16">
        <f>VLOOKUP(E69,Résultats!$B$2:$AX$476,'T energie vecteurs'!T5,FALSE)</f>
        <v>7.6581591710000003</v>
      </c>
      <c r="J69" s="16">
        <f>VLOOKUP(F69,Résultats!$B$2:$AX$476,'T energie vecteurs'!T5,FALSE)</f>
        <v>15.74770137</v>
      </c>
      <c r="K69" s="16">
        <f>VLOOKUP(G69,Résultats!$B$2:$AX$476,'T energie vecteurs'!T5,FALSE)</f>
        <v>4.6780369009999996</v>
      </c>
      <c r="L69" s="95">
        <f t="shared" si="12"/>
        <v>29.838924792</v>
      </c>
      <c r="N69" s="149" t="s">
        <v>527</v>
      </c>
      <c r="O69" s="143">
        <f>'[2]Bilan 2035 AMS'!$U$46/11.63</f>
        <v>0.31437903703224818</v>
      </c>
      <c r="P69" s="30">
        <f>SUM('[2]Bilan 2035 AMS'!$U$41:$U$43)/11.63</f>
        <v>0.93558908643124061</v>
      </c>
      <c r="Q69" s="30">
        <f>'[2]Bilan 2035 AMS'!$U$13/11.63</f>
        <v>14.018807628102843</v>
      </c>
      <c r="R69" s="30">
        <f>('[2]Bilan 2035 AMS'!$U$22+'[2]Bilan 2035 AMS'!$U$30+SUM('[2]Bilan 2035 AMS'!$U$36:$U$40)+SUM('[2]Bilan 2035 AMS'!$U$44:$U$45)+'[2]Bilan 2035 AMS'!$U$47)/11.63</f>
        <v>12.828509585335674</v>
      </c>
      <c r="S69" s="95">
        <f t="shared" si="13"/>
        <v>28.097285336902004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0.91518713269999996</v>
      </c>
      <c r="I70" s="16">
        <f>VLOOKUP(E70,Résultats!$B$2:$AX$476,'T energie vecteurs'!T5,FALSE)</f>
        <v>2.0675460490000002</v>
      </c>
      <c r="J70" s="16">
        <f>VLOOKUP(F70,Résultats!$B$2:$AX$476,'T energie vecteurs'!T5,FALSE)</f>
        <v>0</v>
      </c>
      <c r="K70" s="16">
        <f>VLOOKUP(G70,Résultats!$B$2:$AX$476,'T energie vecteurs'!T5,FALSE)</f>
        <v>1.8056750050000001</v>
      </c>
      <c r="L70" s="95">
        <f t="shared" si="12"/>
        <v>4.7884081866999999</v>
      </c>
      <c r="N70" s="149" t="s">
        <v>47</v>
      </c>
      <c r="O70" s="22">
        <f>'[2]Bilan 2035 AMS'!$E$52/11.63</f>
        <v>0.97518154154127257</v>
      </c>
      <c r="P70" s="16">
        <f>('[2]Bilan 2035 AMS'!$E$54+'[2]Bilan 2035 AMS'!$E$56)/11.63</f>
        <v>10.401711719980522</v>
      </c>
      <c r="Q70" s="16">
        <v>0</v>
      </c>
      <c r="R70" s="16">
        <f>('[2]Bilan 2035 AMS'!$E$53+'[2]Bilan 2035 AMS'!$E$55+'[2]Bilan 2035 AMS'!$E$57)/11.63</f>
        <v>2.7422854052320145</v>
      </c>
      <c r="S70" s="95">
        <f t="shared" si="13"/>
        <v>14.119178666753809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2.5833459150000002</v>
      </c>
      <c r="J71" s="16">
        <f>VLOOKUP(F71,Résultats!$B$2:$AX$476,'T energie vecteurs'!T5,FALSE)</f>
        <v>0.31671349300000001</v>
      </c>
      <c r="K71" s="16">
        <f>VLOOKUP(G71,Résultats!$B$2:$AX$476,'T energie vecteurs'!T5,FALSE)</f>
        <v>0.30597617669999999</v>
      </c>
      <c r="L71" s="95">
        <f t="shared" si="12"/>
        <v>3.2060355847000004</v>
      </c>
      <c r="N71" s="150" t="s">
        <v>25</v>
      </c>
      <c r="O71" s="29">
        <f>'[2]Bilan 2035 AMS'!$T$46/11.63</f>
        <v>0</v>
      </c>
      <c r="P71" s="28">
        <f>SUM('[2]Bilan 2035 AMS'!$T$41:$T$43)/11.63</f>
        <v>2.6634240155513398</v>
      </c>
      <c r="Q71" s="28">
        <f>'[2]Bilan 2035 AMS'!$T$13/11.63</f>
        <v>0.59083250678331611</v>
      </c>
      <c r="R71" s="28">
        <f>('[2]Bilan 2035 AMS'!$T$22+'[2]Bilan 2035 AMS'!$T$30+SUM('[2]Bilan 2035 AMS'!$T$36:$T$40)+SUM('[2]Bilan 2035 AMS'!$T$44:$T$45)+'[2]Bilan 2035 AMS'!$T$47)/11.63</f>
        <v>0.57839341838434266</v>
      </c>
      <c r="S71" s="142">
        <f t="shared" si="13"/>
        <v>3.8326499407189987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2.7862777823</v>
      </c>
      <c r="I72" s="9">
        <f>SUM(I63,I66:I68)</f>
        <v>45.127382264999994</v>
      </c>
      <c r="J72" s="9">
        <f>SUM(J63,J66:J68)</f>
        <v>44.650460890999994</v>
      </c>
      <c r="K72" s="9">
        <f>SUM(K63,K66:K68)</f>
        <v>31.185597165632604</v>
      </c>
      <c r="L72" s="98">
        <f t="shared" si="12"/>
        <v>123.74971810393259</v>
      </c>
      <c r="N72" s="151" t="s">
        <v>26</v>
      </c>
      <c r="O72" s="32">
        <f>O63+O66+O67+O68+O71</f>
        <v>1.2895605785735207</v>
      </c>
      <c r="P72" s="31">
        <f>P63+P66+P67+P68+P71</f>
        <v>35.823426903229986</v>
      </c>
      <c r="Q72" s="31">
        <f>Q63+Q66+Q67+Q68+Q71</f>
        <v>44.160115024191072</v>
      </c>
      <c r="R72" s="31">
        <f>R63+R66+R67+R68+R71</f>
        <v>43.824179180950857</v>
      </c>
      <c r="S72" s="144">
        <f t="shared" si="13"/>
        <v>125.09728168694545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12.191717043104701</v>
      </c>
      <c r="Q76" s="28">
        <f>'[2]Bilan 2040 AMS'!$X$13/11.63</f>
        <v>8.0404185135153163</v>
      </c>
      <c r="R76" s="28">
        <f>('[2]Bilan 2040 AMS'!$X$22+'[2]Bilan 2040 AMS'!$X$30+SUM('[2]Bilan 2040 AMS'!$X$36:$X$40)+SUM('[2]Bilan 2040 AMS'!$X$44:$X$45)+'[2]Bilan 2040 AMS'!$X$47)/11.63</f>
        <v>1.0858470087569896</v>
      </c>
      <c r="S76" s="142">
        <f>SUM(O76:R76)</f>
        <v>21.317982565377005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6.1040227141625304E-2</v>
      </c>
      <c r="Q79" s="28">
        <f>'[2]Bilan 2040 AMS'!$V$13/11.63</f>
        <v>13.209596020840994</v>
      </c>
      <c r="R79" s="28">
        <f>('[2]Bilan 2040 AMS'!$V$22+'[2]Bilan 2040 AMS'!$V$30+SUM('[2]Bilan 2040 AMS'!$V$36:$V$40)+SUM('[2]Bilan 2040 AMS'!$V$44:$V$45)+'[2]Bilan 2040 AMS'!$V$47)/11.63</f>
        <v>17.347844556605228</v>
      </c>
      <c r="S79" s="142">
        <f t="shared" ref="S79:S85" si="15">SUM(O79:R79)</f>
        <v>30.618480804587847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6.3880432315261901E-2</v>
      </c>
      <c r="Q80" s="28">
        <f>('[2]Bilan 2040 AMS'!$W$13)/11.63</f>
        <v>10.029414757557689</v>
      </c>
      <c r="R80" s="28">
        <f>('[2]Bilan 2040 AMS'!$W$22+'[2]Bilan 2040 AMS'!$W$30+SUM('[2]Bilan 2040 AMS'!$W$36:$W$40)+SUM('[2]Bilan 2040 AMS'!$W$44:$W$45)+'[2]Bilan 2040 AMS'!$W$47)/11.63</f>
        <v>7.8410614287588816</v>
      </c>
      <c r="S80" s="142">
        <f t="shared" si="15"/>
        <v>17.934356618631831</v>
      </c>
      <c r="T80" s="75"/>
    </row>
    <row r="81" spans="3:20" x14ac:dyDescent="0.25">
      <c r="M81" s="75"/>
      <c r="N81" s="150" t="s">
        <v>526</v>
      </c>
      <c r="O81" s="29">
        <f>O82+O83</f>
        <v>1.1470880379308943</v>
      </c>
      <c r="P81" s="28">
        <f t="shared" ref="P81:R81" si="16">P82+P83</f>
        <v>10.34609820525753</v>
      </c>
      <c r="Q81" s="28">
        <f t="shared" si="16"/>
        <v>15.232489488749787</v>
      </c>
      <c r="R81" s="28">
        <f t="shared" si="16"/>
        <v>16.48108085677471</v>
      </c>
      <c r="S81" s="142">
        <f t="shared" si="15"/>
        <v>43.206756588712921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0.23928972873592452</v>
      </c>
      <c r="P82" s="30">
        <f>SUM('[2]Bilan 2040 AMS'!$U$41:$U$43)/11.63</f>
        <v>0.69055770755550139</v>
      </c>
      <c r="Q82" s="30">
        <f>'[2]Bilan 2040 AMS'!$U$13/11.63</f>
        <v>15.232489488749787</v>
      </c>
      <c r="R82" s="30">
        <f>('[2]Bilan 2040 AMS'!$U$22+'[2]Bilan 2040 AMS'!$U$30+SUM('[2]Bilan 2040 AMS'!$U$36:$U$40)+SUM('[2]Bilan 2040 AMS'!$U$44:$U$45)+'[2]Bilan 2040 AMS'!$U$47)/11.63</f>
        <v>12.396061534712597</v>
      </c>
      <c r="S82" s="95">
        <f t="shared" si="15"/>
        <v>28.558398459753811</v>
      </c>
      <c r="T82" s="16"/>
    </row>
    <row r="83" spans="3:20" x14ac:dyDescent="0.25">
      <c r="M83" s="16"/>
      <c r="N83" s="149" t="s">
        <v>47</v>
      </c>
      <c r="O83" s="22">
        <f>'[2]Bilan 2040 AMS'!$E$52/11.63</f>
        <v>0.90779830919496984</v>
      </c>
      <c r="P83" s="16">
        <f>('[2]Bilan 2040 AMS'!$E$54+'[2]Bilan 2040 AMS'!$E$56)/11.63</f>
        <v>9.6555404977020274</v>
      </c>
      <c r="Q83" s="16">
        <v>0</v>
      </c>
      <c r="R83" s="16">
        <f>('[2]Bilan 2040 AMS'!$E$53+'[2]Bilan 2040 AMS'!$E$55+'[2]Bilan 2040 AMS'!$E$57)/11.63</f>
        <v>4.0850193220621129</v>
      </c>
      <c r="S83" s="95">
        <f t="shared" si="15"/>
        <v>14.64835812895911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2.2837204781323637</v>
      </c>
      <c r="Q84" s="28">
        <f>'[2]Bilan 2040 AMS'!$T$13/11.63</f>
        <v>0.59286024248158409</v>
      </c>
      <c r="R84" s="28">
        <f>('[2]Bilan 2040 AMS'!$T$22+'[2]Bilan 2040 AMS'!$T$30+SUM('[2]Bilan 2040 AMS'!$T$36:$T$40)+SUM('[2]Bilan 2040 AMS'!$T$44:$T$45)+'[2]Bilan 2040 AMS'!$T$47)/11.63</f>
        <v>0.65579878825779125</v>
      </c>
      <c r="S84" s="142">
        <f t="shared" si="15"/>
        <v>3.5323795088717391</v>
      </c>
      <c r="T84" s="16"/>
    </row>
    <row r="85" spans="3:20" x14ac:dyDescent="0.25">
      <c r="M85" s="79"/>
      <c r="N85" s="151" t="s">
        <v>26</v>
      </c>
      <c r="O85" s="32">
        <f>O76+O79+O80+O81+O84</f>
        <v>1.1470880379308943</v>
      </c>
      <c r="P85" s="31">
        <f>P76+P79+P80+P81+P84</f>
        <v>24.946456385951482</v>
      </c>
      <c r="Q85" s="31">
        <f>Q76+Q79+Q80+Q81+Q84</f>
        <v>47.104779023145369</v>
      </c>
      <c r="R85" s="31">
        <f>R76+R79+R80+R81+R84</f>
        <v>43.411632639153602</v>
      </c>
      <c r="S85" s="144">
        <f t="shared" si="15"/>
        <v>116.60995608618134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13.507051036</v>
      </c>
      <c r="J89" s="8">
        <f>SUM(J90:J91)</f>
        <v>11.270724771000001</v>
      </c>
      <c r="K89" s="8">
        <f>SUM(K90:K91)</f>
        <v>2.0097496513627</v>
      </c>
      <c r="L89" s="96">
        <f t="shared" ref="L89:L98" si="17">SUM(H89:K89)</f>
        <v>26.787525458362701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2.2926536581471288</v>
      </c>
      <c r="Q89" s="28">
        <f>'[2]Bilan 2050 AMS'!$X$13/11.63</f>
        <v>10.137971706805169</v>
      </c>
      <c r="R89" s="28">
        <f>('[2]Bilan 2050 AMS'!$X$22+'[2]Bilan 2050 AMS'!$X$30+SUM('[2]Bilan 2050 AMS'!$X$36:$X$40)+SUM('[2]Bilan 2050 AMS'!$X$44:$X$45)+'[2]Bilan 2050 AMS'!$X$47)/11.63</f>
        <v>1.2737279691923438</v>
      </c>
      <c r="S89" s="142">
        <f>SUM(O89:R89)</f>
        <v>13.704353334144642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4.9406752110000003</v>
      </c>
      <c r="J90" s="16">
        <f>VLOOKUP(F90,Résultats!$B$2:$AX$476,'T energie vecteurs'!W5,FALSE)</f>
        <v>3.5832168549999999</v>
      </c>
      <c r="K90" s="16">
        <f>VLOOKUP(G90,Résultats!$B$2:$AX$476,'T energie vecteurs'!W5,FALSE)</f>
        <v>1.10653627E-5</v>
      </c>
      <c r="L90" s="95">
        <f>SUM(H90:K90)</f>
        <v>8.5239031313627009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34">
        <f>VLOOKUP(E91,Résultats!$B$2:$AX$476,'T energie vecteurs'!W5,FALSE)</f>
        <v>8.5663758249999997</v>
      </c>
      <c r="J91" s="16">
        <f>VLOOKUP(F91,Résultats!$B$2:$AX$476,'T energie vecteurs'!W5,FALSE)</f>
        <v>7.6875079160000004</v>
      </c>
      <c r="K91" s="16">
        <f>VLOOKUP(G91,Résultats!$B$2:$AX$476,'T energie vecteurs'!W5,FALSE)</f>
        <v>2.0097385860000001</v>
      </c>
      <c r="L91" s="95">
        <f>SUM(H91:K91)</f>
        <v>18.263622327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6.5462817100000001E-2</v>
      </c>
      <c r="I92" s="8">
        <f>VLOOKUP(E92,Résultats!$B$2:$AX$476,'T energie vecteurs'!W5,FALSE)</f>
        <v>2.190241087</v>
      </c>
      <c r="J92" s="8">
        <f>VLOOKUP(F92,Résultats!$B$2:$AX$476,'T energie vecteurs'!W5,FALSE)</f>
        <v>11.20565785</v>
      </c>
      <c r="K92" s="8">
        <f>VLOOKUP(G92,Résultats!$B$2:$AX$476,'T energie vecteurs'!W5,FALSE)+8</f>
        <v>12.997363254</v>
      </c>
      <c r="L92" s="96">
        <f t="shared" si="17"/>
        <v>26.4587250081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3.0621684968348089E-2</v>
      </c>
      <c r="Q92" s="28">
        <f>'[2]Bilan 2050 AMS'!$V$13/11.63</f>
        <v>11.491747360902071</v>
      </c>
      <c r="R92" s="28">
        <f>('[2]Bilan 2050 AMS'!$V$22+'[2]Bilan 2050 AMS'!$V$30+SUM('[2]Bilan 2050 AMS'!$V$36:$V$40)+SUM('[2]Bilan 2050 AMS'!$V$44:$V$45)+'[2]Bilan 2050 AMS'!$V$47)/11.63</f>
        <v>15.333196306176815</v>
      </c>
      <c r="S92" s="142">
        <f t="shared" ref="S92:S98" si="18">SUM(O92:R92)</f>
        <v>26.855565352047236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1.557086499</v>
      </c>
      <c r="J93" s="8">
        <f>VLOOKUP(F93,Résultats!$B$2:$AX$476,'T energie vecteurs'!W5,FALSE)</f>
        <v>8.9027348770000003</v>
      </c>
      <c r="K93" s="8">
        <f>VLOOKUP(G93,Résultats!$B$2:$AX$476,'T energie vecteurs'!W5,FALSE)</f>
        <v>5.8609786809999997</v>
      </c>
      <c r="L93" s="96">
        <f t="shared" si="17"/>
        <v>16.320800057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5.6625066314646942E-3</v>
      </c>
      <c r="Q93" s="28">
        <f>('[2]Bilan 2050 AMS'!$W$13)/11.63</f>
        <v>9.5724519323725303</v>
      </c>
      <c r="R93" s="28">
        <f>('[2]Bilan 2050 AMS'!$W$22+'[2]Bilan 2050 AMS'!$W$30+SUM('[2]Bilan 2050 AMS'!$W$36:$W$40)+SUM('[2]Bilan 2050 AMS'!$W$44:$W$45)+'[2]Bilan 2050 AMS'!$W$47)/11.63</f>
        <v>6.9289112574602063</v>
      </c>
      <c r="S93" s="142">
        <f t="shared" si="18"/>
        <v>16.507025696464201</v>
      </c>
      <c r="T93" s="270"/>
    </row>
    <row r="94" spans="3:20" x14ac:dyDescent="0.25">
      <c r="C94" s="147" t="s">
        <v>23</v>
      </c>
      <c r="H94" s="8">
        <f>SUM(H95:H97)</f>
        <v>3.4423525440000002</v>
      </c>
      <c r="I94" s="8">
        <f>SUM(I95:I97)</f>
        <v>16.014413822000002</v>
      </c>
      <c r="J94" s="8">
        <f>SUM(J95:J97)</f>
        <v>19.3500851965</v>
      </c>
      <c r="K94" s="8">
        <f>SUM(K95:K97)</f>
        <v>9.0126554901000002</v>
      </c>
      <c r="L94" s="96">
        <f>SUM(H94:K94)</f>
        <v>47.819507052600002</v>
      </c>
      <c r="M94" s="75"/>
      <c r="N94" s="150" t="s">
        <v>526</v>
      </c>
      <c r="O94" s="29">
        <f>O95+O96</f>
        <v>5.5141288986823259E-2</v>
      </c>
      <c r="P94" s="28">
        <f t="shared" ref="P94:R94" si="19">P95+P96</f>
        <v>8.659475909889423</v>
      </c>
      <c r="Q94" s="28">
        <f t="shared" si="19"/>
        <v>18.376980061860618</v>
      </c>
      <c r="R94" s="28">
        <f t="shared" si="19"/>
        <v>18.495508139104587</v>
      </c>
      <c r="S94" s="142">
        <f t="shared" si="18"/>
        <v>45.587105399841448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2.343650045</v>
      </c>
      <c r="I95" s="16">
        <f>VLOOKUP(E95,Résultats!$B$2:$AX$476,'T energie vecteurs'!W5,FALSE)</f>
        <v>10.21810694</v>
      </c>
      <c r="J95" s="16">
        <f>VLOOKUP(F95,Résultats!$B$2:$AX$476,'T energie vecteurs'!W5,FALSE)</f>
        <v>18.943511990000001</v>
      </c>
      <c r="K95" s="16">
        <f>VLOOKUP(G95,Résultats!$B$2:$AX$476,'T energie vecteurs'!W5,FALSE)</f>
        <v>6.3547160260000002</v>
      </c>
      <c r="L95" s="95">
        <f t="shared" si="17"/>
        <v>37.859985000999998</v>
      </c>
      <c r="M95" s="16"/>
      <c r="N95" s="149" t="s">
        <v>527</v>
      </c>
      <c r="O95" s="143">
        <f>'[2]Bilan 2050 AMS'!$U$46/11.63</f>
        <v>5.5141288986823259E-2</v>
      </c>
      <c r="P95" s="30">
        <f>SUM('[2]Bilan 2050 AMS'!$U$41:$U$43)/11.63</f>
        <v>0.24326850906629924</v>
      </c>
      <c r="Q95" s="30">
        <f>'[2]Bilan 2050 AMS'!$U$13/11.63</f>
        <v>18.376980061860618</v>
      </c>
      <c r="R95" s="30">
        <f>('[2]Bilan 2050 AMS'!$U$22+'[2]Bilan 2050 AMS'!$U$30+SUM('[2]Bilan 2050 AMS'!$U$36:$U$40)+SUM('[2]Bilan 2050 AMS'!$U$44:$U$45)+'[2]Bilan 2050 AMS'!$U$47)/11.63</f>
        <v>11.543053292700122</v>
      </c>
      <c r="S95" s="95">
        <f t="shared" si="18"/>
        <v>30.218443152613862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1.0987024990000001</v>
      </c>
      <c r="I96" s="16">
        <f>VLOOKUP(E96,Résultats!$B$2:$AX$476,'T energie vecteurs'!W5,FALSE)</f>
        <v>2.6216172040000001</v>
      </c>
      <c r="J96" s="16">
        <f>VLOOKUP(F96,Résultats!$B$2:$AX$476,'T energie vecteurs'!W5,FALSE)</f>
        <v>0</v>
      </c>
      <c r="K96" s="16">
        <f>VLOOKUP(G96,Résultats!$B$2:$AX$476,'T energie vecteurs'!W5,FALSE)</f>
        <v>2.2848965720000001</v>
      </c>
      <c r="L96" s="95">
        <f t="shared" si="17"/>
        <v>6.0052162750000004</v>
      </c>
      <c r="M96" s="16"/>
      <c r="N96" s="149" t="s">
        <v>47</v>
      </c>
      <c r="O96" s="22">
        <f>'[2]Bilan 2050 AMS'!$E$52/11.63</f>
        <v>0</v>
      </c>
      <c r="P96" s="16">
        <f>('[2]Bilan 2050 AMS'!$E$54+'[2]Bilan 2050 AMS'!$E$56)/11.63</f>
        <v>8.416207400823124</v>
      </c>
      <c r="Q96" s="16">
        <v>0</v>
      </c>
      <c r="R96" s="16">
        <f>('[2]Bilan 2050 AMS'!$E$53+'[2]Bilan 2050 AMS'!$E$55+'[2]Bilan 2050 AMS'!$E$57)/11.63</f>
        <v>6.9524548464044633</v>
      </c>
      <c r="S96" s="95">
        <f t="shared" si="18"/>
        <v>15.368662247227586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3.174689678</v>
      </c>
      <c r="J97" s="16">
        <f>VLOOKUP(F97,Résultats!$B$2:$AX$476,'T energie vecteurs'!W5,FALSE)</f>
        <v>0.40657320650000001</v>
      </c>
      <c r="K97" s="16">
        <f>VLOOKUP(G97,Résultats!$B$2:$AX$476,'T energie vecteurs'!W5,FALSE)</f>
        <v>0.37304289210000002</v>
      </c>
      <c r="L97" s="95">
        <f t="shared" si="17"/>
        <v>3.9543057766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1.6205405671470268</v>
      </c>
      <c r="Q97" s="28">
        <f>'[2]Bilan 2050 AMS'!$T$13/11.63</f>
        <v>0.59590433813600663</v>
      </c>
      <c r="R97" s="28">
        <f>('[2]Bilan 2050 AMS'!$T$22+'[2]Bilan 2050 AMS'!$T$30+SUM('[2]Bilan 2050 AMS'!$T$36:$T$40)+SUM('[2]Bilan 2050 AMS'!$T$44:$T$45)+'[2]Bilan 2050 AMS'!$T$47)/11.63</f>
        <v>0.82592305453866399</v>
      </c>
      <c r="S97" s="142">
        <f t="shared" si="18"/>
        <v>3.0423679598216973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3.5078153611</v>
      </c>
      <c r="I98" s="9">
        <f>SUM(I89,I92:I94)</f>
        <v>33.268792443999999</v>
      </c>
      <c r="J98" s="9">
        <f>SUM(J89,J92:J94)</f>
        <v>50.729202694500003</v>
      </c>
      <c r="K98" s="9">
        <f>SUM(K89,K92:K94)</f>
        <v>29.880747076462697</v>
      </c>
      <c r="L98" s="98">
        <f t="shared" si="17"/>
        <v>117.3865575760627</v>
      </c>
      <c r="M98" s="79"/>
      <c r="N98" s="151" t="s">
        <v>26</v>
      </c>
      <c r="O98" s="32">
        <f>O89+O92+O93+O94+O97</f>
        <v>5.5141288986823259E-2</v>
      </c>
      <c r="P98" s="31">
        <f>P89+P92+P93+P94+P97</f>
        <v>12.608954326783392</v>
      </c>
      <c r="Q98" s="31">
        <f>Q89+Q92+Q93+Q94+Q97</f>
        <v>50.175055400076403</v>
      </c>
      <c r="R98" s="31">
        <f>R89+R92+R93+R94+R97</f>
        <v>42.857266726472616</v>
      </c>
      <c r="S98" s="144">
        <f t="shared" si="18"/>
        <v>105.69641774231923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11.214397377852871</v>
      </c>
      <c r="Q104" s="286">
        <f t="shared" si="20"/>
        <v>1.1327530641948318</v>
      </c>
      <c r="R104" s="286">
        <f t="shared" si="20"/>
        <v>0.73602168217035624</v>
      </c>
      <c r="S104" s="287">
        <f t="shared" si="20"/>
        <v>13.083172124218059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4.9406752110000003</v>
      </c>
      <c r="Q105" s="34">
        <f t="shared" si="20"/>
        <v>3.5832168549999999</v>
      </c>
      <c r="R105" s="34">
        <f t="shared" si="20"/>
        <v>1.10653627E-5</v>
      </c>
      <c r="S105" s="280">
        <f t="shared" si="20"/>
        <v>8.5239031313627009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8.5663758249999997</v>
      </c>
      <c r="Q106" s="34">
        <f t="shared" si="20"/>
        <v>7.6875079160000004</v>
      </c>
      <c r="R106" s="34">
        <f t="shared" si="20"/>
        <v>2.0097385860000001</v>
      </c>
      <c r="S106" s="280">
        <f t="shared" si="20"/>
        <v>18.263622327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6.5462817100000001E-2</v>
      </c>
      <c r="P107" s="286">
        <f t="shared" si="20"/>
        <v>2.1596194020316517</v>
      </c>
      <c r="Q107" s="286">
        <f t="shared" si="20"/>
        <v>-0.28608951090207135</v>
      </c>
      <c r="R107" s="286">
        <f t="shared" si="20"/>
        <v>-2.3358330521768149</v>
      </c>
      <c r="S107" s="287">
        <f t="shared" si="20"/>
        <v>-0.39684034394723611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1.5514239923685353</v>
      </c>
      <c r="Q108" s="286">
        <f t="shared" si="20"/>
        <v>-0.66971705537253001</v>
      </c>
      <c r="R108" s="286">
        <f t="shared" si="20"/>
        <v>-1.0679325764602066</v>
      </c>
      <c r="S108" s="287">
        <f t="shared" si="20"/>
        <v>-0.18622563946420101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3.387211255013177</v>
      </c>
      <c r="P109" s="286">
        <f t="shared" si="20"/>
        <v>7.3549379121105787</v>
      </c>
      <c r="Q109" s="286">
        <f t="shared" si="20"/>
        <v>0.97310513463938264</v>
      </c>
      <c r="R109" s="286">
        <f t="shared" si="20"/>
        <v>-9.4828526490045864</v>
      </c>
      <c r="S109" s="287">
        <f t="shared" si="20"/>
        <v>2.2324016527585542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2.2885087560131767</v>
      </c>
      <c r="P110" s="271">
        <f t="shared" si="20"/>
        <v>9.9748384309337013</v>
      </c>
      <c r="Q110" s="271">
        <f t="shared" si="20"/>
        <v>0.56653192813938347</v>
      </c>
      <c r="R110" s="271">
        <f t="shared" si="20"/>
        <v>-5.1883372667001222</v>
      </c>
      <c r="S110" s="280">
        <f t="shared" si="20"/>
        <v>7.6415418483861366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1.0987024990000001</v>
      </c>
      <c r="P111" s="34">
        <f t="shared" si="20"/>
        <v>-5.7945901968231244</v>
      </c>
      <c r="Q111" s="34">
        <f t="shared" si="20"/>
        <v>0</v>
      </c>
      <c r="R111" s="34">
        <f t="shared" si="20"/>
        <v>-4.6675582744044632</v>
      </c>
      <c r="S111" s="280">
        <f t="shared" si="20"/>
        <v>-9.363445972227586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1.5541491108529732</v>
      </c>
      <c r="Q112" s="271">
        <f t="shared" si="20"/>
        <v>-0.18933113163600662</v>
      </c>
      <c r="R112" s="271">
        <f t="shared" si="20"/>
        <v>-0.45288016243866397</v>
      </c>
      <c r="S112" s="280">
        <f t="shared" si="20"/>
        <v>0.91193781677830277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3.4526740721131768</v>
      </c>
      <c r="P113" s="292">
        <f t="shared" si="20"/>
        <v>20.659838117216609</v>
      </c>
      <c r="Q113" s="292">
        <f t="shared" si="20"/>
        <v>0.55414729442360056</v>
      </c>
      <c r="R113" s="292">
        <f t="shared" si="20"/>
        <v>-12.976519650009919</v>
      </c>
      <c r="S113" s="293">
        <f t="shared" si="20"/>
        <v>11.690139833743473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BD67"/>
  <sheetViews>
    <sheetView showGridLines="0" zoomScaleNormal="100" workbookViewId="0">
      <selection activeCell="BA8" sqref="BA8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  <col min="49" max="49" width="13.42578125" customWidth="1"/>
  </cols>
  <sheetData>
    <row r="1" spans="1:56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  <c r="AW1" s="266" t="s">
        <v>529</v>
      </c>
      <c r="AX1" s="242">
        <v>2020</v>
      </c>
      <c r="AY1" s="242">
        <v>2030</v>
      </c>
      <c r="AZ1" s="243">
        <v>2050</v>
      </c>
    </row>
    <row r="2" spans="1:56" x14ac:dyDescent="0.25">
      <c r="B2" s="245" t="s">
        <v>1</v>
      </c>
      <c r="C2" s="246">
        <f t="shared" ref="C2:AU2" si="0">C3+C4+C7</f>
        <v>842942.38378000003</v>
      </c>
      <c r="D2" s="247">
        <f t="shared" si="0"/>
        <v>873616.49448999995</v>
      </c>
      <c r="E2" s="247">
        <f t="shared" si="0"/>
        <v>885836.58940000006</v>
      </c>
      <c r="F2" s="247">
        <f t="shared" si="0"/>
        <v>916789.63525999989</v>
      </c>
      <c r="G2" s="247">
        <f t="shared" si="0"/>
        <v>938052.53549000004</v>
      </c>
      <c r="H2" s="247">
        <f t="shared" si="0"/>
        <v>967083.91284999996</v>
      </c>
      <c r="I2" s="247">
        <f t="shared" si="0"/>
        <v>1001016.8441999999</v>
      </c>
      <c r="J2" s="247">
        <f t="shared" si="0"/>
        <v>1043503.6490799999</v>
      </c>
      <c r="K2" s="247">
        <f t="shared" si="0"/>
        <v>1095297.5805500001</v>
      </c>
      <c r="L2" s="247">
        <f t="shared" si="0"/>
        <v>1148573.11445</v>
      </c>
      <c r="M2" s="247">
        <f t="shared" si="0"/>
        <v>1150035.2032999999</v>
      </c>
      <c r="N2" s="247">
        <f t="shared" si="0"/>
        <v>1144747.0360399999</v>
      </c>
      <c r="O2" s="247">
        <f t="shared" si="0"/>
        <v>1144360.3844999999</v>
      </c>
      <c r="P2" s="247">
        <f t="shared" si="0"/>
        <v>1143915.0493600001</v>
      </c>
      <c r="Q2" s="247">
        <f t="shared" si="0"/>
        <v>1138706.2374</v>
      </c>
      <c r="R2" s="247">
        <f t="shared" si="0"/>
        <v>1132409.8388799999</v>
      </c>
      <c r="S2" s="247">
        <f t="shared" si="0"/>
        <v>1126196.9610899999</v>
      </c>
      <c r="T2" s="247">
        <f t="shared" si="0"/>
        <v>1120774.1772999999</v>
      </c>
      <c r="U2" s="247">
        <f t="shared" si="0"/>
        <v>1103117.3535</v>
      </c>
      <c r="V2" s="247">
        <f t="shared" si="0"/>
        <v>1089408.01361</v>
      </c>
      <c r="W2" s="247">
        <f t="shared" si="0"/>
        <v>1087960.77296</v>
      </c>
      <c r="X2" s="247">
        <f t="shared" si="0"/>
        <v>1083897.2102099999</v>
      </c>
      <c r="Y2" s="247">
        <f t="shared" si="0"/>
        <v>1078902.56339</v>
      </c>
      <c r="Z2" s="247">
        <f t="shared" si="0"/>
        <v>1073200.18729</v>
      </c>
      <c r="AA2" s="247">
        <f t="shared" si="0"/>
        <v>1067214.8771599999</v>
      </c>
      <c r="AB2" s="247">
        <f t="shared" si="0"/>
        <v>1063583.33439</v>
      </c>
      <c r="AC2" s="247">
        <f t="shared" si="0"/>
        <v>1060190.5387300001</v>
      </c>
      <c r="AD2" s="247">
        <f t="shared" si="0"/>
        <v>1056969.2610599999</v>
      </c>
      <c r="AE2" s="247">
        <f t="shared" si="0"/>
        <v>1053858.04373</v>
      </c>
      <c r="AF2" s="247">
        <f t="shared" si="0"/>
        <v>1050824.7289100001</v>
      </c>
      <c r="AG2" s="247">
        <f t="shared" si="0"/>
        <v>1047264.2260799999</v>
      </c>
      <c r="AH2" s="247">
        <f t="shared" si="0"/>
        <v>1044448.08374</v>
      </c>
      <c r="AI2" s="247">
        <f t="shared" si="0"/>
        <v>1042055.6322999999</v>
      </c>
      <c r="AJ2" s="247">
        <f t="shared" si="0"/>
        <v>1039983.30259</v>
      </c>
      <c r="AK2" s="247">
        <f t="shared" si="0"/>
        <v>1038067.2290100001</v>
      </c>
      <c r="AL2" s="247">
        <f t="shared" si="0"/>
        <v>1035825.7760800001</v>
      </c>
      <c r="AM2" s="247">
        <f t="shared" si="0"/>
        <v>1033762.3077099998</v>
      </c>
      <c r="AN2" s="247">
        <f t="shared" si="0"/>
        <v>1031866.62839</v>
      </c>
      <c r="AO2" s="247">
        <f t="shared" si="0"/>
        <v>1030130.78761</v>
      </c>
      <c r="AP2" s="247">
        <f t="shared" si="0"/>
        <v>1027134.12839</v>
      </c>
      <c r="AQ2" s="247">
        <f t="shared" si="0"/>
        <v>1023963.943067</v>
      </c>
      <c r="AR2" s="247">
        <f t="shared" si="0"/>
        <v>1021183.7301189998</v>
      </c>
      <c r="AS2" s="247">
        <f t="shared" si="0"/>
        <v>1018720.3845820001</v>
      </c>
      <c r="AT2" s="247">
        <f t="shared" si="0"/>
        <v>1016495.922292</v>
      </c>
      <c r="AU2" s="248">
        <f t="shared" si="0"/>
        <v>1013338.640048</v>
      </c>
      <c r="AW2" t="s">
        <v>530</v>
      </c>
      <c r="AX2" s="299">
        <f>Q8/Q7</f>
        <v>0.92376326624371397</v>
      </c>
      <c r="AY2" s="299">
        <f>AA8/AA7</f>
        <v>0.90970639391853347</v>
      </c>
      <c r="AZ2" s="299">
        <f>AU8/AU7</f>
        <v>0.88415194512095585</v>
      </c>
    </row>
    <row r="3" spans="1:56" x14ac:dyDescent="0.25">
      <c r="B3" s="249" t="s">
        <v>494</v>
      </c>
      <c r="C3" s="250">
        <f>Résultats!E286</f>
        <v>13442.05508</v>
      </c>
      <c r="D3" s="251">
        <f>Résultats!F286</f>
        <v>13810.84359</v>
      </c>
      <c r="E3" s="251">
        <f>Résultats!G286</f>
        <v>14176.8498</v>
      </c>
      <c r="F3" s="251">
        <f>Résultats!H286</f>
        <v>14270.192160000001</v>
      </c>
      <c r="G3" s="251">
        <f>Résultats!I286</f>
        <v>13871.184090000001</v>
      </c>
      <c r="H3" s="251">
        <f>Résultats!J286</f>
        <v>13840.56925</v>
      </c>
      <c r="I3" s="251">
        <f>Résultats!K286</f>
        <v>13960.6903</v>
      </c>
      <c r="J3" s="251">
        <f>Résultats!L286</f>
        <v>13975.19418</v>
      </c>
      <c r="K3" s="251">
        <f>Résultats!M286</f>
        <v>14241.882449999999</v>
      </c>
      <c r="L3" s="251">
        <f>Résultats!N286</f>
        <v>14610.15285</v>
      </c>
      <c r="M3" s="251">
        <f>Résultats!O286</f>
        <v>14902.2415</v>
      </c>
      <c r="N3" s="251">
        <f>Résultats!P286</f>
        <v>15154.488740000001</v>
      </c>
      <c r="O3" s="251">
        <f>Résultats!Q286</f>
        <v>15512.0573</v>
      </c>
      <c r="P3" s="251">
        <f>Résultats!R286</f>
        <v>15999.86046</v>
      </c>
      <c r="Q3" s="251">
        <f>Résultats!S286</f>
        <v>15715.47724</v>
      </c>
      <c r="R3" s="251">
        <f>Résultats!T286</f>
        <v>15461.67735</v>
      </c>
      <c r="S3" s="251">
        <f>Résultats!U286</f>
        <v>15448.20651</v>
      </c>
      <c r="T3" s="251">
        <f>Résultats!V286</f>
        <v>15485.164489999999</v>
      </c>
      <c r="U3" s="251">
        <f>Résultats!W286</f>
        <v>15521.8809</v>
      </c>
      <c r="V3" s="251">
        <f>Résultats!X286</f>
        <v>15528.26377</v>
      </c>
      <c r="W3" s="251">
        <f>Résultats!Y286</f>
        <v>15513.553040000001</v>
      </c>
      <c r="X3" s="251">
        <f>Résultats!Z286</f>
        <v>15477.284530000001</v>
      </c>
      <c r="Y3" s="251">
        <f>Résultats!AA286</f>
        <v>15436.126389999999</v>
      </c>
      <c r="Z3" s="251">
        <f>Résultats!AB286</f>
        <v>15379.41142</v>
      </c>
      <c r="AA3" s="251">
        <f>Résultats!AC286</f>
        <v>15298.7</v>
      </c>
      <c r="AB3" s="251">
        <f>Résultats!AD286</f>
        <v>14934.001109999999</v>
      </c>
      <c r="AC3" s="251">
        <f>Résultats!AE286</f>
        <v>14576.86333</v>
      </c>
      <c r="AD3" s="251">
        <f>Résultats!AF286</f>
        <v>14208.908740000001</v>
      </c>
      <c r="AE3" s="251">
        <f>Résultats!AG286</f>
        <v>13834.74223</v>
      </c>
      <c r="AF3" s="251">
        <f>Résultats!AH286</f>
        <v>13459.090980000001</v>
      </c>
      <c r="AG3" s="251">
        <f>Résultats!AI286</f>
        <v>13090.540709999999</v>
      </c>
      <c r="AH3" s="251">
        <f>Résultats!AJ286</f>
        <v>12738.635410000001</v>
      </c>
      <c r="AI3" s="251">
        <f>Résultats!AK286</f>
        <v>12391.926229999999</v>
      </c>
      <c r="AJ3" s="251">
        <f>Résultats!AL286</f>
        <v>12053.74451</v>
      </c>
      <c r="AK3" s="251">
        <f>Résultats!AM286</f>
        <v>11721.65691</v>
      </c>
      <c r="AL3" s="251">
        <f>Résultats!AN286</f>
        <v>11397.152840000001</v>
      </c>
      <c r="AM3" s="251">
        <f>Résultats!AO286</f>
        <v>11082.27687</v>
      </c>
      <c r="AN3" s="251">
        <f>Résultats!AP286</f>
        <v>10774.995699999999</v>
      </c>
      <c r="AO3" s="251">
        <f>Résultats!AQ286</f>
        <v>10476.90272</v>
      </c>
      <c r="AP3" s="251">
        <f>Résultats!AR286</f>
        <v>10187.744860000001</v>
      </c>
      <c r="AQ3" s="251">
        <f>Résultats!AS286</f>
        <v>9898.8788270000005</v>
      </c>
      <c r="AR3" s="251">
        <f>Résultats!AT286</f>
        <v>9614.4063989999995</v>
      </c>
      <c r="AS3" s="251">
        <f>Résultats!AU286</f>
        <v>9339.7168020000008</v>
      </c>
      <c r="AT3" s="251">
        <f>Résultats!AV286</f>
        <v>9074.7371619999994</v>
      </c>
      <c r="AU3" s="252">
        <f>Résultats!AW286</f>
        <v>8814.9318679999997</v>
      </c>
      <c r="AV3" s="253"/>
      <c r="AW3" t="s">
        <v>531</v>
      </c>
      <c r="AX3" s="299">
        <f>Q5/Q4</f>
        <v>0.69127534436315252</v>
      </c>
      <c r="AY3" s="299">
        <f>AA5/AA4</f>
        <v>0.675855393997851</v>
      </c>
      <c r="AZ3" s="299">
        <f>AU5/AU4</f>
        <v>0.60183886346914417</v>
      </c>
    </row>
    <row r="4" spans="1:56" x14ac:dyDescent="0.25">
      <c r="B4" s="254" t="s">
        <v>495</v>
      </c>
      <c r="C4" s="255">
        <f>Résultats!E292</f>
        <v>248850.0986</v>
      </c>
      <c r="D4" s="256">
        <f>Résultats!F292</f>
        <v>263192.5956</v>
      </c>
      <c r="E4" s="256">
        <f>Résultats!G292</f>
        <v>272578.61420000001</v>
      </c>
      <c r="F4" s="256">
        <f>Résultats!H292</f>
        <v>288332.38419999997</v>
      </c>
      <c r="G4" s="256">
        <f>Résultats!I292</f>
        <v>299905.7733</v>
      </c>
      <c r="H4" s="256">
        <f>Résultats!J292</f>
        <v>316001.5821</v>
      </c>
      <c r="I4" s="256">
        <f>Résultats!K292</f>
        <v>335739.75900000002</v>
      </c>
      <c r="J4" s="256">
        <f>Résultats!L292</f>
        <v>358084.62839999999</v>
      </c>
      <c r="K4" s="256">
        <f>Résultats!M292</f>
        <v>383782.50640000001</v>
      </c>
      <c r="L4" s="256">
        <f>Résultats!N292</f>
        <v>410713.92320000002</v>
      </c>
      <c r="M4" s="256">
        <f>Résultats!O292</f>
        <v>408051.80359999998</v>
      </c>
      <c r="N4" s="256">
        <f>Résultats!P292</f>
        <v>402440.38939999999</v>
      </c>
      <c r="O4" s="256">
        <f>Résultats!Q292</f>
        <v>403016.3947</v>
      </c>
      <c r="P4" s="256">
        <f>Résultats!R292</f>
        <v>402490.63459999999</v>
      </c>
      <c r="Q4" s="256">
        <f>SUM(Q5:Q6)</f>
        <v>393905.61679999996</v>
      </c>
      <c r="R4" s="256">
        <f t="shared" ref="R4:AU4" si="1">SUM(R5:R6)</f>
        <v>330424.13082999998</v>
      </c>
      <c r="S4" s="256">
        <f t="shared" si="1"/>
        <v>329122.43257999996</v>
      </c>
      <c r="T4" s="256">
        <f t="shared" si="1"/>
        <v>327307.99330999999</v>
      </c>
      <c r="U4" s="256">
        <f t="shared" si="1"/>
        <v>313797.85979999998</v>
      </c>
      <c r="V4" s="256">
        <f t="shared" si="1"/>
        <v>305217.95944000001</v>
      </c>
      <c r="W4" s="256">
        <f t="shared" si="1"/>
        <v>310437.56891999999</v>
      </c>
      <c r="X4" s="256">
        <f t="shared" si="1"/>
        <v>312252.21247999999</v>
      </c>
      <c r="Y4" s="256">
        <f t="shared" si="1"/>
        <v>312668.8113</v>
      </c>
      <c r="Z4" s="256">
        <f t="shared" si="1"/>
        <v>312402.03646999999</v>
      </c>
      <c r="AA4" s="256">
        <f t="shared" si="1"/>
        <v>370215.30229999998</v>
      </c>
      <c r="AB4" s="256">
        <f t="shared" si="1"/>
        <v>312243.28398000001</v>
      </c>
      <c r="AC4" s="256">
        <f t="shared" si="1"/>
        <v>312579.54019999999</v>
      </c>
      <c r="AD4" s="256">
        <f t="shared" si="1"/>
        <v>312936.35012000002</v>
      </c>
      <c r="AE4" s="256">
        <f t="shared" si="1"/>
        <v>313300.21779999998</v>
      </c>
      <c r="AF4" s="256">
        <f t="shared" si="1"/>
        <v>313653.65833000001</v>
      </c>
      <c r="AG4" s="256">
        <f t="shared" si="1"/>
        <v>313145.53077000001</v>
      </c>
      <c r="AH4" s="256">
        <f t="shared" si="1"/>
        <v>313072.93053000001</v>
      </c>
      <c r="AI4" s="256">
        <f t="shared" si="1"/>
        <v>313225.13587</v>
      </c>
      <c r="AJ4" s="256">
        <f t="shared" si="1"/>
        <v>313488.24657999998</v>
      </c>
      <c r="AK4" s="256">
        <f t="shared" si="1"/>
        <v>313776.41250000003</v>
      </c>
      <c r="AL4" s="256">
        <f t="shared" si="1"/>
        <v>314113.70154000004</v>
      </c>
      <c r="AM4" s="256">
        <f t="shared" si="1"/>
        <v>314407.44433999993</v>
      </c>
      <c r="AN4" s="256">
        <f t="shared" si="1"/>
        <v>314706.56758999999</v>
      </c>
      <c r="AO4" s="256">
        <f t="shared" si="1"/>
        <v>315022.22529000003</v>
      </c>
      <c r="AP4" s="256">
        <f t="shared" si="1"/>
        <v>314047.21943</v>
      </c>
      <c r="AQ4" s="256">
        <f t="shared" si="1"/>
        <v>313535.27914</v>
      </c>
      <c r="AR4" s="256">
        <f t="shared" si="1"/>
        <v>313218.8183199999</v>
      </c>
      <c r="AS4" s="256">
        <f t="shared" si="1"/>
        <v>313022.85467999999</v>
      </c>
      <c r="AT4" s="256">
        <f t="shared" si="1"/>
        <v>312912.24862999999</v>
      </c>
      <c r="AU4" s="256">
        <f t="shared" si="1"/>
        <v>404878.5527</v>
      </c>
      <c r="AV4" s="253"/>
      <c r="AW4" t="s">
        <v>532</v>
      </c>
      <c r="AX4" s="299">
        <f>Q10/(Q7+Q4)</f>
        <v>0.84221468942918598</v>
      </c>
      <c r="AY4" s="299">
        <f>AA10/(AA7+AA4)</f>
        <v>0.8274040009060678</v>
      </c>
      <c r="AZ4" s="299">
        <f>AU10/(AU7+AU4)</f>
        <v>0.77036417587601069</v>
      </c>
    </row>
    <row r="5" spans="1:56" x14ac:dyDescent="0.25">
      <c r="B5" s="258" t="s">
        <v>496</v>
      </c>
      <c r="C5" s="259">
        <f>Résultats!E287</f>
        <v>163461.30420000001</v>
      </c>
      <c r="D5" s="212">
        <f>Résultats!F287</f>
        <v>172226.20939999999</v>
      </c>
      <c r="E5" s="212">
        <f>Résultats!G287</f>
        <v>178930.12160000001</v>
      </c>
      <c r="F5" s="212">
        <f>Résultats!H287</f>
        <v>188591.9227</v>
      </c>
      <c r="G5" s="212">
        <f>Résultats!I287</f>
        <v>196191.26730000001</v>
      </c>
      <c r="H5" s="212">
        <f>Résultats!J287</f>
        <v>204716.3137</v>
      </c>
      <c r="I5" s="212">
        <f>Résultats!K287</f>
        <v>218879.171</v>
      </c>
      <c r="J5" s="212">
        <f>Résultats!L287</f>
        <v>234844.42060000001</v>
      </c>
      <c r="K5" s="212">
        <f>Résultats!M287</f>
        <v>251720.20809999999</v>
      </c>
      <c r="L5" s="212">
        <f>Résultats!N287</f>
        <v>273771.91110000003</v>
      </c>
      <c r="M5" s="212">
        <f>Résultats!O287</f>
        <v>274746.50630000001</v>
      </c>
      <c r="N5" s="212">
        <f>Résultats!P287</f>
        <v>269770.47850000003</v>
      </c>
      <c r="O5" s="212">
        <f>Résultats!Q287</f>
        <v>266064.5626</v>
      </c>
      <c r="P5" s="212">
        <f>Résultats!R287</f>
        <v>267329.75030000001</v>
      </c>
      <c r="Q5" s="212">
        <f>Résultats!S287</f>
        <v>272297.24089999998</v>
      </c>
      <c r="R5" s="212">
        <f>Résultats!T287</f>
        <v>275608.8713</v>
      </c>
      <c r="S5" s="212">
        <f>Résultats!U287</f>
        <v>274467.66389999999</v>
      </c>
      <c r="T5" s="212">
        <f>Résultats!V287</f>
        <v>272671.39649999997</v>
      </c>
      <c r="U5" s="212">
        <f>Résultats!W287</f>
        <v>255819.42389999999</v>
      </c>
      <c r="V5" s="212">
        <f>Résultats!X287</f>
        <v>244910.58720000001</v>
      </c>
      <c r="W5" s="212">
        <f>Résultats!Y287</f>
        <v>250639.193</v>
      </c>
      <c r="X5" s="212">
        <f>Résultats!Z287</f>
        <v>252301.60630000001</v>
      </c>
      <c r="Y5" s="212">
        <f>Résultats!AA287</f>
        <v>252274.10879999999</v>
      </c>
      <c r="Z5" s="212">
        <f>Résultats!AB287</f>
        <v>251461.1612</v>
      </c>
      <c r="AA5" s="212">
        <f>Résultats!AC287</f>
        <v>250212.00899999999</v>
      </c>
      <c r="AB5" s="212">
        <f>Résultats!AD287</f>
        <v>250494.65160000001</v>
      </c>
      <c r="AC5" s="212">
        <f>Résultats!AE287</f>
        <v>250575.34039999999</v>
      </c>
      <c r="AD5" s="212">
        <f>Résultats!AF287</f>
        <v>250669.76680000001</v>
      </c>
      <c r="AE5" s="212">
        <f>Résultats!AG287</f>
        <v>250760.149</v>
      </c>
      <c r="AF5" s="212">
        <f>Résultats!AH287</f>
        <v>250826.18299999999</v>
      </c>
      <c r="AG5" s="212">
        <f>Résultats!AI287</f>
        <v>249816.42660000001</v>
      </c>
      <c r="AH5" s="212">
        <f>Résultats!AJ287</f>
        <v>249276.62419999999</v>
      </c>
      <c r="AI5" s="212">
        <f>Résultats!AK287</f>
        <v>248976.24549999999</v>
      </c>
      <c r="AJ5" s="212">
        <f>Résultats!AL287</f>
        <v>248777.92439999999</v>
      </c>
      <c r="AK5" s="212">
        <f>Résultats!AM287</f>
        <v>248593.91750000001</v>
      </c>
      <c r="AL5" s="212">
        <f>Résultats!AN287</f>
        <v>248533.1802</v>
      </c>
      <c r="AM5" s="212">
        <f>Résultats!AO287</f>
        <v>248387.54920000001</v>
      </c>
      <c r="AN5" s="212">
        <f>Résultats!AP287</f>
        <v>248226.23069999999</v>
      </c>
      <c r="AO5" s="212">
        <f>Résultats!AQ287</f>
        <v>248067.00270000001</v>
      </c>
      <c r="AP5" s="212">
        <f>Résultats!AR287</f>
        <v>246424.37640000001</v>
      </c>
      <c r="AQ5" s="212">
        <f>Résultats!AS287</f>
        <v>245471.75570000001</v>
      </c>
      <c r="AR5" s="212">
        <f>Résultats!AT287</f>
        <v>244708.992</v>
      </c>
      <c r="AS5" s="212">
        <f>Résultats!AU287</f>
        <v>244055.9823</v>
      </c>
      <c r="AT5" s="212">
        <f>Résultats!AV287</f>
        <v>243483.2095</v>
      </c>
      <c r="AU5" s="260">
        <f>Résultats!AW287</f>
        <v>243671.64799999999</v>
      </c>
    </row>
    <row r="6" spans="1:56" x14ac:dyDescent="0.25">
      <c r="B6" s="261" t="s">
        <v>497</v>
      </c>
      <c r="C6" s="262">
        <f>Résultats!E290</f>
        <v>47168.089010000003</v>
      </c>
      <c r="D6" s="263">
        <f>Résultats!F290</f>
        <v>48417.591540000001</v>
      </c>
      <c r="E6" s="263">
        <f>Résultats!G290</f>
        <v>48084.381300000001</v>
      </c>
      <c r="F6" s="263">
        <f>Résultats!H290</f>
        <v>49180.722329999997</v>
      </c>
      <c r="G6" s="263">
        <f>Résultats!I290</f>
        <v>49908.431519999998</v>
      </c>
      <c r="H6" s="263">
        <f>Résultats!J290</f>
        <v>51031.736620000003</v>
      </c>
      <c r="I6" s="263">
        <f>Résultats!K290</f>
        <v>51439.91908</v>
      </c>
      <c r="J6" s="263">
        <f>Résultats!L290</f>
        <v>52505.455470000001</v>
      </c>
      <c r="K6" s="263">
        <f>Résultats!M290</f>
        <v>54348.789629999999</v>
      </c>
      <c r="L6" s="263">
        <f>Résultats!N290</f>
        <v>55494.792869999997</v>
      </c>
      <c r="M6" s="263">
        <f>Résultats!O290</f>
        <v>55686.883880000001</v>
      </c>
      <c r="N6" s="263">
        <f>Résultats!P290</f>
        <v>56257.961439999999</v>
      </c>
      <c r="O6" s="263">
        <f>Résultats!Q290</f>
        <v>56707.166140000001</v>
      </c>
      <c r="P6" s="263">
        <f>Résultats!R290</f>
        <v>56374.490059999996</v>
      </c>
      <c r="Q6" s="263">
        <f>Résultats!S289</f>
        <v>121608.3759</v>
      </c>
      <c r="R6" s="263">
        <f>Résultats!T290</f>
        <v>54815.259530000003</v>
      </c>
      <c r="S6" s="263">
        <f>Résultats!U290</f>
        <v>54654.768680000001</v>
      </c>
      <c r="T6" s="263">
        <f>Résultats!V290</f>
        <v>54636.596810000003</v>
      </c>
      <c r="U6" s="263">
        <f>Résultats!W290</f>
        <v>57978.435899999997</v>
      </c>
      <c r="V6" s="263">
        <f>Résultats!X290</f>
        <v>60307.372239999997</v>
      </c>
      <c r="W6" s="263">
        <f>Résultats!Y290</f>
        <v>59798.375919999999</v>
      </c>
      <c r="X6" s="263">
        <f>Résultats!Z290</f>
        <v>59950.606180000002</v>
      </c>
      <c r="Y6" s="263">
        <f>Résultats!AA290</f>
        <v>60394.702499999999</v>
      </c>
      <c r="Z6" s="263">
        <f>Résultats!AB290</f>
        <v>60940.875269999997</v>
      </c>
      <c r="AA6" s="263">
        <f>Résultats!AC289</f>
        <v>120003.2933</v>
      </c>
      <c r="AB6" s="263">
        <f>Résultats!AD290</f>
        <v>61748.632380000003</v>
      </c>
      <c r="AC6" s="263">
        <f>Résultats!AE290</f>
        <v>62004.199800000002</v>
      </c>
      <c r="AD6" s="263">
        <f>Résultats!AF290</f>
        <v>62266.583319999998</v>
      </c>
      <c r="AE6" s="263">
        <f>Résultats!AG290</f>
        <v>62540.068800000001</v>
      </c>
      <c r="AF6" s="263">
        <f>Résultats!AH290</f>
        <v>62827.475330000001</v>
      </c>
      <c r="AG6" s="263">
        <f>Résultats!AI290</f>
        <v>63329.104169999999</v>
      </c>
      <c r="AH6" s="263">
        <f>Résultats!AJ290</f>
        <v>63796.306329999999</v>
      </c>
      <c r="AI6" s="263">
        <f>Résultats!AK290</f>
        <v>64248.890370000001</v>
      </c>
      <c r="AJ6" s="263">
        <f>Résultats!AL290</f>
        <v>64710.322180000003</v>
      </c>
      <c r="AK6" s="263">
        <f>Résultats!AM290</f>
        <v>65182.495000000003</v>
      </c>
      <c r="AL6" s="263">
        <f>Résultats!AN290</f>
        <v>65580.521340000007</v>
      </c>
      <c r="AM6" s="263">
        <f>Résultats!AO290</f>
        <v>66019.895139999906</v>
      </c>
      <c r="AN6" s="263">
        <f>Résultats!AP290</f>
        <v>66480.336890000006</v>
      </c>
      <c r="AO6" s="263">
        <f>Résultats!AQ290</f>
        <v>66955.222590000005</v>
      </c>
      <c r="AP6" s="263">
        <f>Résultats!AR290</f>
        <v>67622.843030000004</v>
      </c>
      <c r="AQ6" s="263">
        <f>Résultats!AS290</f>
        <v>68063.523440000004</v>
      </c>
      <c r="AR6" s="263">
        <f>Résultats!AT290</f>
        <v>68509.826319999906</v>
      </c>
      <c r="AS6" s="263">
        <f>Résultats!AU290</f>
        <v>68966.872380000001</v>
      </c>
      <c r="AT6" s="263">
        <f>Résultats!AV290</f>
        <v>69429.039130000005</v>
      </c>
      <c r="AU6" s="264">
        <f>Résultats!AW289</f>
        <v>161206.90470000001</v>
      </c>
      <c r="AV6" s="253"/>
      <c r="BB6" t="s">
        <v>542</v>
      </c>
    </row>
    <row r="7" spans="1:56" x14ac:dyDescent="0.25">
      <c r="B7" s="258" t="s">
        <v>498</v>
      </c>
      <c r="C7" s="259">
        <f>Résultats!E291</f>
        <v>580650.23010000004</v>
      </c>
      <c r="D7" s="212">
        <f>Résultats!F291</f>
        <v>596613.05530000001</v>
      </c>
      <c r="E7" s="212">
        <f>Résultats!G291</f>
        <v>599081.12540000002</v>
      </c>
      <c r="F7" s="212">
        <f>Résultats!H291</f>
        <v>614187.05889999995</v>
      </c>
      <c r="G7" s="212">
        <f>Résultats!I291</f>
        <v>624275.57810000004</v>
      </c>
      <c r="H7" s="212">
        <f>Résultats!J291</f>
        <v>637241.76150000002</v>
      </c>
      <c r="I7" s="212">
        <f>Résultats!K291</f>
        <v>651316.39489999996</v>
      </c>
      <c r="J7" s="212">
        <f>Résultats!L291</f>
        <v>671443.82649999997</v>
      </c>
      <c r="K7" s="212">
        <f>Résultats!M291</f>
        <v>697273.19169999997</v>
      </c>
      <c r="L7" s="212">
        <f>Résultats!N291</f>
        <v>723249.03839999996</v>
      </c>
      <c r="M7" s="212">
        <f>Résultats!O291</f>
        <v>727081.15819999995</v>
      </c>
      <c r="N7" s="212">
        <f>Résultats!P291</f>
        <v>727152.15789999999</v>
      </c>
      <c r="O7" s="212">
        <f>Résultats!Q291</f>
        <v>725831.9325</v>
      </c>
      <c r="P7" s="212">
        <f>Résultats!R291</f>
        <v>725424.55429999996</v>
      </c>
      <c r="Q7" s="212">
        <f>SUM(Q8:Q9)</f>
        <v>729085.14335999999</v>
      </c>
      <c r="R7" s="212">
        <f t="shared" ref="R7:AU7" si="2">SUM(R8:R9)</f>
        <v>786524.0307</v>
      </c>
      <c r="S7" s="212">
        <f t="shared" si="2"/>
        <v>781626.32199999993</v>
      </c>
      <c r="T7" s="212">
        <f t="shared" si="2"/>
        <v>777981.01949999994</v>
      </c>
      <c r="U7" s="212">
        <f t="shared" si="2"/>
        <v>773797.6128</v>
      </c>
      <c r="V7" s="212">
        <f t="shared" si="2"/>
        <v>768661.79040000006</v>
      </c>
      <c r="W7" s="212">
        <f t="shared" si="2"/>
        <v>762009.65099999995</v>
      </c>
      <c r="X7" s="212">
        <f t="shared" si="2"/>
        <v>756167.7132</v>
      </c>
      <c r="Y7" s="212">
        <f t="shared" si="2"/>
        <v>750797.62570000009</v>
      </c>
      <c r="Z7" s="212">
        <f t="shared" si="2"/>
        <v>745418.73940000008</v>
      </c>
      <c r="AA7" s="212">
        <f t="shared" si="2"/>
        <v>681700.87485999998</v>
      </c>
      <c r="AB7" s="212">
        <f t="shared" si="2"/>
        <v>736406.04929999996</v>
      </c>
      <c r="AC7" s="212">
        <f t="shared" si="2"/>
        <v>733034.13520000002</v>
      </c>
      <c r="AD7" s="212">
        <f t="shared" si="2"/>
        <v>729824.00219999999</v>
      </c>
      <c r="AE7" s="212">
        <f t="shared" si="2"/>
        <v>726723.08370000008</v>
      </c>
      <c r="AF7" s="212">
        <f t="shared" si="2"/>
        <v>723711.97959999996</v>
      </c>
      <c r="AG7" s="212">
        <f t="shared" si="2"/>
        <v>721028.15460000001</v>
      </c>
      <c r="AH7" s="212">
        <f t="shared" si="2"/>
        <v>718636.51780000003</v>
      </c>
      <c r="AI7" s="212">
        <f t="shared" si="2"/>
        <v>716438.57019999996</v>
      </c>
      <c r="AJ7" s="212">
        <f t="shared" si="2"/>
        <v>714441.31150000007</v>
      </c>
      <c r="AK7" s="212">
        <f t="shared" si="2"/>
        <v>712569.15960000001</v>
      </c>
      <c r="AL7" s="212">
        <f t="shared" si="2"/>
        <v>710314.92170000006</v>
      </c>
      <c r="AM7" s="212">
        <f t="shared" si="2"/>
        <v>708272.58649999998</v>
      </c>
      <c r="AN7" s="212">
        <f t="shared" si="2"/>
        <v>706385.06510000001</v>
      </c>
      <c r="AO7" s="212">
        <f t="shared" si="2"/>
        <v>704631.6595999999</v>
      </c>
      <c r="AP7" s="212">
        <f t="shared" si="2"/>
        <v>702899.16410000005</v>
      </c>
      <c r="AQ7" s="212">
        <f t="shared" si="2"/>
        <v>700529.78509999998</v>
      </c>
      <c r="AR7" s="212">
        <f t="shared" si="2"/>
        <v>698350.50539999991</v>
      </c>
      <c r="AS7" s="212">
        <f t="shared" si="2"/>
        <v>696357.81310000003</v>
      </c>
      <c r="AT7" s="212">
        <f t="shared" si="2"/>
        <v>694508.93650000007</v>
      </c>
      <c r="AU7" s="212">
        <f t="shared" si="2"/>
        <v>599645.15547999996</v>
      </c>
      <c r="AW7" t="s">
        <v>538</v>
      </c>
      <c r="AX7" s="312">
        <f>Q3/Q2</f>
        <v>1.3801169014304374E-2</v>
      </c>
      <c r="AY7" s="312">
        <f>AA3/AA2</f>
        <v>1.4335163730767948E-2</v>
      </c>
      <c r="AZ7" s="312">
        <f>AU3/AU2</f>
        <v>8.6989003671886552E-3</v>
      </c>
      <c r="BB7" s="312">
        <f>[3]Trafic!$H$27/([3]Trafic!$H$30-[3]Trafic!$H$29)</f>
        <v>9.6732536609177803E-3</v>
      </c>
      <c r="BC7" s="312">
        <f>[3]Trafic!$J$27/([3]Trafic!$J$30-[3]Trafic!$J$29)</f>
        <v>1.4577967949865439E-2</v>
      </c>
      <c r="BD7" s="312">
        <f>[3]Trafic!$N$27/([3]Trafic!$N$30-[3]Trafic!$N$29)</f>
        <v>6.5864876836073186E-3</v>
      </c>
    </row>
    <row r="8" spans="1:56" x14ac:dyDescent="0.25">
      <c r="B8" s="258" t="s">
        <v>499</v>
      </c>
      <c r="C8" s="259">
        <f>Résultats!E288</f>
        <v>533482.14110000001</v>
      </c>
      <c r="D8" s="212">
        <f>Résultats!F288</f>
        <v>548195.48880000005</v>
      </c>
      <c r="E8" s="212">
        <f>Résultats!G288</f>
        <v>550999.97950000002</v>
      </c>
      <c r="F8" s="212">
        <f>Résultats!H288</f>
        <v>565009.80240000004</v>
      </c>
      <c r="G8" s="212">
        <f>Résultats!I288</f>
        <v>574370.73930000002</v>
      </c>
      <c r="H8" s="212">
        <f>Résultats!J288</f>
        <v>586213.77229999995</v>
      </c>
      <c r="I8" s="212">
        <f>Résultats!K288</f>
        <v>599885.74450000003</v>
      </c>
      <c r="J8" s="212">
        <f>Résultats!L288</f>
        <v>618950.75749999995</v>
      </c>
      <c r="K8" s="212">
        <f>Résultats!M288</f>
        <v>642937.57550000004</v>
      </c>
      <c r="L8" s="212">
        <f>Résultats!N288</f>
        <v>667775.4179</v>
      </c>
      <c r="M8" s="212">
        <f>Résultats!O288</f>
        <v>671415.65989999997</v>
      </c>
      <c r="N8" s="212">
        <f>Résultats!P288</f>
        <v>670918.67299999995</v>
      </c>
      <c r="O8" s="212">
        <f>Résultats!Q288</f>
        <v>669152.11219999997</v>
      </c>
      <c r="P8" s="212">
        <f>Résultats!R288</f>
        <v>669078.26410000003</v>
      </c>
      <c r="Q8" s="212">
        <f>Résultats!S288</f>
        <v>673502.07339999999</v>
      </c>
      <c r="R8" s="212">
        <f>Résultats!T288</f>
        <v>675461.47530000005</v>
      </c>
      <c r="S8" s="212">
        <f>Résultats!U288</f>
        <v>675854.83799999999</v>
      </c>
      <c r="T8" s="212">
        <f>Résultats!V288</f>
        <v>675846.31279999996</v>
      </c>
      <c r="U8" s="212">
        <f>Résultats!W288</f>
        <v>664458.80200000003</v>
      </c>
      <c r="V8" s="212">
        <f>Résultats!X288</f>
        <v>653078.25690000004</v>
      </c>
      <c r="W8" s="212">
        <f>Résultats!Y288</f>
        <v>647536.82869999995</v>
      </c>
      <c r="X8" s="212">
        <f>Résultats!Z288</f>
        <v>641036.97690000001</v>
      </c>
      <c r="Y8" s="212">
        <f>Résultats!AA288</f>
        <v>634280.00360000005</v>
      </c>
      <c r="Z8" s="212">
        <f>Résultats!AB288</f>
        <v>627262.95830000006</v>
      </c>
      <c r="AA8" s="212">
        <f>Résultats!AC288</f>
        <v>620147.6446</v>
      </c>
      <c r="AB8" s="212">
        <f>Résultats!AD288</f>
        <v>615173.9338</v>
      </c>
      <c r="AC8" s="212">
        <f>Résultats!AE288</f>
        <v>610276.67870000005</v>
      </c>
      <c r="AD8" s="212">
        <f>Résultats!AF288</f>
        <v>605425.93079999997</v>
      </c>
      <c r="AE8" s="212">
        <f>Résultats!AG288</f>
        <v>600654.46730000002</v>
      </c>
      <c r="AF8" s="212">
        <f>Résultats!AH288</f>
        <v>595968.08169999998</v>
      </c>
      <c r="AG8" s="212">
        <f>Résultats!AI288</f>
        <v>591239.94330000004</v>
      </c>
      <c r="AH8" s="212">
        <f>Résultats!AJ288</f>
        <v>586825.60869999998</v>
      </c>
      <c r="AI8" s="212">
        <f>Résultats!AK288</f>
        <v>582586.36109999998</v>
      </c>
      <c r="AJ8" s="212">
        <f>Résultats!AL288</f>
        <v>578506.94590000005</v>
      </c>
      <c r="AK8" s="212">
        <f>Résultats!AM288</f>
        <v>574511.67260000005</v>
      </c>
      <c r="AL8" s="212">
        <f>Résultats!AN288</f>
        <v>570202.33860000002</v>
      </c>
      <c r="AM8" s="212">
        <f>Résultats!AO288</f>
        <v>566039.45909999998</v>
      </c>
      <c r="AN8" s="212">
        <f>Résultats!AP288</f>
        <v>561983.32429999998</v>
      </c>
      <c r="AO8" s="212">
        <f>Résultats!AQ288</f>
        <v>558016.85179999995</v>
      </c>
      <c r="AP8" s="212">
        <f>Résultats!AR288</f>
        <v>553611.40280000004</v>
      </c>
      <c r="AQ8" s="212">
        <f>Résultats!AS288</f>
        <v>548798.43279999995</v>
      </c>
      <c r="AR8" s="212">
        <f>Résultats!AT288</f>
        <v>544221.31889999995</v>
      </c>
      <c r="AS8" s="212">
        <f>Résultats!AU288</f>
        <v>539825.43240000005</v>
      </c>
      <c r="AT8" s="212">
        <f>Résultats!AV288</f>
        <v>535555.09860000003</v>
      </c>
      <c r="AU8" s="260">
        <f>Résultats!AW288</f>
        <v>530177.43059999996</v>
      </c>
      <c r="AW8" t="s">
        <v>539</v>
      </c>
      <c r="AX8" s="312">
        <f>+Q6/Q2</f>
        <v>0.10679521364321984</v>
      </c>
      <c r="AY8" s="312">
        <f>+AA6/AA2</f>
        <v>0.11244529650799533</v>
      </c>
      <c r="AZ8" s="312">
        <f>+AU6/AU2</f>
        <v>0.15908492810691985</v>
      </c>
      <c r="BB8" s="312">
        <f>[3]Trafic!$H$25/[3]Trafic!$H$31</f>
        <v>8.6581998710879085E-2</v>
      </c>
      <c r="BC8" s="312">
        <f>[3]Trafic!$J$25/[3]Trafic!$J$31</f>
        <v>0.14233557304995703</v>
      </c>
      <c r="BD8" s="312">
        <f>[3]Trafic!$N$25/[3]Trafic!$N$31</f>
        <v>0.18954036770730018</v>
      </c>
    </row>
    <row r="9" spans="1:56" x14ac:dyDescent="0.25">
      <c r="B9" s="261" t="s">
        <v>500</v>
      </c>
      <c r="C9" s="262">
        <f>Résultats!E289</f>
        <v>85388.794389999995</v>
      </c>
      <c r="D9" s="263">
        <f>Résultats!F289</f>
        <v>90970.033609999999</v>
      </c>
      <c r="E9" s="263">
        <f>Résultats!G289</f>
        <v>93654.820730000007</v>
      </c>
      <c r="F9" s="263">
        <f>Résultats!H289</f>
        <v>99750.72249</v>
      </c>
      <c r="G9" s="263">
        <f>Résultats!I289</f>
        <v>103725.18520000001</v>
      </c>
      <c r="H9" s="263">
        <f>Résultats!J289</f>
        <v>111324.97749999999</v>
      </c>
      <c r="I9" s="263">
        <f>Résultats!K289</f>
        <v>116915.0313</v>
      </c>
      <c r="J9" s="263">
        <f>Résultats!L289</f>
        <v>123310.2037</v>
      </c>
      <c r="K9" s="263">
        <f>Résultats!M289</f>
        <v>132137.32029999999</v>
      </c>
      <c r="L9" s="263">
        <f>Résultats!N289</f>
        <v>137123.9399</v>
      </c>
      <c r="M9" s="263">
        <f>Résultats!O289</f>
        <v>133527.12229999999</v>
      </c>
      <c r="N9" s="263">
        <f>Résultats!P289</f>
        <v>132896.82870000001</v>
      </c>
      <c r="O9" s="263">
        <f>Résultats!Q289</f>
        <v>137274.92199999999</v>
      </c>
      <c r="P9" s="263">
        <f>Résultats!R289</f>
        <v>135497.81090000001</v>
      </c>
      <c r="Q9" s="263">
        <f>Résultats!S290</f>
        <v>55583.069960000001</v>
      </c>
      <c r="R9" s="263">
        <f>Résultats!T289</f>
        <v>111062.5554</v>
      </c>
      <c r="S9" s="263">
        <f>Résultats!U289</f>
        <v>105771.484</v>
      </c>
      <c r="T9" s="263">
        <f>Résultats!V289</f>
        <v>102134.7067</v>
      </c>
      <c r="U9" s="263">
        <f>Résultats!W289</f>
        <v>109338.81080000001</v>
      </c>
      <c r="V9" s="263">
        <f>Résultats!X289</f>
        <v>115583.53350000001</v>
      </c>
      <c r="W9" s="263">
        <f>Résultats!Y289</f>
        <v>114472.8223</v>
      </c>
      <c r="X9" s="263">
        <f>Résultats!Z289</f>
        <v>115130.7363</v>
      </c>
      <c r="Y9" s="263">
        <f>Résultats!AA289</f>
        <v>116517.62209999999</v>
      </c>
      <c r="Z9" s="263">
        <f>Résultats!AB289</f>
        <v>118155.78109999999</v>
      </c>
      <c r="AA9" s="263">
        <f>Résultats!AC290</f>
        <v>61553.230259999997</v>
      </c>
      <c r="AB9" s="263">
        <f>Résultats!AD289</f>
        <v>121232.1155</v>
      </c>
      <c r="AC9" s="263">
        <f>Résultats!AE289</f>
        <v>122757.4565</v>
      </c>
      <c r="AD9" s="263">
        <f>Résultats!AF289</f>
        <v>124398.0714</v>
      </c>
      <c r="AE9" s="263">
        <f>Résultats!AG289</f>
        <v>126068.6164</v>
      </c>
      <c r="AF9" s="263">
        <f>Résultats!AH289</f>
        <v>127743.8979</v>
      </c>
      <c r="AG9" s="263">
        <f>Résultats!AI289</f>
        <v>129788.2113</v>
      </c>
      <c r="AH9" s="263">
        <f>Résultats!AJ289</f>
        <v>131810.90909999999</v>
      </c>
      <c r="AI9" s="263">
        <f>Résultats!AK289</f>
        <v>133852.20910000001</v>
      </c>
      <c r="AJ9" s="263">
        <f>Résultats!AL289</f>
        <v>135934.36559999999</v>
      </c>
      <c r="AK9" s="263">
        <f>Résultats!AM289</f>
        <v>138057.48699999999</v>
      </c>
      <c r="AL9" s="263">
        <f>Résultats!AN289</f>
        <v>140112.58309999999</v>
      </c>
      <c r="AM9" s="263">
        <f>Résultats!AO289</f>
        <v>142233.1274</v>
      </c>
      <c r="AN9" s="263">
        <f>Résultats!AP289</f>
        <v>144401.7408</v>
      </c>
      <c r="AO9" s="263">
        <f>Résultats!AQ289</f>
        <v>146614.80780000001</v>
      </c>
      <c r="AP9" s="263">
        <f>Résultats!AR289</f>
        <v>149287.76130000001</v>
      </c>
      <c r="AQ9" s="263">
        <f>Résultats!AS289</f>
        <v>151731.3523</v>
      </c>
      <c r="AR9" s="263">
        <f>Résultats!AT289</f>
        <v>154129.18650000001</v>
      </c>
      <c r="AS9" s="263">
        <f>Résultats!AU289</f>
        <v>156532.38070000001</v>
      </c>
      <c r="AT9" s="263">
        <f>Résultats!AV289</f>
        <v>158953.83790000001</v>
      </c>
      <c r="AU9" s="264">
        <f>Résultats!AW290</f>
        <v>69467.724879999994</v>
      </c>
      <c r="AW9" t="s">
        <v>540</v>
      </c>
      <c r="AX9" s="312">
        <f>Q9/Q2</f>
        <v>4.8812475188431771E-2</v>
      </c>
      <c r="AY9" s="312">
        <f>AA9/AA2</f>
        <v>5.7676510679649906E-2</v>
      </c>
      <c r="AZ9" s="312">
        <f>AU9/AU2</f>
        <v>6.8553316862277586E-2</v>
      </c>
      <c r="BB9" s="312">
        <f>[3]Trafic!$H$26/[3]Trafic!$H$31</f>
        <v>5.0587052351781035E-2</v>
      </c>
      <c r="BC9" s="312">
        <f>[3]Trafic!$J$26/[3]Trafic!$J$31</f>
        <v>7.6007847942966056E-2</v>
      </c>
      <c r="BD9" s="312">
        <f>[3]Trafic!$N$26/[3]Trafic!$N$31</f>
        <v>9.8293993125704568E-2</v>
      </c>
    </row>
    <row r="10" spans="1:56" x14ac:dyDescent="0.25">
      <c r="B10" s="249" t="s">
        <v>501</v>
      </c>
      <c r="C10" s="250">
        <f t="shared" ref="C10:AU10" si="3">C5+C8</f>
        <v>696943.44530000002</v>
      </c>
      <c r="D10" s="251">
        <f t="shared" si="3"/>
        <v>720421.69819999998</v>
      </c>
      <c r="E10" s="251">
        <f t="shared" si="3"/>
        <v>729930.10110000009</v>
      </c>
      <c r="F10" s="251">
        <f t="shared" si="3"/>
        <v>753601.72510000004</v>
      </c>
      <c r="G10" s="251">
        <f t="shared" si="3"/>
        <v>770562.00659999996</v>
      </c>
      <c r="H10" s="251">
        <f t="shared" si="3"/>
        <v>790930.08599999989</v>
      </c>
      <c r="I10" s="251">
        <f t="shared" si="3"/>
        <v>818764.9155</v>
      </c>
      <c r="J10" s="251">
        <f t="shared" si="3"/>
        <v>853795.1780999999</v>
      </c>
      <c r="K10" s="251">
        <f t="shared" si="3"/>
        <v>894657.78359999997</v>
      </c>
      <c r="L10" s="251">
        <f t="shared" si="3"/>
        <v>941547.32900000003</v>
      </c>
      <c r="M10" s="251">
        <f t="shared" si="3"/>
        <v>946162.16619999998</v>
      </c>
      <c r="N10" s="251">
        <f t="shared" si="3"/>
        <v>940689.15149999992</v>
      </c>
      <c r="O10" s="251">
        <f t="shared" si="3"/>
        <v>935216.67479999992</v>
      </c>
      <c r="P10" s="251">
        <f t="shared" si="3"/>
        <v>936408.01439999999</v>
      </c>
      <c r="Q10" s="251">
        <f>Q5+Q8</f>
        <v>945799.31429999997</v>
      </c>
      <c r="R10" s="251">
        <f t="shared" si="3"/>
        <v>951070.34660000005</v>
      </c>
      <c r="S10" s="251">
        <f t="shared" si="3"/>
        <v>950322.50190000003</v>
      </c>
      <c r="T10" s="251">
        <f t="shared" si="3"/>
        <v>948517.70929999999</v>
      </c>
      <c r="U10" s="251">
        <f t="shared" si="3"/>
        <v>920278.22589999996</v>
      </c>
      <c r="V10" s="251">
        <f t="shared" si="3"/>
        <v>897988.8441000001</v>
      </c>
      <c r="W10" s="251">
        <f t="shared" si="3"/>
        <v>898176.02169999992</v>
      </c>
      <c r="X10" s="251">
        <f t="shared" si="3"/>
        <v>893338.58319999999</v>
      </c>
      <c r="Y10" s="251">
        <f t="shared" si="3"/>
        <v>886554.11239999998</v>
      </c>
      <c r="Z10" s="251">
        <f t="shared" si="3"/>
        <v>878724.11950000003</v>
      </c>
      <c r="AA10" s="251">
        <f t="shared" si="3"/>
        <v>870359.65359999996</v>
      </c>
      <c r="AB10" s="251">
        <f t="shared" si="3"/>
        <v>865668.58539999998</v>
      </c>
      <c r="AC10" s="251">
        <f t="shared" si="3"/>
        <v>860852.01910000003</v>
      </c>
      <c r="AD10" s="251">
        <f t="shared" si="3"/>
        <v>856095.69759999996</v>
      </c>
      <c r="AE10" s="251">
        <f t="shared" si="3"/>
        <v>851414.61629999999</v>
      </c>
      <c r="AF10" s="251">
        <f t="shared" si="3"/>
        <v>846794.26469999994</v>
      </c>
      <c r="AG10" s="251">
        <f t="shared" si="3"/>
        <v>841056.36990000005</v>
      </c>
      <c r="AH10" s="251">
        <f t="shared" si="3"/>
        <v>836102.23289999994</v>
      </c>
      <c r="AI10" s="251">
        <f t="shared" si="3"/>
        <v>831562.60659999994</v>
      </c>
      <c r="AJ10" s="251">
        <f t="shared" si="3"/>
        <v>827284.87030000007</v>
      </c>
      <c r="AK10" s="251">
        <f t="shared" si="3"/>
        <v>823105.59010000003</v>
      </c>
      <c r="AL10" s="251">
        <f t="shared" si="3"/>
        <v>818735.51879999996</v>
      </c>
      <c r="AM10" s="251">
        <f t="shared" si="3"/>
        <v>814427.00829999999</v>
      </c>
      <c r="AN10" s="251">
        <f t="shared" si="3"/>
        <v>810209.55499999993</v>
      </c>
      <c r="AO10" s="251">
        <f t="shared" si="3"/>
        <v>806083.8544999999</v>
      </c>
      <c r="AP10" s="251">
        <f t="shared" si="3"/>
        <v>800035.77919999999</v>
      </c>
      <c r="AQ10" s="251">
        <f t="shared" si="3"/>
        <v>794270.18849999993</v>
      </c>
      <c r="AR10" s="251">
        <f t="shared" si="3"/>
        <v>788930.31089999992</v>
      </c>
      <c r="AS10" s="251">
        <f t="shared" si="3"/>
        <v>783881.41470000008</v>
      </c>
      <c r="AT10" s="251">
        <f t="shared" si="3"/>
        <v>779038.30810000002</v>
      </c>
      <c r="AU10" s="252">
        <f t="shared" si="3"/>
        <v>773849.07859999989</v>
      </c>
      <c r="AW10" t="s">
        <v>541</v>
      </c>
      <c r="AX10" s="312">
        <f>1-SUM(AX7:AX9)</f>
        <v>0.83059114215404395</v>
      </c>
      <c r="AY10" s="312">
        <f>1-SUM(AY7:AY9)</f>
        <v>0.81554302908158682</v>
      </c>
      <c r="AZ10" s="312">
        <f t="shared" ref="AZ10" si="4">1-SUM(AZ7:AZ9)</f>
        <v>0.76366285466361394</v>
      </c>
      <c r="BB10" s="312">
        <f>([3]Trafic!$H$23+[3]Trafic!$H$28)/[3]Trafic!$H$30</f>
        <v>0.84698145105670741</v>
      </c>
      <c r="BC10" s="312">
        <f>([3]Trafic!$J$23+[3]Trafic!$J$28)/[3]Trafic!$J$30</f>
        <v>0.75252158630631349</v>
      </c>
      <c r="BD10" s="312">
        <f>([3]Trafic!$N$23+[3]Trafic!$N$28)/[3]Trafic!$N$30</f>
        <v>0.6858880697768327</v>
      </c>
    </row>
    <row r="11" spans="1:56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56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  <c r="AW12" s="266" t="s">
        <v>529</v>
      </c>
      <c r="AX12" s="242">
        <v>2020</v>
      </c>
      <c r="AY12" s="242">
        <v>2030</v>
      </c>
      <c r="AZ12" s="243">
        <v>2050</v>
      </c>
    </row>
    <row r="13" spans="1:56" x14ac:dyDescent="0.25">
      <c r="B13" s="245" t="s">
        <v>1</v>
      </c>
      <c r="C13" s="246">
        <f t="shared" ref="C13:AU13" si="5">C14+C15+C18</f>
        <v>842942.38378000003</v>
      </c>
      <c r="D13" s="247">
        <f t="shared" si="5"/>
        <v>873616.49448999995</v>
      </c>
      <c r="E13" s="247">
        <f t="shared" si="5"/>
        <v>885836.58940000006</v>
      </c>
      <c r="F13" s="247">
        <f t="shared" si="5"/>
        <v>916789.63525999989</v>
      </c>
      <c r="G13" s="247">
        <f t="shared" si="5"/>
        <v>938052.53549000004</v>
      </c>
      <c r="H13" s="247">
        <f t="shared" si="5"/>
        <v>967083.91284999996</v>
      </c>
      <c r="I13" s="247">
        <f t="shared" si="5"/>
        <v>1001016.8441999999</v>
      </c>
      <c r="J13" s="247">
        <f t="shared" si="5"/>
        <v>1043503.6490799999</v>
      </c>
      <c r="K13" s="247">
        <f t="shared" si="5"/>
        <v>1095297.5805500001</v>
      </c>
      <c r="L13" s="247">
        <f t="shared" si="5"/>
        <v>1148573.11445</v>
      </c>
      <c r="M13" s="247">
        <f t="shared" si="5"/>
        <v>1150035.2032999999</v>
      </c>
      <c r="N13" s="247">
        <f t="shared" si="5"/>
        <v>1144747.0360399999</v>
      </c>
      <c r="O13" s="247">
        <f t="shared" si="5"/>
        <v>1144360.3844999999</v>
      </c>
      <c r="P13" s="247">
        <f t="shared" si="5"/>
        <v>1143915.0493600001</v>
      </c>
      <c r="Q13" s="247">
        <f t="shared" si="5"/>
        <v>1137644.2805399999</v>
      </c>
      <c r="R13" s="247">
        <f t="shared" si="5"/>
        <v>1133068.6369500002</v>
      </c>
      <c r="S13" s="247">
        <f t="shared" si="5"/>
        <v>1127481.0122100001</v>
      </c>
      <c r="T13" s="247">
        <f t="shared" si="5"/>
        <v>1122727.9074900001</v>
      </c>
      <c r="U13" s="247">
        <f t="shared" si="5"/>
        <v>1119349.5787899999</v>
      </c>
      <c r="V13" s="247">
        <f t="shared" si="5"/>
        <v>1117154.94395</v>
      </c>
      <c r="W13" s="247">
        <f t="shared" si="5"/>
        <v>1113270.6326299999</v>
      </c>
      <c r="X13" s="247">
        <f t="shared" si="5"/>
        <v>1112170.04437</v>
      </c>
      <c r="Y13" s="247">
        <f t="shared" si="5"/>
        <v>1112449.18698</v>
      </c>
      <c r="Z13" s="247">
        <f t="shared" si="5"/>
        <v>1113684.49386</v>
      </c>
      <c r="AA13" s="247">
        <f t="shared" si="5"/>
        <v>1115774.1180700001</v>
      </c>
      <c r="AB13" s="247">
        <f t="shared" si="5"/>
        <v>1118527.2014299999</v>
      </c>
      <c r="AC13" s="247">
        <f t="shared" si="5"/>
        <v>1123462.1359600001</v>
      </c>
      <c r="AD13" s="247">
        <f t="shared" si="5"/>
        <v>1127865.1519599999</v>
      </c>
      <c r="AE13" s="247">
        <f t="shared" si="5"/>
        <v>1132171.49425</v>
      </c>
      <c r="AF13" s="247">
        <f t="shared" si="5"/>
        <v>1138305.5089</v>
      </c>
      <c r="AG13" s="247">
        <f t="shared" si="5"/>
        <v>1142031.0936099999</v>
      </c>
      <c r="AH13" s="247">
        <f t="shared" si="5"/>
        <v>1146428.1206499999</v>
      </c>
      <c r="AI13" s="247">
        <f t="shared" si="5"/>
        <v>1151109.52511</v>
      </c>
      <c r="AJ13" s="247">
        <f t="shared" si="5"/>
        <v>1155951.6360599999</v>
      </c>
      <c r="AK13" s="247">
        <f t="shared" si="5"/>
        <v>1160905.9410999999</v>
      </c>
      <c r="AL13" s="247">
        <f t="shared" si="5"/>
        <v>1166038.99453</v>
      </c>
      <c r="AM13" s="247">
        <f t="shared" si="5"/>
        <v>1170967.7408799999</v>
      </c>
      <c r="AN13" s="247">
        <f t="shared" si="5"/>
        <v>1175844.7342999999</v>
      </c>
      <c r="AO13" s="247">
        <f t="shared" si="5"/>
        <v>1180736.9298700001</v>
      </c>
      <c r="AP13" s="247">
        <f t="shared" si="5"/>
        <v>1185657.8104099999</v>
      </c>
      <c r="AQ13" s="247">
        <f t="shared" si="5"/>
        <v>1190763.5883200001</v>
      </c>
      <c r="AR13" s="247">
        <f t="shared" si="5"/>
        <v>1195815.79097</v>
      </c>
      <c r="AS13" s="247">
        <f t="shared" si="5"/>
        <v>1200851.71551</v>
      </c>
      <c r="AT13" s="247">
        <f t="shared" si="5"/>
        <v>1205872.4855899999</v>
      </c>
      <c r="AU13" s="248">
        <f t="shared" si="5"/>
        <v>1210915.0214399998</v>
      </c>
      <c r="AW13" t="s">
        <v>530</v>
      </c>
      <c r="AX13" s="299">
        <f>Q19/Q18</f>
        <v>0.92381331721628124</v>
      </c>
      <c r="AY13" s="299">
        <f>AA19/AA18</f>
        <v>0.91497802856461452</v>
      </c>
      <c r="AZ13" s="299">
        <f>AU19/AU18</f>
        <v>0.89946484686106354</v>
      </c>
    </row>
    <row r="14" spans="1:56" x14ac:dyDescent="0.25">
      <c r="B14" s="249" t="s">
        <v>494</v>
      </c>
      <c r="C14" s="250">
        <f>Résultats!E294</f>
        <v>13442.05508</v>
      </c>
      <c r="D14" s="251">
        <f>Résultats!F294</f>
        <v>13810.84359</v>
      </c>
      <c r="E14" s="251">
        <f>Résultats!G294</f>
        <v>14176.8498</v>
      </c>
      <c r="F14" s="251">
        <f>Résultats!H294</f>
        <v>14270.192160000001</v>
      </c>
      <c r="G14" s="251">
        <f>Résultats!I294</f>
        <v>13871.184090000001</v>
      </c>
      <c r="H14" s="251">
        <f>Résultats!J294</f>
        <v>13840.56925</v>
      </c>
      <c r="I14" s="251">
        <f>Résultats!K294</f>
        <v>13960.6903</v>
      </c>
      <c r="J14" s="251">
        <f>Résultats!L294</f>
        <v>13975.19418</v>
      </c>
      <c r="K14" s="251">
        <f>Résultats!M294</f>
        <v>14241.882449999999</v>
      </c>
      <c r="L14" s="251">
        <f>Résultats!N294</f>
        <v>14610.15285</v>
      </c>
      <c r="M14" s="251">
        <f>Résultats!O294</f>
        <v>14902.2415</v>
      </c>
      <c r="N14" s="251">
        <f>Résultats!P294</f>
        <v>15154.488740000001</v>
      </c>
      <c r="O14" s="251">
        <f>Résultats!Q294</f>
        <v>15512.0573</v>
      </c>
      <c r="P14" s="251">
        <f>Résultats!R294</f>
        <v>15999.86046</v>
      </c>
      <c r="Q14" s="251">
        <f>Résultats!S294</f>
        <v>15715.47724</v>
      </c>
      <c r="R14" s="251">
        <f>Résultats!T294</f>
        <v>15461.67735</v>
      </c>
      <c r="S14" s="251">
        <f>Résultats!U294</f>
        <v>15448.20651</v>
      </c>
      <c r="T14" s="251">
        <f>Résultats!V294</f>
        <v>15485.164489999999</v>
      </c>
      <c r="U14" s="251">
        <f>Résultats!W294</f>
        <v>15879.285690000001</v>
      </c>
      <c r="V14" s="251">
        <f>Résultats!X294</f>
        <v>16227.203750000001</v>
      </c>
      <c r="W14" s="251">
        <f>Résultats!Y294</f>
        <v>16565.935829999999</v>
      </c>
      <c r="X14" s="251">
        <f>Résultats!Z294</f>
        <v>16891.39457</v>
      </c>
      <c r="Y14" s="251">
        <f>Résultats!AA294</f>
        <v>17235.988679999999</v>
      </c>
      <c r="Z14" s="251">
        <f>Résultats!AB294</f>
        <v>17592.881259999998</v>
      </c>
      <c r="AA14" s="251">
        <f>Résultats!AC294</f>
        <v>17953.688170000001</v>
      </c>
      <c r="AB14" s="251">
        <f>Résultats!AD294</f>
        <v>18314.787629999999</v>
      </c>
      <c r="AC14" s="251">
        <f>Résultats!AE294</f>
        <v>18679.99166</v>
      </c>
      <c r="AD14" s="251">
        <f>Résultats!AF294</f>
        <v>19055.356759999999</v>
      </c>
      <c r="AE14" s="251">
        <f>Résultats!AG294</f>
        <v>19443.757850000002</v>
      </c>
      <c r="AF14" s="251">
        <f>Résultats!AH294</f>
        <v>19841.495800000001</v>
      </c>
      <c r="AG14" s="251">
        <f>Résultats!AI294</f>
        <v>20245.56421</v>
      </c>
      <c r="AH14" s="251">
        <f>Résultats!AJ294</f>
        <v>20654.776249999999</v>
      </c>
      <c r="AI14" s="251">
        <f>Résultats!AK294</f>
        <v>21066.214609999999</v>
      </c>
      <c r="AJ14" s="251">
        <f>Résultats!AL294</f>
        <v>21487.797159999998</v>
      </c>
      <c r="AK14" s="251">
        <f>Résultats!AM294</f>
        <v>21921.326300000001</v>
      </c>
      <c r="AL14" s="251">
        <f>Résultats!AN294</f>
        <v>22358.47723</v>
      </c>
      <c r="AM14" s="251">
        <f>Résultats!AO294</f>
        <v>22796.224579999998</v>
      </c>
      <c r="AN14" s="251">
        <f>Résultats!AP294</f>
        <v>23242.6512</v>
      </c>
      <c r="AO14" s="251">
        <f>Résultats!AQ294</f>
        <v>23704.91937</v>
      </c>
      <c r="AP14" s="251">
        <f>Résultats!AR294</f>
        <v>24185.915010000001</v>
      </c>
      <c r="AQ14" s="251">
        <f>Résultats!AS294</f>
        <v>24683.47622</v>
      </c>
      <c r="AR14" s="251">
        <f>Résultats!AT294</f>
        <v>25200.072069999998</v>
      </c>
      <c r="AS14" s="251">
        <f>Résultats!AU294</f>
        <v>25734.48631</v>
      </c>
      <c r="AT14" s="251">
        <f>Résultats!AV294</f>
        <v>26287.02519</v>
      </c>
      <c r="AU14" s="252">
        <f>Résultats!AW294</f>
        <v>26865.060539999999</v>
      </c>
      <c r="AW14" t="s">
        <v>531</v>
      </c>
      <c r="AX14" s="299">
        <f>Q16/Q15</f>
        <v>0.6930743489884893</v>
      </c>
      <c r="AY14" s="299">
        <f>AA16/AA15</f>
        <v>0.73908542396662302</v>
      </c>
      <c r="AZ14" s="299">
        <f>AU16/AU15</f>
        <v>0.76080203022626214</v>
      </c>
    </row>
    <row r="15" spans="1:56" x14ac:dyDescent="0.25">
      <c r="B15" s="254" t="s">
        <v>495</v>
      </c>
      <c r="C15" s="255">
        <f>Résultats!E300</f>
        <v>248850.0986</v>
      </c>
      <c r="D15" s="256">
        <f>Résultats!F300</f>
        <v>263192.5956</v>
      </c>
      <c r="E15" s="256">
        <f>Résultats!G300</f>
        <v>272578.61420000001</v>
      </c>
      <c r="F15" s="256">
        <f>Résultats!H300</f>
        <v>288332.38419999997</v>
      </c>
      <c r="G15" s="256">
        <f>Résultats!I300</f>
        <v>299905.7733</v>
      </c>
      <c r="H15" s="256">
        <f>Résultats!J300</f>
        <v>316001.5821</v>
      </c>
      <c r="I15" s="256">
        <f>Résultats!K300</f>
        <v>335739.75900000002</v>
      </c>
      <c r="J15" s="256">
        <f>Résultats!L300</f>
        <v>358084.62839999999</v>
      </c>
      <c r="K15" s="256">
        <f>Résultats!M300</f>
        <v>383782.50640000001</v>
      </c>
      <c r="L15" s="256">
        <f>Résultats!N300</f>
        <v>410713.92320000002</v>
      </c>
      <c r="M15" s="256">
        <f>Résultats!O300</f>
        <v>408051.80359999998</v>
      </c>
      <c r="N15" s="256">
        <f>Résultats!P300</f>
        <v>402440.38939999999</v>
      </c>
      <c r="O15" s="256">
        <f>Résultats!Q300</f>
        <v>403016.3947</v>
      </c>
      <c r="P15" s="256">
        <f>Résultats!R300</f>
        <v>402490.63459999999</v>
      </c>
      <c r="Q15" s="256">
        <f>Résultats!S300</f>
        <v>392883.16080000001</v>
      </c>
      <c r="R15" s="256">
        <f>Résultats!T300</f>
        <v>385238.8824</v>
      </c>
      <c r="S15" s="256">
        <f>Résultats!U300</f>
        <v>378753.57860000001</v>
      </c>
      <c r="T15" s="256">
        <f>Résultats!V300</f>
        <v>373311.61040000001</v>
      </c>
      <c r="U15" s="256">
        <f>Résultats!W300</f>
        <v>370073.47200000001</v>
      </c>
      <c r="V15" s="256">
        <f>Résultats!X300</f>
        <v>368784.5625</v>
      </c>
      <c r="W15" s="256">
        <f>Résultats!Y300</f>
        <v>366283.24979999999</v>
      </c>
      <c r="X15" s="256">
        <f>Résultats!Z300</f>
        <v>365461.07789999997</v>
      </c>
      <c r="Y15" s="256">
        <f>Résultats!AA300</f>
        <v>365070.92060000001</v>
      </c>
      <c r="Z15" s="256">
        <f>Résultats!AB300</f>
        <v>365032.37300000002</v>
      </c>
      <c r="AA15" s="256">
        <f>Résultats!AC300</f>
        <v>365467.23050000001</v>
      </c>
      <c r="AB15" s="256">
        <f>Résultats!AD300</f>
        <v>366320.9154</v>
      </c>
      <c r="AC15" s="256">
        <f>Résultats!AE300</f>
        <v>368601.97940000001</v>
      </c>
      <c r="AD15" s="256">
        <f>Résultats!AF300</f>
        <v>370284.40720000002</v>
      </c>
      <c r="AE15" s="256">
        <f>Résultats!AG300</f>
        <v>371714.10619999998</v>
      </c>
      <c r="AF15" s="256">
        <f>Résultats!AH300</f>
        <v>374334.1531</v>
      </c>
      <c r="AG15" s="256">
        <f>Résultats!AI300</f>
        <v>375131.17810000002</v>
      </c>
      <c r="AH15" s="256">
        <f>Résultats!AJ300</f>
        <v>376363.98359999998</v>
      </c>
      <c r="AI15" s="256">
        <f>Résultats!AK300</f>
        <v>377750.41930000001</v>
      </c>
      <c r="AJ15" s="256">
        <f>Résultats!AL300</f>
        <v>379174.51</v>
      </c>
      <c r="AK15" s="256">
        <f>Résultats!AM300</f>
        <v>380620.05839999998</v>
      </c>
      <c r="AL15" s="256">
        <f>Résultats!AN300</f>
        <v>382227.8088</v>
      </c>
      <c r="AM15" s="256">
        <f>Résultats!AO300</f>
        <v>383721.99660000001</v>
      </c>
      <c r="AN15" s="256">
        <f>Résultats!AP300</f>
        <v>385187.11369999999</v>
      </c>
      <c r="AO15" s="256">
        <f>Résultats!AQ300</f>
        <v>386640.93589999998</v>
      </c>
      <c r="AP15" s="256">
        <f>Résultats!AR300</f>
        <v>388088.95760000002</v>
      </c>
      <c r="AQ15" s="256">
        <f>Résultats!AS300</f>
        <v>389633.53590000002</v>
      </c>
      <c r="AR15" s="256">
        <f>Résultats!AT300</f>
        <v>391141.5356</v>
      </c>
      <c r="AS15" s="256">
        <f>Résultats!AU300</f>
        <v>392656.12560000003</v>
      </c>
      <c r="AT15" s="256">
        <f>Résultats!AV300</f>
        <v>394178.35499999998</v>
      </c>
      <c r="AU15" s="257">
        <f>Résultats!AW300</f>
        <v>395703.95429999998</v>
      </c>
      <c r="AW15" t="s">
        <v>532</v>
      </c>
      <c r="AX15" s="299">
        <f>Q21/(Q18+Q15)</f>
        <v>0.84301188410357297</v>
      </c>
      <c r="AY15" s="299">
        <f>AA21/(AA18+AA15)</f>
        <v>0.85642293037454431</v>
      </c>
      <c r="AZ15" s="299">
        <f>AU21/(AU18+AU15)</f>
        <v>0.85312438263347279</v>
      </c>
    </row>
    <row r="16" spans="1:56" x14ac:dyDescent="0.25">
      <c r="B16" s="258" t="s">
        <v>496</v>
      </c>
      <c r="C16" s="259">
        <f>Résultats!E295</f>
        <v>163461.30420000001</v>
      </c>
      <c r="D16" s="212">
        <f>Résultats!F295</f>
        <v>172226.20939999999</v>
      </c>
      <c r="E16" s="212">
        <f>Résultats!G295</f>
        <v>178930.12160000001</v>
      </c>
      <c r="F16" s="212">
        <f>Résultats!H295</f>
        <v>188591.9227</v>
      </c>
      <c r="G16" s="212">
        <f>Résultats!I295</f>
        <v>196191.26730000001</v>
      </c>
      <c r="H16" s="212">
        <f>Résultats!J295</f>
        <v>204716.3137</v>
      </c>
      <c r="I16" s="212">
        <f>Résultats!K295</f>
        <v>218879.171</v>
      </c>
      <c r="J16" s="212">
        <f>Résultats!L295</f>
        <v>234844.42060000001</v>
      </c>
      <c r="K16" s="212">
        <f>Résultats!M295</f>
        <v>251720.20809999999</v>
      </c>
      <c r="L16" s="212">
        <f>Résultats!N295</f>
        <v>273771.91110000003</v>
      </c>
      <c r="M16" s="212">
        <f>Résultats!O295</f>
        <v>274746.50630000001</v>
      </c>
      <c r="N16" s="212">
        <f>Résultats!P295</f>
        <v>269770.47850000003</v>
      </c>
      <c r="O16" s="212">
        <f>Résultats!Q295</f>
        <v>266064.5626</v>
      </c>
      <c r="P16" s="212">
        <f>Résultats!R295</f>
        <v>267329.75030000001</v>
      </c>
      <c r="Q16" s="212">
        <f>Résultats!S295</f>
        <v>272297.24089999998</v>
      </c>
      <c r="R16" s="212">
        <f>Résultats!T295</f>
        <v>275608.8713</v>
      </c>
      <c r="S16" s="212">
        <f>Résultats!U295</f>
        <v>274467.66389999999</v>
      </c>
      <c r="T16" s="212">
        <f>Résultats!V295</f>
        <v>272671.39649999997</v>
      </c>
      <c r="U16" s="212">
        <f>Résultats!W295</f>
        <v>272223.56079999998</v>
      </c>
      <c r="V16" s="212">
        <f>Résultats!X295</f>
        <v>272511.2683</v>
      </c>
      <c r="W16" s="212">
        <f>Résultats!Y295</f>
        <v>269435.89559999999</v>
      </c>
      <c r="X16" s="212">
        <f>Résultats!Z295</f>
        <v>268762.29009999998</v>
      </c>
      <c r="Y16" s="212">
        <f>Résultats!AA295</f>
        <v>268881.42570000002</v>
      </c>
      <c r="Z16" s="212">
        <f>Résultats!AB295</f>
        <v>269370.03129999997</v>
      </c>
      <c r="AA16" s="212">
        <f>Résultats!AC295</f>
        <v>270111.50300000003</v>
      </c>
      <c r="AB16" s="212">
        <f>Résultats!AD295</f>
        <v>271069.02110000001</v>
      </c>
      <c r="AC16" s="212">
        <f>Résultats!AE295</f>
        <v>274115.98859999998</v>
      </c>
      <c r="AD16" s="212">
        <f>Résultats!AF295</f>
        <v>276172.2205</v>
      </c>
      <c r="AE16" s="212">
        <f>Résultats!AG295</f>
        <v>277837.63069999998</v>
      </c>
      <c r="AF16" s="212">
        <f>Résultats!AH295</f>
        <v>281408.90990000003</v>
      </c>
      <c r="AG16" s="212">
        <f>Résultats!AI295</f>
        <v>281864.1225</v>
      </c>
      <c r="AH16" s="212">
        <f>Résultats!AJ295</f>
        <v>282937.85450000002</v>
      </c>
      <c r="AI16" s="212">
        <f>Résultats!AK295</f>
        <v>284242.80060000002</v>
      </c>
      <c r="AJ16" s="212">
        <f>Résultats!AL295</f>
        <v>285624.54029999999</v>
      </c>
      <c r="AK16" s="212">
        <f>Résultats!AM295</f>
        <v>287045.80709999998</v>
      </c>
      <c r="AL16" s="212">
        <f>Résultats!AN295</f>
        <v>288699.67019999999</v>
      </c>
      <c r="AM16" s="212">
        <f>Résultats!AO295</f>
        <v>290126.6176</v>
      </c>
      <c r="AN16" s="212">
        <f>Résultats!AP295</f>
        <v>291467.3762</v>
      </c>
      <c r="AO16" s="212">
        <f>Résultats!AQ295</f>
        <v>292776.03730000003</v>
      </c>
      <c r="AP16" s="212">
        <f>Résultats!AR295</f>
        <v>294079.96090000001</v>
      </c>
      <c r="AQ16" s="212">
        <f>Résultats!AS295</f>
        <v>295541.1226</v>
      </c>
      <c r="AR16" s="212">
        <f>Résultats!AT295</f>
        <v>296919.21299999999</v>
      </c>
      <c r="AS16" s="212">
        <f>Résultats!AU295</f>
        <v>298286.69410000002</v>
      </c>
      <c r="AT16" s="212">
        <f>Résultats!AV295</f>
        <v>299664.228</v>
      </c>
      <c r="AU16" s="260">
        <f>Résultats!AW295</f>
        <v>301052.37180000002</v>
      </c>
    </row>
    <row r="17" spans="1:49" x14ac:dyDescent="0.25">
      <c r="B17" s="261" t="s">
        <v>497</v>
      </c>
      <c r="C17" s="262">
        <f>Résultats!E298</f>
        <v>47168.089010000003</v>
      </c>
      <c r="D17" s="263">
        <f>Résultats!F298</f>
        <v>48417.591540000001</v>
      </c>
      <c r="E17" s="263">
        <f>Résultats!G298</f>
        <v>48084.381300000001</v>
      </c>
      <c r="F17" s="263">
        <f>Résultats!H298</f>
        <v>49180.722329999997</v>
      </c>
      <c r="G17" s="263">
        <f>Résultats!I298</f>
        <v>49908.431519999998</v>
      </c>
      <c r="H17" s="263">
        <f>Résultats!J298</f>
        <v>51031.736620000003</v>
      </c>
      <c r="I17" s="263">
        <f>Résultats!K298</f>
        <v>51439.91908</v>
      </c>
      <c r="J17" s="263">
        <f>Résultats!L298</f>
        <v>52505.455470000001</v>
      </c>
      <c r="K17" s="263">
        <f>Résultats!M298</f>
        <v>54348.789629999999</v>
      </c>
      <c r="L17" s="263">
        <f>Résultats!N298</f>
        <v>55494.792869999997</v>
      </c>
      <c r="M17" s="263">
        <f>Résultats!O298</f>
        <v>55686.883880000001</v>
      </c>
      <c r="N17" s="263">
        <f>Résultats!P298</f>
        <v>56257.961439999999</v>
      </c>
      <c r="O17" s="263">
        <f>Résultats!Q298</f>
        <v>56707.166140000001</v>
      </c>
      <c r="P17" s="263">
        <f>Résultats!R298</f>
        <v>56374.490059999996</v>
      </c>
      <c r="Q17" s="263">
        <f>Résultats!S297</f>
        <v>121608.3759</v>
      </c>
      <c r="R17" s="263">
        <f>Résultats!T298</f>
        <v>54815.259530000003</v>
      </c>
      <c r="S17" s="263">
        <f>Résultats!U298</f>
        <v>54654.768680000001</v>
      </c>
      <c r="T17" s="263">
        <f>Résultats!V298</f>
        <v>54636.596810000003</v>
      </c>
      <c r="U17" s="263">
        <f>Résultats!W298</f>
        <v>54360.148350000003</v>
      </c>
      <c r="V17" s="263">
        <f>Résultats!X298</f>
        <v>53999.680990000001</v>
      </c>
      <c r="W17" s="263">
        <f>Résultats!Y298</f>
        <v>54215.964569999996</v>
      </c>
      <c r="X17" s="263">
        <f>Résultats!Z298</f>
        <v>54190.571649999998</v>
      </c>
      <c r="Y17" s="263">
        <f>Résultats!AA298</f>
        <v>54142.537369999998</v>
      </c>
      <c r="Z17" s="263">
        <f>Résultats!AB298</f>
        <v>54116.097950000003</v>
      </c>
      <c r="AA17" s="263">
        <f>Résultats!AC297</f>
        <v>96868.409419999996</v>
      </c>
      <c r="AB17" s="263">
        <f>Résultats!AD298</f>
        <v>54146.560449999997</v>
      </c>
      <c r="AC17" s="263">
        <f>Résultats!AE298</f>
        <v>53929.376579999996</v>
      </c>
      <c r="AD17" s="263">
        <f>Résultats!AF298</f>
        <v>53882.958689999999</v>
      </c>
      <c r="AE17" s="263">
        <f>Résultats!AG298</f>
        <v>53916.225489999997</v>
      </c>
      <c r="AF17" s="263">
        <f>Résultats!AH298</f>
        <v>53712.324849999997</v>
      </c>
      <c r="AG17" s="263">
        <f>Résultats!AI298</f>
        <v>53960.359559999997</v>
      </c>
      <c r="AH17" s="263">
        <f>Résultats!AJ298</f>
        <v>54138.52218</v>
      </c>
      <c r="AI17" s="263">
        <f>Résultats!AK298</f>
        <v>54294.955840000002</v>
      </c>
      <c r="AJ17" s="263">
        <f>Résultats!AL298</f>
        <v>54450.775600000001</v>
      </c>
      <c r="AK17" s="263">
        <f>Résultats!AM298</f>
        <v>54608.597569999998</v>
      </c>
      <c r="AL17" s="263">
        <f>Résultats!AN298</f>
        <v>54730.84506</v>
      </c>
      <c r="AM17" s="263">
        <f>Résultats!AO298</f>
        <v>54882.660360000002</v>
      </c>
      <c r="AN17" s="263">
        <f>Résultats!AP298</f>
        <v>55047.266750000003</v>
      </c>
      <c r="AO17" s="263">
        <f>Résultats!AQ298</f>
        <v>55218.748619999998</v>
      </c>
      <c r="AP17" s="263">
        <f>Résultats!AR298</f>
        <v>55391.856440000003</v>
      </c>
      <c r="AQ17" s="263">
        <f>Résultats!AS298</f>
        <v>55546.595500000003</v>
      </c>
      <c r="AR17" s="263">
        <f>Résultats!AT298</f>
        <v>55711.676059999998</v>
      </c>
      <c r="AS17" s="263">
        <f>Résultats!AU298</f>
        <v>55874.490279999998</v>
      </c>
      <c r="AT17" s="263">
        <f>Résultats!AV298</f>
        <v>56030.419199999997</v>
      </c>
      <c r="AU17" s="264">
        <f>Résultats!AW297</f>
        <v>96337.812980000002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596613.05530000001</v>
      </c>
      <c r="E18" s="212">
        <f>Résultats!G299</f>
        <v>599081.12540000002</v>
      </c>
      <c r="F18" s="212">
        <f>Résultats!H299</f>
        <v>614187.05889999995</v>
      </c>
      <c r="G18" s="212">
        <f>Résultats!I299</f>
        <v>624275.57810000004</v>
      </c>
      <c r="H18" s="212">
        <f>Résultats!J299</f>
        <v>637241.76150000002</v>
      </c>
      <c r="I18" s="212">
        <f>Résultats!K299</f>
        <v>651316.39489999996</v>
      </c>
      <c r="J18" s="212">
        <f>Résultats!L299</f>
        <v>671443.82649999997</v>
      </c>
      <c r="K18" s="212">
        <f>Résultats!M299</f>
        <v>697273.19169999997</v>
      </c>
      <c r="L18" s="212">
        <f>Résultats!N299</f>
        <v>723249.03839999996</v>
      </c>
      <c r="M18" s="212">
        <f>Résultats!O299</f>
        <v>727081.15819999995</v>
      </c>
      <c r="N18" s="212">
        <f>Résultats!P299</f>
        <v>727152.15789999999</v>
      </c>
      <c r="O18" s="212">
        <f>Résultats!Q299</f>
        <v>725831.9325</v>
      </c>
      <c r="P18" s="212">
        <f>Résultats!R299</f>
        <v>725424.55429999996</v>
      </c>
      <c r="Q18" s="212">
        <f>Résultats!S299</f>
        <v>729045.64249999996</v>
      </c>
      <c r="R18" s="212">
        <f>Résultats!T299</f>
        <v>732368.07720000006</v>
      </c>
      <c r="S18" s="212">
        <f>Résultats!U299</f>
        <v>733279.22710000002</v>
      </c>
      <c r="T18" s="212">
        <f>Résultats!V299</f>
        <v>733931.13260000001</v>
      </c>
      <c r="U18" s="212">
        <f>Résultats!W299</f>
        <v>733396.82109999994</v>
      </c>
      <c r="V18" s="212">
        <f>Résultats!X299</f>
        <v>732143.1777</v>
      </c>
      <c r="W18" s="212">
        <f>Résultats!Y299</f>
        <v>730421.44700000004</v>
      </c>
      <c r="X18" s="212">
        <f>Résultats!Z299</f>
        <v>729817.57189999998</v>
      </c>
      <c r="Y18" s="212">
        <f>Résultats!AA299</f>
        <v>730142.27769999998</v>
      </c>
      <c r="Z18" s="212">
        <f>Résultats!AB299</f>
        <v>731059.23959999997</v>
      </c>
      <c r="AA18" s="212">
        <f>Résultats!AC299</f>
        <v>732353.19940000004</v>
      </c>
      <c r="AB18" s="212">
        <f>Résultats!AD299</f>
        <v>733891.49840000004</v>
      </c>
      <c r="AC18" s="212">
        <f>Résultats!AE299</f>
        <v>736180.16489999997</v>
      </c>
      <c r="AD18" s="212">
        <f>Résultats!AF299</f>
        <v>738525.38800000004</v>
      </c>
      <c r="AE18" s="212">
        <f>Résultats!AG299</f>
        <v>741013.63020000001</v>
      </c>
      <c r="AF18" s="212">
        <f>Résultats!AH299</f>
        <v>744129.86</v>
      </c>
      <c r="AG18" s="212">
        <f>Résultats!AI299</f>
        <v>746654.35129999998</v>
      </c>
      <c r="AH18" s="212">
        <f>Résultats!AJ299</f>
        <v>749409.36080000002</v>
      </c>
      <c r="AI18" s="212">
        <f>Résultats!AK299</f>
        <v>752292.89119999995</v>
      </c>
      <c r="AJ18" s="212">
        <f>Résultats!AL299</f>
        <v>755289.32889999996</v>
      </c>
      <c r="AK18" s="212">
        <f>Résultats!AM299</f>
        <v>758364.5564</v>
      </c>
      <c r="AL18" s="212">
        <f>Résultats!AN299</f>
        <v>761452.70849999995</v>
      </c>
      <c r="AM18" s="212">
        <f>Résultats!AO299</f>
        <v>764449.51969999995</v>
      </c>
      <c r="AN18" s="212">
        <f>Résultats!AP299</f>
        <v>767414.96939999994</v>
      </c>
      <c r="AO18" s="212">
        <f>Résultats!AQ299</f>
        <v>770391.07460000005</v>
      </c>
      <c r="AP18" s="212">
        <f>Résultats!AR299</f>
        <v>773382.93779999996</v>
      </c>
      <c r="AQ18" s="212">
        <f>Résultats!AS299</f>
        <v>776446.57620000001</v>
      </c>
      <c r="AR18" s="212">
        <f>Résultats!AT299</f>
        <v>779474.18330000003</v>
      </c>
      <c r="AS18" s="212">
        <f>Résultats!AU299</f>
        <v>782461.10360000003</v>
      </c>
      <c r="AT18" s="212">
        <f>Résultats!AV299</f>
        <v>785407.1054</v>
      </c>
      <c r="AU18" s="260">
        <f>Résultats!AW299</f>
        <v>788346.00659999996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548195.48880000005</v>
      </c>
      <c r="E19" s="212">
        <f>Résultats!G296</f>
        <v>550999.97950000002</v>
      </c>
      <c r="F19" s="212">
        <f>Résultats!H296</f>
        <v>565009.80240000004</v>
      </c>
      <c r="G19" s="212">
        <f>Résultats!I296</f>
        <v>574370.73930000002</v>
      </c>
      <c r="H19" s="212">
        <f>Résultats!J296</f>
        <v>586213.77229999995</v>
      </c>
      <c r="I19" s="212">
        <f>Résultats!K296</f>
        <v>599885.74450000003</v>
      </c>
      <c r="J19" s="212">
        <f>Résultats!L296</f>
        <v>618950.75749999995</v>
      </c>
      <c r="K19" s="212">
        <f>Résultats!M296</f>
        <v>642937.57550000004</v>
      </c>
      <c r="L19" s="212">
        <f>Résultats!N296</f>
        <v>667775.4179</v>
      </c>
      <c r="M19" s="212">
        <f>Résultats!O296</f>
        <v>671415.65989999997</v>
      </c>
      <c r="N19" s="212">
        <f>Résultats!P296</f>
        <v>670918.67299999995</v>
      </c>
      <c r="O19" s="212">
        <f>Résultats!Q296</f>
        <v>669152.11219999997</v>
      </c>
      <c r="P19" s="212">
        <f>Résultats!R296</f>
        <v>669078.26410000003</v>
      </c>
      <c r="Q19" s="212">
        <f>Résultats!S296</f>
        <v>673502.07339999999</v>
      </c>
      <c r="R19" s="212">
        <f>Résultats!T296</f>
        <v>675461.47530000005</v>
      </c>
      <c r="S19" s="212">
        <f>Résultats!U296</f>
        <v>675854.83799999999</v>
      </c>
      <c r="T19" s="212">
        <f>Résultats!V296</f>
        <v>675846.31279999996</v>
      </c>
      <c r="U19" s="212">
        <f>Résultats!W296</f>
        <v>674916.26240000001</v>
      </c>
      <c r="V19" s="212">
        <f>Résultats!X296</f>
        <v>673357.15079999994</v>
      </c>
      <c r="W19" s="212">
        <f>Résultats!Y296</f>
        <v>670760.47239999997</v>
      </c>
      <c r="X19" s="212">
        <f>Résultats!Z296</f>
        <v>669516.64410000003</v>
      </c>
      <c r="Y19" s="212">
        <f>Résultats!AA296</f>
        <v>669217.16559999995</v>
      </c>
      <c r="Z19" s="212">
        <f>Résultats!AB296</f>
        <v>669482.32079999999</v>
      </c>
      <c r="AA19" s="212">
        <f>Résultats!AC296</f>
        <v>670087.08660000004</v>
      </c>
      <c r="AB19" s="212">
        <f>Résultats!AD296</f>
        <v>670912.2942</v>
      </c>
      <c r="AC19" s="212">
        <f>Résultats!AE296</f>
        <v>672719.03410000005</v>
      </c>
      <c r="AD19" s="212">
        <f>Résultats!AF296</f>
        <v>674406.04359999998</v>
      </c>
      <c r="AE19" s="212">
        <f>Résultats!AG296</f>
        <v>676150.26199999999</v>
      </c>
      <c r="AF19" s="212">
        <f>Résultats!AH296</f>
        <v>678747.12860000005</v>
      </c>
      <c r="AG19" s="212">
        <f>Résultats!AI296</f>
        <v>680303.39240000001</v>
      </c>
      <c r="AH19" s="212">
        <f>Résultats!AJ296</f>
        <v>682152.03159999999</v>
      </c>
      <c r="AI19" s="212">
        <f>Résultats!AK296</f>
        <v>684144.19090000005</v>
      </c>
      <c r="AJ19" s="212">
        <f>Résultats!AL296</f>
        <v>686243.07830000005</v>
      </c>
      <c r="AK19" s="212">
        <f>Résultats!AM296</f>
        <v>688412.34069999994</v>
      </c>
      <c r="AL19" s="212">
        <f>Résultats!AN296</f>
        <v>690624.89269999997</v>
      </c>
      <c r="AM19" s="212">
        <f>Résultats!AO296</f>
        <v>692713.51639999996</v>
      </c>
      <c r="AN19" s="212">
        <f>Résultats!AP296</f>
        <v>694753.90370000002</v>
      </c>
      <c r="AO19" s="212">
        <f>Résultats!AQ296</f>
        <v>696793.09470000002</v>
      </c>
      <c r="AP19" s="212">
        <f>Résultats!AR296</f>
        <v>698841.299</v>
      </c>
      <c r="AQ19" s="212">
        <f>Résultats!AS296</f>
        <v>700973.05630000005</v>
      </c>
      <c r="AR19" s="212">
        <f>Résultats!AT296</f>
        <v>703054.50120000006</v>
      </c>
      <c r="AS19" s="212">
        <f>Résultats!AU296</f>
        <v>705093.83310000005</v>
      </c>
      <c r="AT19" s="212">
        <f>Résultats!AV296</f>
        <v>707095.56409999996</v>
      </c>
      <c r="AU19" s="260">
        <f>Résultats!AW296</f>
        <v>709089.52009999997</v>
      </c>
    </row>
    <row r="20" spans="1:49" x14ac:dyDescent="0.25">
      <c r="B20" s="261" t="s">
        <v>500</v>
      </c>
      <c r="C20" s="262">
        <f>Résultats!E297</f>
        <v>85388.794389999995</v>
      </c>
      <c r="D20" s="263">
        <f>Résultats!F297</f>
        <v>90970.033609999999</v>
      </c>
      <c r="E20" s="263">
        <f>Résultats!G297</f>
        <v>93654.820730000007</v>
      </c>
      <c r="F20" s="263">
        <f>Résultats!H297</f>
        <v>99750.72249</v>
      </c>
      <c r="G20" s="263">
        <f>Résultats!I297</f>
        <v>103725.18520000001</v>
      </c>
      <c r="H20" s="263">
        <f>Résultats!J297</f>
        <v>111324.97749999999</v>
      </c>
      <c r="I20" s="263">
        <f>Résultats!K297</f>
        <v>116915.0313</v>
      </c>
      <c r="J20" s="263">
        <f>Résultats!L297</f>
        <v>123310.2037</v>
      </c>
      <c r="K20" s="263">
        <f>Résultats!M297</f>
        <v>132137.32029999999</v>
      </c>
      <c r="L20" s="263">
        <f>Résultats!N297</f>
        <v>137123.9399</v>
      </c>
      <c r="M20" s="263">
        <f>Résultats!O297</f>
        <v>133527.12229999999</v>
      </c>
      <c r="N20" s="263">
        <f>Résultats!P297</f>
        <v>132896.82870000001</v>
      </c>
      <c r="O20" s="263">
        <f>Résultats!Q297</f>
        <v>137274.92199999999</v>
      </c>
      <c r="P20" s="263">
        <f>Résultats!R297</f>
        <v>135497.81090000001</v>
      </c>
      <c r="Q20" s="263">
        <f>Résultats!S298</f>
        <v>55583.069960000001</v>
      </c>
      <c r="R20" s="263">
        <f>Résultats!T297</f>
        <v>111062.5554</v>
      </c>
      <c r="S20" s="263">
        <f>Résultats!U297</f>
        <v>105771.484</v>
      </c>
      <c r="T20" s="263">
        <f>Résultats!V297</f>
        <v>102134.7067</v>
      </c>
      <c r="U20" s="263">
        <f>Résultats!W297</f>
        <v>99356.122210000001</v>
      </c>
      <c r="V20" s="263">
        <f>Résultats!X297</f>
        <v>97784.711620000002</v>
      </c>
      <c r="W20" s="263">
        <f>Résultats!Y297</f>
        <v>98359.129579999906</v>
      </c>
      <c r="X20" s="263">
        <f>Résultats!Z297</f>
        <v>98207.202730000005</v>
      </c>
      <c r="Y20" s="263">
        <f>Résultats!AA297</f>
        <v>97697.444229999906</v>
      </c>
      <c r="Z20" s="263">
        <f>Résultats!AB297</f>
        <v>97171.99136</v>
      </c>
      <c r="AA20" s="263">
        <f>Résultats!AC298</f>
        <v>54121.745300000002</v>
      </c>
      <c r="AB20" s="263">
        <f>Résultats!AD297</f>
        <v>96768.854510000005</v>
      </c>
      <c r="AC20" s="263">
        <f>Résultats!AE297</f>
        <v>96025.164980000001</v>
      </c>
      <c r="AD20" s="263">
        <f>Résultats!AF297</f>
        <v>95662.901249999995</v>
      </c>
      <c r="AE20" s="263">
        <f>Résultats!AG297</f>
        <v>95435.684649999996</v>
      </c>
      <c r="AF20" s="263">
        <f>Résultats!AH297</f>
        <v>94513.455650000004</v>
      </c>
      <c r="AG20" s="263">
        <f>Résultats!AI297</f>
        <v>94858.795830000003</v>
      </c>
      <c r="AH20" s="263">
        <f>Résultats!AJ297</f>
        <v>95023.252859999906</v>
      </c>
      <c r="AI20" s="263">
        <f>Résultats!AK297</f>
        <v>95111.108389999994</v>
      </c>
      <c r="AJ20" s="263">
        <f>Résultats!AL297</f>
        <v>95160.175640000001</v>
      </c>
      <c r="AK20" s="263">
        <f>Résultats!AM297</f>
        <v>95191.365279999998</v>
      </c>
      <c r="AL20" s="263">
        <f>Résultats!AN297</f>
        <v>95153.436719999998</v>
      </c>
      <c r="AM20" s="263">
        <f>Résultats!AO297</f>
        <v>95227.649080000003</v>
      </c>
      <c r="AN20" s="263">
        <f>Résultats!AP297</f>
        <v>95358.616599999994</v>
      </c>
      <c r="AO20" s="263">
        <f>Résultats!AQ297</f>
        <v>95510.264550000007</v>
      </c>
      <c r="AP20" s="263">
        <f>Résultats!AR297</f>
        <v>95660.82213</v>
      </c>
      <c r="AQ20" s="263">
        <f>Résultats!AS297</f>
        <v>95751.395069999999</v>
      </c>
      <c r="AR20" s="263">
        <f>Résultats!AT297</f>
        <v>95888.102580000006</v>
      </c>
      <c r="AS20" s="263">
        <f>Résultats!AU297</f>
        <v>96041.987200000003</v>
      </c>
      <c r="AT20" s="263">
        <f>Résultats!AV297</f>
        <v>96193.501610000007</v>
      </c>
      <c r="AU20" s="264">
        <f>Résultats!AW298</f>
        <v>56182.57862</v>
      </c>
    </row>
    <row r="21" spans="1:49" x14ac:dyDescent="0.25">
      <c r="B21" s="249" t="s">
        <v>501</v>
      </c>
      <c r="C21" s="250">
        <f t="shared" ref="C21:AU21" si="6">C16+C19</f>
        <v>696943.44530000002</v>
      </c>
      <c r="D21" s="251">
        <f t="shared" si="6"/>
        <v>720421.69819999998</v>
      </c>
      <c r="E21" s="251">
        <f t="shared" si="6"/>
        <v>729930.10110000009</v>
      </c>
      <c r="F21" s="251">
        <f t="shared" si="6"/>
        <v>753601.72510000004</v>
      </c>
      <c r="G21" s="251">
        <f t="shared" si="6"/>
        <v>770562.00659999996</v>
      </c>
      <c r="H21" s="251">
        <f t="shared" si="6"/>
        <v>790930.08599999989</v>
      </c>
      <c r="I21" s="251">
        <f t="shared" si="6"/>
        <v>818764.9155</v>
      </c>
      <c r="J21" s="251">
        <f t="shared" si="6"/>
        <v>853795.1780999999</v>
      </c>
      <c r="K21" s="251">
        <f t="shared" si="6"/>
        <v>894657.78359999997</v>
      </c>
      <c r="L21" s="251">
        <f t="shared" si="6"/>
        <v>941547.32900000003</v>
      </c>
      <c r="M21" s="251">
        <f t="shared" si="6"/>
        <v>946162.16619999998</v>
      </c>
      <c r="N21" s="251">
        <f t="shared" si="6"/>
        <v>940689.15149999992</v>
      </c>
      <c r="O21" s="251">
        <f t="shared" si="6"/>
        <v>935216.67479999992</v>
      </c>
      <c r="P21" s="251">
        <f t="shared" si="6"/>
        <v>936408.01439999999</v>
      </c>
      <c r="Q21" s="251">
        <f t="shared" si="6"/>
        <v>945799.31429999997</v>
      </c>
      <c r="R21" s="251">
        <f t="shared" si="6"/>
        <v>951070.34660000005</v>
      </c>
      <c r="S21" s="251">
        <f t="shared" si="6"/>
        <v>950322.50190000003</v>
      </c>
      <c r="T21" s="251">
        <f t="shared" si="6"/>
        <v>948517.70929999999</v>
      </c>
      <c r="U21" s="251">
        <f t="shared" si="6"/>
        <v>947139.82319999998</v>
      </c>
      <c r="V21" s="251">
        <f t="shared" si="6"/>
        <v>945868.41909999994</v>
      </c>
      <c r="W21" s="251">
        <f t="shared" si="6"/>
        <v>940196.36800000002</v>
      </c>
      <c r="X21" s="251">
        <f t="shared" si="6"/>
        <v>938278.93420000002</v>
      </c>
      <c r="Y21" s="251">
        <f t="shared" si="6"/>
        <v>938098.59129999997</v>
      </c>
      <c r="Z21" s="251">
        <f t="shared" si="6"/>
        <v>938852.35210000002</v>
      </c>
      <c r="AA21" s="251">
        <f t="shared" si="6"/>
        <v>940198.58960000006</v>
      </c>
      <c r="AB21" s="251">
        <f t="shared" si="6"/>
        <v>941981.31530000002</v>
      </c>
      <c r="AC21" s="251">
        <f t="shared" si="6"/>
        <v>946835.02270000009</v>
      </c>
      <c r="AD21" s="251">
        <f t="shared" si="6"/>
        <v>950578.26410000003</v>
      </c>
      <c r="AE21" s="251">
        <f t="shared" si="6"/>
        <v>953987.89269999997</v>
      </c>
      <c r="AF21" s="251">
        <f t="shared" si="6"/>
        <v>960156.03850000002</v>
      </c>
      <c r="AG21" s="251">
        <f t="shared" si="6"/>
        <v>962167.51490000007</v>
      </c>
      <c r="AH21" s="251">
        <f t="shared" si="6"/>
        <v>965089.8861</v>
      </c>
      <c r="AI21" s="251">
        <f t="shared" si="6"/>
        <v>968386.9915</v>
      </c>
      <c r="AJ21" s="251">
        <f t="shared" si="6"/>
        <v>971867.61860000005</v>
      </c>
      <c r="AK21" s="251">
        <f t="shared" si="6"/>
        <v>975458.14779999992</v>
      </c>
      <c r="AL21" s="251">
        <f t="shared" si="6"/>
        <v>979324.56290000002</v>
      </c>
      <c r="AM21" s="251">
        <f t="shared" si="6"/>
        <v>982840.13399999996</v>
      </c>
      <c r="AN21" s="251">
        <f t="shared" si="6"/>
        <v>986221.27989999996</v>
      </c>
      <c r="AO21" s="251">
        <f t="shared" si="6"/>
        <v>989569.13199999998</v>
      </c>
      <c r="AP21" s="251">
        <f t="shared" si="6"/>
        <v>992921.25989999995</v>
      </c>
      <c r="AQ21" s="251">
        <f t="shared" si="6"/>
        <v>996514.17890000006</v>
      </c>
      <c r="AR21" s="251">
        <f t="shared" si="6"/>
        <v>999973.71420000005</v>
      </c>
      <c r="AS21" s="251">
        <f t="shared" si="6"/>
        <v>1003380.5272000001</v>
      </c>
      <c r="AT21" s="251">
        <f t="shared" si="6"/>
        <v>1006759.7921</v>
      </c>
      <c r="AU21" s="252">
        <f t="shared" si="6"/>
        <v>1010141.8918999999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7">C2-C13</f>
        <v>0</v>
      </c>
      <c r="D24" s="247">
        <f t="shared" si="7"/>
        <v>0</v>
      </c>
      <c r="E24" s="247">
        <f t="shared" si="7"/>
        <v>0</v>
      </c>
      <c r="F24" s="247">
        <f t="shared" si="7"/>
        <v>0</v>
      </c>
      <c r="G24" s="247">
        <f t="shared" si="7"/>
        <v>0</v>
      </c>
      <c r="H24" s="247">
        <f t="shared" si="7"/>
        <v>0</v>
      </c>
      <c r="I24" s="247">
        <f t="shared" si="7"/>
        <v>0</v>
      </c>
      <c r="J24" s="247">
        <f t="shared" si="7"/>
        <v>0</v>
      </c>
      <c r="K24" s="247">
        <f t="shared" si="7"/>
        <v>0</v>
      </c>
      <c r="L24" s="247">
        <f t="shared" si="7"/>
        <v>0</v>
      </c>
      <c r="M24" s="247">
        <f t="shared" si="7"/>
        <v>0</v>
      </c>
      <c r="N24" s="247">
        <f t="shared" si="7"/>
        <v>0</v>
      </c>
      <c r="O24" s="247">
        <f t="shared" si="7"/>
        <v>0</v>
      </c>
      <c r="P24" s="247">
        <f t="shared" si="7"/>
        <v>0</v>
      </c>
      <c r="Q24" s="247">
        <f t="shared" si="7"/>
        <v>1061.9568600000348</v>
      </c>
      <c r="R24" s="247">
        <f t="shared" si="7"/>
        <v>-658.79807000025176</v>
      </c>
      <c r="S24" s="247">
        <f t="shared" si="7"/>
        <v>-1284.0511200001929</v>
      </c>
      <c r="T24" s="247">
        <f t="shared" si="7"/>
        <v>-1953.730190000264</v>
      </c>
      <c r="U24" s="247">
        <f t="shared" si="7"/>
        <v>-16232.225289999973</v>
      </c>
      <c r="V24" s="247">
        <f t="shared" si="7"/>
        <v>-27746.930339999963</v>
      </c>
      <c r="W24" s="247">
        <f t="shared" si="7"/>
        <v>-25309.859669999918</v>
      </c>
      <c r="X24" s="247">
        <f t="shared" si="7"/>
        <v>-28272.834160000086</v>
      </c>
      <c r="Y24" s="247">
        <f t="shared" si="7"/>
        <v>-33546.623589999974</v>
      </c>
      <c r="Z24" s="247">
        <f t="shared" si="7"/>
        <v>-40484.306570000015</v>
      </c>
      <c r="AA24" s="247">
        <f t="shared" si="7"/>
        <v>-48559.240910000168</v>
      </c>
      <c r="AB24" s="247">
        <f t="shared" si="7"/>
        <v>-54943.867039999925</v>
      </c>
      <c r="AC24" s="247">
        <f t="shared" si="7"/>
        <v>-63271.597229999956</v>
      </c>
      <c r="AD24" s="247">
        <f t="shared" si="7"/>
        <v>-70895.890899999999</v>
      </c>
      <c r="AE24" s="247">
        <f t="shared" si="7"/>
        <v>-78313.450519999955</v>
      </c>
      <c r="AF24" s="247">
        <f t="shared" si="7"/>
        <v>-87480.779989999952</v>
      </c>
      <c r="AG24" s="247">
        <f t="shared" si="7"/>
        <v>-94766.86752999993</v>
      </c>
      <c r="AH24" s="247">
        <f t="shared" si="7"/>
        <v>-101980.03690999991</v>
      </c>
      <c r="AI24" s="247">
        <f t="shared" si="7"/>
        <v>-109053.89281000011</v>
      </c>
      <c r="AJ24" s="247">
        <f t="shared" si="7"/>
        <v>-115968.33346999995</v>
      </c>
      <c r="AK24" s="247">
        <f t="shared" si="7"/>
        <v>-122838.71208999981</v>
      </c>
      <c r="AL24" s="247">
        <f t="shared" si="7"/>
        <v>-130213.21844999993</v>
      </c>
      <c r="AM24" s="247">
        <f t="shared" si="7"/>
        <v>-137205.43317000009</v>
      </c>
      <c r="AN24" s="247">
        <f t="shared" si="7"/>
        <v>-143978.10590999993</v>
      </c>
      <c r="AO24" s="247">
        <f t="shared" si="7"/>
        <v>-150606.14226000011</v>
      </c>
      <c r="AP24" s="247">
        <f t="shared" si="7"/>
        <v>-158523.68201999995</v>
      </c>
      <c r="AQ24" s="247">
        <f t="shared" si="7"/>
        <v>-166799.64525300008</v>
      </c>
      <c r="AR24" s="247">
        <f t="shared" si="7"/>
        <v>-174632.06085100013</v>
      </c>
      <c r="AS24" s="247">
        <f t="shared" si="7"/>
        <v>-182131.33092799992</v>
      </c>
      <c r="AT24" s="247">
        <f t="shared" si="7"/>
        <v>-189376.56329799991</v>
      </c>
      <c r="AU24" s="247">
        <f t="shared" si="7"/>
        <v>-197576.38139199978</v>
      </c>
      <c r="AV24" s="268"/>
    </row>
    <row r="25" spans="1:49" x14ac:dyDescent="0.25">
      <c r="B25" s="249" t="s">
        <v>494</v>
      </c>
      <c r="C25" s="251">
        <f t="shared" si="7"/>
        <v>0</v>
      </c>
      <c r="D25" s="251">
        <f t="shared" si="7"/>
        <v>0</v>
      </c>
      <c r="E25" s="251">
        <f t="shared" si="7"/>
        <v>0</v>
      </c>
      <c r="F25" s="251">
        <f t="shared" si="7"/>
        <v>0</v>
      </c>
      <c r="G25" s="251">
        <f t="shared" si="7"/>
        <v>0</v>
      </c>
      <c r="H25" s="251">
        <f t="shared" si="7"/>
        <v>0</v>
      </c>
      <c r="I25" s="251">
        <f t="shared" si="7"/>
        <v>0</v>
      </c>
      <c r="J25" s="251">
        <f t="shared" si="7"/>
        <v>0</v>
      </c>
      <c r="K25" s="251">
        <f t="shared" si="7"/>
        <v>0</v>
      </c>
      <c r="L25" s="251">
        <f t="shared" si="7"/>
        <v>0</v>
      </c>
      <c r="M25" s="251">
        <f t="shared" si="7"/>
        <v>0</v>
      </c>
      <c r="N25" s="251">
        <f t="shared" si="7"/>
        <v>0</v>
      </c>
      <c r="O25" s="251">
        <f t="shared" si="7"/>
        <v>0</v>
      </c>
      <c r="P25" s="251">
        <f t="shared" si="7"/>
        <v>0</v>
      </c>
      <c r="Q25" s="251">
        <f t="shared" si="7"/>
        <v>0</v>
      </c>
      <c r="R25" s="251">
        <f t="shared" si="7"/>
        <v>0</v>
      </c>
      <c r="S25" s="251">
        <f t="shared" si="7"/>
        <v>0</v>
      </c>
      <c r="T25" s="251">
        <f t="shared" si="7"/>
        <v>0</v>
      </c>
      <c r="U25" s="251">
        <f t="shared" si="7"/>
        <v>-357.4047900000005</v>
      </c>
      <c r="V25" s="251">
        <f t="shared" si="7"/>
        <v>-698.93998000000101</v>
      </c>
      <c r="W25" s="251">
        <f t="shared" si="7"/>
        <v>-1052.3827899999978</v>
      </c>
      <c r="X25" s="251">
        <f t="shared" si="7"/>
        <v>-1414.1100399999996</v>
      </c>
      <c r="Y25" s="251">
        <f t="shared" si="7"/>
        <v>-1799.8622899999991</v>
      </c>
      <c r="Z25" s="251">
        <f t="shared" si="7"/>
        <v>-2213.4698399999979</v>
      </c>
      <c r="AA25" s="251">
        <f t="shared" si="7"/>
        <v>-2654.9881700000005</v>
      </c>
      <c r="AB25" s="251">
        <f t="shared" si="7"/>
        <v>-3380.7865199999997</v>
      </c>
      <c r="AC25" s="251">
        <f t="shared" si="7"/>
        <v>-4103.1283299999996</v>
      </c>
      <c r="AD25" s="251">
        <f t="shared" si="7"/>
        <v>-4846.448019999998</v>
      </c>
      <c r="AE25" s="251">
        <f t="shared" si="7"/>
        <v>-5609.0156200000019</v>
      </c>
      <c r="AF25" s="251">
        <f t="shared" si="7"/>
        <v>-6382.4048199999997</v>
      </c>
      <c r="AG25" s="251">
        <f t="shared" si="7"/>
        <v>-7155.0235000000011</v>
      </c>
      <c r="AH25" s="251">
        <f t="shared" si="7"/>
        <v>-7916.1408399999982</v>
      </c>
      <c r="AI25" s="251">
        <f t="shared" si="7"/>
        <v>-8674.28838</v>
      </c>
      <c r="AJ25" s="251">
        <f t="shared" si="7"/>
        <v>-9434.0526499999978</v>
      </c>
      <c r="AK25" s="251">
        <f t="shared" si="7"/>
        <v>-10199.669390000001</v>
      </c>
      <c r="AL25" s="251">
        <f t="shared" si="7"/>
        <v>-10961.32439</v>
      </c>
      <c r="AM25" s="251">
        <f t="shared" si="7"/>
        <v>-11713.947709999999</v>
      </c>
      <c r="AN25" s="251">
        <f t="shared" si="7"/>
        <v>-12467.655500000001</v>
      </c>
      <c r="AO25" s="251">
        <f t="shared" si="7"/>
        <v>-13228.01665</v>
      </c>
      <c r="AP25" s="251">
        <f t="shared" si="7"/>
        <v>-13998.17015</v>
      </c>
      <c r="AQ25" s="251">
        <f t="shared" si="7"/>
        <v>-14784.597393</v>
      </c>
      <c r="AR25" s="251">
        <f t="shared" si="7"/>
        <v>-15585.665670999999</v>
      </c>
      <c r="AS25" s="251">
        <f t="shared" si="7"/>
        <v>-16394.769507999998</v>
      </c>
      <c r="AT25" s="251">
        <f t="shared" si="7"/>
        <v>-17212.288028000003</v>
      </c>
      <c r="AU25" s="251">
        <f t="shared" si="7"/>
        <v>-18050.128671999999</v>
      </c>
      <c r="AV25" s="268"/>
    </row>
    <row r="26" spans="1:49" x14ac:dyDescent="0.25">
      <c r="B26" s="254" t="s">
        <v>495</v>
      </c>
      <c r="C26" s="256">
        <f t="shared" ref="C26:E26" si="8">SUM(C27:C28)</f>
        <v>0</v>
      </c>
      <c r="D26" s="256">
        <f t="shared" si="8"/>
        <v>0</v>
      </c>
      <c r="E26" s="256">
        <f t="shared" si="8"/>
        <v>0</v>
      </c>
      <c r="F26" s="256">
        <f>SUM(F27:F28)</f>
        <v>0</v>
      </c>
      <c r="G26" s="256">
        <f t="shared" ref="G26:AU26" si="9">SUM(G27:G28)</f>
        <v>0</v>
      </c>
      <c r="H26" s="256">
        <f t="shared" si="9"/>
        <v>0</v>
      </c>
      <c r="I26" s="256">
        <f t="shared" si="9"/>
        <v>0</v>
      </c>
      <c r="J26" s="256">
        <f t="shared" si="9"/>
        <v>0</v>
      </c>
      <c r="K26" s="256">
        <f t="shared" si="9"/>
        <v>0</v>
      </c>
      <c r="L26" s="256">
        <f t="shared" si="9"/>
        <v>0</v>
      </c>
      <c r="M26" s="256">
        <f t="shared" si="9"/>
        <v>0</v>
      </c>
      <c r="N26" s="256">
        <f t="shared" si="9"/>
        <v>0</v>
      </c>
      <c r="O26" s="256">
        <f t="shared" si="9"/>
        <v>0</v>
      </c>
      <c r="P26" s="256">
        <f t="shared" si="9"/>
        <v>0</v>
      </c>
      <c r="Q26" s="256">
        <f t="shared" si="9"/>
        <v>0</v>
      </c>
      <c r="R26" s="256">
        <f t="shared" si="9"/>
        <v>0</v>
      </c>
      <c r="S26" s="256">
        <f t="shared" si="9"/>
        <v>0</v>
      </c>
      <c r="T26" s="256">
        <f t="shared" si="9"/>
        <v>0</v>
      </c>
      <c r="U26" s="256">
        <f t="shared" si="9"/>
        <v>-12785.849349999989</v>
      </c>
      <c r="V26" s="256">
        <f t="shared" si="9"/>
        <v>-21292.989849999991</v>
      </c>
      <c r="W26" s="256">
        <f t="shared" si="9"/>
        <v>-13214.291249999987</v>
      </c>
      <c r="X26" s="256">
        <f t="shared" si="9"/>
        <v>-10700.649269999965</v>
      </c>
      <c r="Y26" s="256">
        <f t="shared" si="9"/>
        <v>-10355.151770000033</v>
      </c>
      <c r="Z26" s="256">
        <f t="shared" si="9"/>
        <v>-11084.092779999977</v>
      </c>
      <c r="AA26" s="256">
        <f t="shared" si="9"/>
        <v>3235.3898799999733</v>
      </c>
      <c r="AB26" s="256">
        <f t="shared" si="9"/>
        <v>-12972.297569999995</v>
      </c>
      <c r="AC26" s="256">
        <f t="shared" si="9"/>
        <v>-15465.82497999999</v>
      </c>
      <c r="AD26" s="256">
        <f t="shared" si="9"/>
        <v>-17118.829069999985</v>
      </c>
      <c r="AE26" s="256">
        <f t="shared" si="9"/>
        <v>-18453.638389999971</v>
      </c>
      <c r="AF26" s="256">
        <f t="shared" si="9"/>
        <v>-21467.576420000034</v>
      </c>
      <c r="AG26" s="256">
        <f t="shared" si="9"/>
        <v>-22678.95128999999</v>
      </c>
      <c r="AH26" s="256">
        <f t="shared" si="9"/>
        <v>-24003.446150000025</v>
      </c>
      <c r="AI26" s="256">
        <f t="shared" si="9"/>
        <v>-25312.620570000028</v>
      </c>
      <c r="AJ26" s="256">
        <f t="shared" si="9"/>
        <v>-26587.069320000002</v>
      </c>
      <c r="AK26" s="256">
        <f t="shared" si="9"/>
        <v>-27877.992169999961</v>
      </c>
      <c r="AL26" s="256">
        <f t="shared" si="9"/>
        <v>-29316.813719999984</v>
      </c>
      <c r="AM26" s="256">
        <f t="shared" si="9"/>
        <v>-30601.833620000085</v>
      </c>
      <c r="AN26" s="256">
        <f t="shared" si="9"/>
        <v>-31808.07536000001</v>
      </c>
      <c r="AO26" s="256">
        <f t="shared" si="9"/>
        <v>-32972.560630000007</v>
      </c>
      <c r="AP26" s="256">
        <f t="shared" si="9"/>
        <v>-35424.597909999997</v>
      </c>
      <c r="AQ26" s="256">
        <f t="shared" si="9"/>
        <v>-37552.438959999992</v>
      </c>
      <c r="AR26" s="256">
        <f t="shared" si="9"/>
        <v>-39412.070740000083</v>
      </c>
      <c r="AS26" s="256">
        <f t="shared" si="9"/>
        <v>-41138.329700000017</v>
      </c>
      <c r="AT26" s="256">
        <f t="shared" si="9"/>
        <v>-42782.398569999998</v>
      </c>
      <c r="AU26" s="256">
        <f t="shared" si="9"/>
        <v>7488.3679199999751</v>
      </c>
      <c r="AV26" s="268"/>
    </row>
    <row r="27" spans="1:49" x14ac:dyDescent="0.25">
      <c r="B27" s="258" t="s">
        <v>496</v>
      </c>
      <c r="C27" s="212">
        <f t="shared" ref="C27:AU28" si="10">C5-C16</f>
        <v>0</v>
      </c>
      <c r="D27" s="212">
        <f t="shared" si="10"/>
        <v>0</v>
      </c>
      <c r="E27" s="212">
        <f t="shared" si="10"/>
        <v>0</v>
      </c>
      <c r="F27" s="212">
        <f t="shared" si="10"/>
        <v>0</v>
      </c>
      <c r="G27" s="212">
        <f t="shared" si="10"/>
        <v>0</v>
      </c>
      <c r="H27" s="212">
        <f t="shared" si="10"/>
        <v>0</v>
      </c>
      <c r="I27" s="212">
        <f t="shared" si="10"/>
        <v>0</v>
      </c>
      <c r="J27" s="212">
        <f t="shared" si="10"/>
        <v>0</v>
      </c>
      <c r="K27" s="212">
        <f t="shared" si="10"/>
        <v>0</v>
      </c>
      <c r="L27" s="212">
        <f t="shared" si="10"/>
        <v>0</v>
      </c>
      <c r="M27" s="212">
        <f t="shared" si="10"/>
        <v>0</v>
      </c>
      <c r="N27" s="212">
        <f t="shared" si="10"/>
        <v>0</v>
      </c>
      <c r="O27" s="212">
        <f t="shared" si="10"/>
        <v>0</v>
      </c>
      <c r="P27" s="212">
        <f t="shared" si="10"/>
        <v>0</v>
      </c>
      <c r="Q27" s="212">
        <f t="shared" si="10"/>
        <v>0</v>
      </c>
      <c r="R27" s="212">
        <f t="shared" si="10"/>
        <v>0</v>
      </c>
      <c r="S27" s="212">
        <f t="shared" si="10"/>
        <v>0</v>
      </c>
      <c r="T27" s="212">
        <f t="shared" si="10"/>
        <v>0</v>
      </c>
      <c r="U27" s="212">
        <f t="shared" si="10"/>
        <v>-16404.136899999983</v>
      </c>
      <c r="V27" s="212">
        <f t="shared" si="10"/>
        <v>-27600.681099999987</v>
      </c>
      <c r="W27" s="212">
        <f t="shared" si="10"/>
        <v>-18796.70259999999</v>
      </c>
      <c r="X27" s="212">
        <f t="shared" si="10"/>
        <v>-16460.68379999997</v>
      </c>
      <c r="Y27" s="212">
        <f t="shared" si="10"/>
        <v>-16607.316900000034</v>
      </c>
      <c r="Z27" s="212">
        <f t="shared" si="10"/>
        <v>-17908.870099999971</v>
      </c>
      <c r="AA27" s="212">
        <f t="shared" si="10"/>
        <v>-19899.494000000035</v>
      </c>
      <c r="AB27" s="212">
        <f t="shared" si="10"/>
        <v>-20574.369500000001</v>
      </c>
      <c r="AC27" s="212">
        <f t="shared" si="10"/>
        <v>-23540.648199999996</v>
      </c>
      <c r="AD27" s="212">
        <f t="shared" si="10"/>
        <v>-25502.453699999984</v>
      </c>
      <c r="AE27" s="212">
        <f t="shared" si="10"/>
        <v>-27077.481699999975</v>
      </c>
      <c r="AF27" s="212">
        <f t="shared" si="10"/>
        <v>-30582.726900000038</v>
      </c>
      <c r="AG27" s="212">
        <f t="shared" si="10"/>
        <v>-32047.695899999992</v>
      </c>
      <c r="AH27" s="212">
        <f t="shared" si="10"/>
        <v>-33661.230300000025</v>
      </c>
      <c r="AI27" s="212">
        <f t="shared" si="10"/>
        <v>-35266.555100000027</v>
      </c>
      <c r="AJ27" s="212">
        <f t="shared" si="10"/>
        <v>-36846.615900000004</v>
      </c>
      <c r="AK27" s="212">
        <f t="shared" si="10"/>
        <v>-38451.889599999966</v>
      </c>
      <c r="AL27" s="212">
        <f t="shared" si="10"/>
        <v>-40166.489999999991</v>
      </c>
      <c r="AM27" s="212">
        <f t="shared" si="10"/>
        <v>-41739.068399999989</v>
      </c>
      <c r="AN27" s="212">
        <f t="shared" si="10"/>
        <v>-43241.145500000013</v>
      </c>
      <c r="AO27" s="212">
        <f t="shared" si="10"/>
        <v>-44709.034600000014</v>
      </c>
      <c r="AP27" s="212">
        <f t="shared" si="10"/>
        <v>-47655.584499999997</v>
      </c>
      <c r="AQ27" s="212">
        <f t="shared" si="10"/>
        <v>-50069.366899999994</v>
      </c>
      <c r="AR27" s="212">
        <f t="shared" si="10"/>
        <v>-52210.22099999999</v>
      </c>
      <c r="AS27" s="212">
        <f t="shared" si="10"/>
        <v>-54230.711800000019</v>
      </c>
      <c r="AT27" s="212">
        <f t="shared" si="10"/>
        <v>-56181.018500000006</v>
      </c>
      <c r="AU27" s="212">
        <f t="shared" si="10"/>
        <v>-57380.723800000036</v>
      </c>
      <c r="AV27" s="268"/>
    </row>
    <row r="28" spans="1:49" x14ac:dyDescent="0.25">
      <c r="B28" s="261" t="s">
        <v>497</v>
      </c>
      <c r="C28" s="263">
        <f t="shared" si="10"/>
        <v>0</v>
      </c>
      <c r="D28" s="263">
        <f t="shared" si="10"/>
        <v>0</v>
      </c>
      <c r="E28" s="263">
        <f t="shared" si="10"/>
        <v>0</v>
      </c>
      <c r="F28" s="263">
        <f t="shared" si="10"/>
        <v>0</v>
      </c>
      <c r="G28" s="263">
        <f t="shared" si="10"/>
        <v>0</v>
      </c>
      <c r="H28" s="263">
        <f t="shared" si="10"/>
        <v>0</v>
      </c>
      <c r="I28" s="263">
        <f t="shared" si="10"/>
        <v>0</v>
      </c>
      <c r="J28" s="263">
        <f t="shared" si="10"/>
        <v>0</v>
      </c>
      <c r="K28" s="263">
        <f t="shared" si="10"/>
        <v>0</v>
      </c>
      <c r="L28" s="263">
        <f t="shared" si="10"/>
        <v>0</v>
      </c>
      <c r="M28" s="263">
        <f t="shared" si="10"/>
        <v>0</v>
      </c>
      <c r="N28" s="263">
        <f t="shared" si="10"/>
        <v>0</v>
      </c>
      <c r="O28" s="263">
        <f t="shared" si="10"/>
        <v>0</v>
      </c>
      <c r="P28" s="263">
        <f t="shared" si="10"/>
        <v>0</v>
      </c>
      <c r="Q28" s="263">
        <f t="shared" si="10"/>
        <v>0</v>
      </c>
      <c r="R28" s="263">
        <f t="shared" si="10"/>
        <v>0</v>
      </c>
      <c r="S28" s="263">
        <f t="shared" si="10"/>
        <v>0</v>
      </c>
      <c r="T28" s="263">
        <f t="shared" si="10"/>
        <v>0</v>
      </c>
      <c r="U28" s="263">
        <f t="shared" si="10"/>
        <v>3618.2875499999936</v>
      </c>
      <c r="V28" s="263">
        <f t="shared" si="10"/>
        <v>6307.6912499999962</v>
      </c>
      <c r="W28" s="263">
        <f t="shared" si="10"/>
        <v>5582.4113500000021</v>
      </c>
      <c r="X28" s="263">
        <f t="shared" si="10"/>
        <v>5760.0345300000045</v>
      </c>
      <c r="Y28" s="263">
        <f t="shared" si="10"/>
        <v>6252.1651300000012</v>
      </c>
      <c r="Z28" s="263">
        <f t="shared" si="10"/>
        <v>6824.7773199999938</v>
      </c>
      <c r="AA28" s="263">
        <f t="shared" si="10"/>
        <v>23134.883880000009</v>
      </c>
      <c r="AB28" s="263">
        <f t="shared" si="10"/>
        <v>7602.0719300000055</v>
      </c>
      <c r="AC28" s="263">
        <f t="shared" si="10"/>
        <v>8074.8232200000057</v>
      </c>
      <c r="AD28" s="263">
        <f t="shared" si="10"/>
        <v>8383.6246299999984</v>
      </c>
      <c r="AE28" s="263">
        <f t="shared" si="10"/>
        <v>8623.8433100000038</v>
      </c>
      <c r="AF28" s="263">
        <f t="shared" si="10"/>
        <v>9115.1504800000039</v>
      </c>
      <c r="AG28" s="263">
        <f t="shared" si="10"/>
        <v>9368.7446100000016</v>
      </c>
      <c r="AH28" s="263">
        <f t="shared" si="10"/>
        <v>9657.7841499999995</v>
      </c>
      <c r="AI28" s="263">
        <f t="shared" si="10"/>
        <v>9953.9345299999986</v>
      </c>
      <c r="AJ28" s="263">
        <f t="shared" si="10"/>
        <v>10259.546580000002</v>
      </c>
      <c r="AK28" s="263">
        <f t="shared" si="10"/>
        <v>10573.897430000005</v>
      </c>
      <c r="AL28" s="263">
        <f t="shared" si="10"/>
        <v>10849.676280000007</v>
      </c>
      <c r="AM28" s="263">
        <f t="shared" si="10"/>
        <v>11137.234779999904</v>
      </c>
      <c r="AN28" s="263">
        <f t="shared" si="10"/>
        <v>11433.070140000003</v>
      </c>
      <c r="AO28" s="263">
        <f t="shared" si="10"/>
        <v>11736.473970000006</v>
      </c>
      <c r="AP28" s="263">
        <f t="shared" si="10"/>
        <v>12230.98659</v>
      </c>
      <c r="AQ28" s="263">
        <f t="shared" si="10"/>
        <v>12516.927940000001</v>
      </c>
      <c r="AR28" s="263">
        <f t="shared" si="10"/>
        <v>12798.150259999908</v>
      </c>
      <c r="AS28" s="263">
        <f t="shared" si="10"/>
        <v>13092.382100000003</v>
      </c>
      <c r="AT28" s="263">
        <f t="shared" si="10"/>
        <v>13398.619930000008</v>
      </c>
      <c r="AU28" s="263">
        <f t="shared" si="10"/>
        <v>64869.091720000011</v>
      </c>
      <c r="AV28" s="268"/>
    </row>
    <row r="29" spans="1:49" x14ac:dyDescent="0.25">
      <c r="B29" s="258" t="s">
        <v>498</v>
      </c>
      <c r="C29" s="212">
        <f t="shared" ref="C29:E29" si="11">SUM(C30:C31)</f>
        <v>0</v>
      </c>
      <c r="D29" s="212">
        <f t="shared" si="11"/>
        <v>0</v>
      </c>
      <c r="E29" s="212">
        <f t="shared" si="11"/>
        <v>0</v>
      </c>
      <c r="F29" s="212">
        <f>SUM(F30:F31)</f>
        <v>0</v>
      </c>
      <c r="G29" s="212">
        <f t="shared" ref="G29:AU29" si="12">SUM(G30:G31)</f>
        <v>0</v>
      </c>
      <c r="H29" s="212">
        <f t="shared" si="12"/>
        <v>0</v>
      </c>
      <c r="I29" s="212">
        <f t="shared" si="12"/>
        <v>0</v>
      </c>
      <c r="J29" s="212">
        <f t="shared" si="12"/>
        <v>0</v>
      </c>
      <c r="K29" s="212">
        <f t="shared" si="12"/>
        <v>0</v>
      </c>
      <c r="L29" s="212">
        <f t="shared" si="12"/>
        <v>0</v>
      </c>
      <c r="M29" s="212">
        <f t="shared" si="12"/>
        <v>0</v>
      </c>
      <c r="N29" s="212">
        <f t="shared" si="12"/>
        <v>0</v>
      </c>
      <c r="O29" s="212">
        <f t="shared" si="12"/>
        <v>0</v>
      </c>
      <c r="P29" s="212">
        <f t="shared" si="12"/>
        <v>0</v>
      </c>
      <c r="Q29" s="212">
        <f t="shared" si="12"/>
        <v>0</v>
      </c>
      <c r="R29" s="212">
        <f t="shared" si="12"/>
        <v>0</v>
      </c>
      <c r="S29" s="212">
        <f t="shared" si="12"/>
        <v>0</v>
      </c>
      <c r="T29" s="212">
        <f t="shared" si="12"/>
        <v>0</v>
      </c>
      <c r="U29" s="212">
        <f t="shared" si="12"/>
        <v>-474.77180999997654</v>
      </c>
      <c r="V29" s="212">
        <f t="shared" si="12"/>
        <v>-2480.072019999905</v>
      </c>
      <c r="W29" s="212">
        <f t="shared" si="12"/>
        <v>-7109.9509799999214</v>
      </c>
      <c r="X29" s="212">
        <f t="shared" si="12"/>
        <v>-11556.133630000026</v>
      </c>
      <c r="Y29" s="212">
        <f t="shared" si="12"/>
        <v>-16116.984129999808</v>
      </c>
      <c r="Z29" s="212">
        <f t="shared" si="12"/>
        <v>-21235.572759999937</v>
      </c>
      <c r="AA29" s="212">
        <f t="shared" si="12"/>
        <v>-42507.957040000045</v>
      </c>
      <c r="AB29" s="212">
        <f t="shared" si="12"/>
        <v>-31275.09941000001</v>
      </c>
      <c r="AC29" s="212">
        <f t="shared" si="12"/>
        <v>-35710.063880000002</v>
      </c>
      <c r="AD29" s="212">
        <f t="shared" si="12"/>
        <v>-40244.942649999997</v>
      </c>
      <c r="AE29" s="212">
        <f t="shared" si="12"/>
        <v>-44862.862949999966</v>
      </c>
      <c r="AF29" s="212">
        <f t="shared" si="12"/>
        <v>-49548.604650000081</v>
      </c>
      <c r="AG29" s="212">
        <f t="shared" si="12"/>
        <v>-54134.033629999976</v>
      </c>
      <c r="AH29" s="212">
        <f t="shared" si="12"/>
        <v>-58538.766659999921</v>
      </c>
      <c r="AI29" s="212">
        <f t="shared" si="12"/>
        <v>-62816.729090000052</v>
      </c>
      <c r="AJ29" s="212">
        <f t="shared" si="12"/>
        <v>-66961.942440000013</v>
      </c>
      <c r="AK29" s="212">
        <f t="shared" si="12"/>
        <v>-71034.546379999898</v>
      </c>
      <c r="AL29" s="212">
        <f t="shared" si="12"/>
        <v>-75463.407719999959</v>
      </c>
      <c r="AM29" s="212">
        <f t="shared" si="12"/>
        <v>-79668.578979999991</v>
      </c>
      <c r="AN29" s="212">
        <f t="shared" si="12"/>
        <v>-83727.45520000004</v>
      </c>
      <c r="AO29" s="212">
        <f t="shared" si="12"/>
        <v>-87671.699650000068</v>
      </c>
      <c r="AP29" s="212">
        <f t="shared" si="12"/>
        <v>-91602.957029999947</v>
      </c>
      <c r="AQ29" s="212">
        <f t="shared" si="12"/>
        <v>-96194.666270000103</v>
      </c>
      <c r="AR29" s="212">
        <f t="shared" si="12"/>
        <v>-100592.0983800001</v>
      </c>
      <c r="AS29" s="212">
        <f t="shared" si="12"/>
        <v>-104778.00719999999</v>
      </c>
      <c r="AT29" s="212">
        <f t="shared" si="12"/>
        <v>-108780.12920999993</v>
      </c>
      <c r="AU29" s="212">
        <f t="shared" si="12"/>
        <v>-165626.94323999999</v>
      </c>
      <c r="AV29" s="268"/>
    </row>
    <row r="30" spans="1:49" x14ac:dyDescent="0.25">
      <c r="B30" s="258" t="s">
        <v>499</v>
      </c>
      <c r="C30" s="212">
        <f t="shared" ref="C30:AU31" si="13">C8-C19</f>
        <v>0</v>
      </c>
      <c r="D30" s="212">
        <f t="shared" si="13"/>
        <v>0</v>
      </c>
      <c r="E30" s="212">
        <f t="shared" si="13"/>
        <v>0</v>
      </c>
      <c r="F30" s="212">
        <f t="shared" si="13"/>
        <v>0</v>
      </c>
      <c r="G30" s="212">
        <f t="shared" si="13"/>
        <v>0</v>
      </c>
      <c r="H30" s="212">
        <f t="shared" si="13"/>
        <v>0</v>
      </c>
      <c r="I30" s="212">
        <f t="shared" si="13"/>
        <v>0</v>
      </c>
      <c r="J30" s="212">
        <f t="shared" si="13"/>
        <v>0</v>
      </c>
      <c r="K30" s="212">
        <f t="shared" si="13"/>
        <v>0</v>
      </c>
      <c r="L30" s="212">
        <f t="shared" si="13"/>
        <v>0</v>
      </c>
      <c r="M30" s="212">
        <f t="shared" si="13"/>
        <v>0</v>
      </c>
      <c r="N30" s="212">
        <f t="shared" si="13"/>
        <v>0</v>
      </c>
      <c r="O30" s="212">
        <f t="shared" si="13"/>
        <v>0</v>
      </c>
      <c r="P30" s="212">
        <f t="shared" si="13"/>
        <v>0</v>
      </c>
      <c r="Q30" s="212">
        <f t="shared" si="13"/>
        <v>0</v>
      </c>
      <c r="R30" s="212">
        <f t="shared" si="13"/>
        <v>0</v>
      </c>
      <c r="S30" s="212">
        <f t="shared" si="13"/>
        <v>0</v>
      </c>
      <c r="T30" s="212">
        <f t="shared" si="13"/>
        <v>0</v>
      </c>
      <c r="U30" s="212">
        <f t="shared" si="13"/>
        <v>-10457.460399999982</v>
      </c>
      <c r="V30" s="212">
        <f t="shared" si="13"/>
        <v>-20278.893899999908</v>
      </c>
      <c r="W30" s="212">
        <f t="shared" si="13"/>
        <v>-23223.643700000015</v>
      </c>
      <c r="X30" s="212">
        <f t="shared" si="13"/>
        <v>-28479.667200000025</v>
      </c>
      <c r="Y30" s="212">
        <f t="shared" si="13"/>
        <v>-34937.161999999895</v>
      </c>
      <c r="Z30" s="212">
        <f t="shared" si="13"/>
        <v>-42219.36249999993</v>
      </c>
      <c r="AA30" s="212">
        <f t="shared" si="13"/>
        <v>-49939.442000000039</v>
      </c>
      <c r="AB30" s="212">
        <f t="shared" si="13"/>
        <v>-55738.360400000005</v>
      </c>
      <c r="AC30" s="212">
        <f t="shared" si="13"/>
        <v>-62442.3554</v>
      </c>
      <c r="AD30" s="212">
        <f t="shared" si="13"/>
        <v>-68980.112800000003</v>
      </c>
      <c r="AE30" s="212">
        <f t="shared" si="13"/>
        <v>-75495.794699999969</v>
      </c>
      <c r="AF30" s="212">
        <f t="shared" si="13"/>
        <v>-82779.046900000074</v>
      </c>
      <c r="AG30" s="212">
        <f t="shared" si="13"/>
        <v>-89063.449099999969</v>
      </c>
      <c r="AH30" s="212">
        <f t="shared" si="13"/>
        <v>-95326.422900000005</v>
      </c>
      <c r="AI30" s="212">
        <f t="shared" si="13"/>
        <v>-101557.82980000007</v>
      </c>
      <c r="AJ30" s="212">
        <f t="shared" si="13"/>
        <v>-107736.1324</v>
      </c>
      <c r="AK30" s="212">
        <f t="shared" si="13"/>
        <v>-113900.66809999989</v>
      </c>
      <c r="AL30" s="212">
        <f t="shared" si="13"/>
        <v>-120422.55409999995</v>
      </c>
      <c r="AM30" s="212">
        <f t="shared" si="13"/>
        <v>-126674.05729999999</v>
      </c>
      <c r="AN30" s="212">
        <f t="shared" si="13"/>
        <v>-132770.57940000005</v>
      </c>
      <c r="AO30" s="212">
        <f t="shared" si="13"/>
        <v>-138776.24290000007</v>
      </c>
      <c r="AP30" s="212">
        <f t="shared" si="13"/>
        <v>-145229.89619999996</v>
      </c>
      <c r="AQ30" s="212">
        <f t="shared" si="13"/>
        <v>-152174.6235000001</v>
      </c>
      <c r="AR30" s="212">
        <f t="shared" si="13"/>
        <v>-158833.1823000001</v>
      </c>
      <c r="AS30" s="212">
        <f t="shared" si="13"/>
        <v>-165268.4007</v>
      </c>
      <c r="AT30" s="212">
        <f t="shared" si="13"/>
        <v>-171540.46549999993</v>
      </c>
      <c r="AU30" s="212">
        <f t="shared" si="13"/>
        <v>-178912.0895</v>
      </c>
      <c r="AV30" s="268"/>
    </row>
    <row r="31" spans="1:49" x14ac:dyDescent="0.25">
      <c r="B31" s="261" t="s">
        <v>500</v>
      </c>
      <c r="C31" s="263">
        <f t="shared" si="13"/>
        <v>0</v>
      </c>
      <c r="D31" s="263">
        <f t="shared" si="13"/>
        <v>0</v>
      </c>
      <c r="E31" s="263">
        <f t="shared" si="13"/>
        <v>0</v>
      </c>
      <c r="F31" s="263">
        <f t="shared" si="13"/>
        <v>0</v>
      </c>
      <c r="G31" s="263">
        <f t="shared" si="13"/>
        <v>0</v>
      </c>
      <c r="H31" s="263">
        <f t="shared" si="13"/>
        <v>0</v>
      </c>
      <c r="I31" s="263">
        <f t="shared" si="13"/>
        <v>0</v>
      </c>
      <c r="J31" s="263">
        <f t="shared" si="13"/>
        <v>0</v>
      </c>
      <c r="K31" s="263">
        <f t="shared" si="13"/>
        <v>0</v>
      </c>
      <c r="L31" s="263">
        <f t="shared" si="13"/>
        <v>0</v>
      </c>
      <c r="M31" s="263">
        <f t="shared" si="13"/>
        <v>0</v>
      </c>
      <c r="N31" s="263">
        <f t="shared" si="13"/>
        <v>0</v>
      </c>
      <c r="O31" s="263">
        <f t="shared" si="13"/>
        <v>0</v>
      </c>
      <c r="P31" s="263">
        <f t="shared" si="13"/>
        <v>0</v>
      </c>
      <c r="Q31" s="263">
        <f t="shared" si="13"/>
        <v>0</v>
      </c>
      <c r="R31" s="263">
        <f t="shared" si="13"/>
        <v>0</v>
      </c>
      <c r="S31" s="263">
        <f t="shared" si="13"/>
        <v>0</v>
      </c>
      <c r="T31" s="263">
        <f t="shared" si="13"/>
        <v>0</v>
      </c>
      <c r="U31" s="263">
        <f t="shared" si="13"/>
        <v>9982.6885900000052</v>
      </c>
      <c r="V31" s="263">
        <f t="shared" si="13"/>
        <v>17798.821880000003</v>
      </c>
      <c r="W31" s="263">
        <f t="shared" si="13"/>
        <v>16113.692720000094</v>
      </c>
      <c r="X31" s="263">
        <f t="shared" si="13"/>
        <v>16923.53357</v>
      </c>
      <c r="Y31" s="263">
        <f t="shared" si="13"/>
        <v>18820.177870000087</v>
      </c>
      <c r="Z31" s="263">
        <f t="shared" si="13"/>
        <v>20983.789739999993</v>
      </c>
      <c r="AA31" s="263">
        <f t="shared" si="13"/>
        <v>7431.4849599999943</v>
      </c>
      <c r="AB31" s="263">
        <f t="shared" si="13"/>
        <v>24463.260989999995</v>
      </c>
      <c r="AC31" s="263">
        <f t="shared" si="13"/>
        <v>26732.291519999999</v>
      </c>
      <c r="AD31" s="263">
        <f t="shared" si="13"/>
        <v>28735.170150000005</v>
      </c>
      <c r="AE31" s="263">
        <f t="shared" si="13"/>
        <v>30632.931750000003</v>
      </c>
      <c r="AF31" s="263">
        <f t="shared" si="13"/>
        <v>33230.442249999993</v>
      </c>
      <c r="AG31" s="263">
        <f t="shared" si="13"/>
        <v>34929.415469999993</v>
      </c>
      <c r="AH31" s="263">
        <f t="shared" si="13"/>
        <v>36787.656240000084</v>
      </c>
      <c r="AI31" s="263">
        <f t="shared" si="13"/>
        <v>38741.100710000013</v>
      </c>
      <c r="AJ31" s="263">
        <f t="shared" si="13"/>
        <v>40774.189959999989</v>
      </c>
      <c r="AK31" s="263">
        <f t="shared" si="13"/>
        <v>42866.121719999996</v>
      </c>
      <c r="AL31" s="263">
        <f t="shared" si="13"/>
        <v>44959.146379999991</v>
      </c>
      <c r="AM31" s="263">
        <f t="shared" si="13"/>
        <v>47005.478319999995</v>
      </c>
      <c r="AN31" s="263">
        <f t="shared" si="13"/>
        <v>49043.124200000006</v>
      </c>
      <c r="AO31" s="263">
        <f t="shared" si="13"/>
        <v>51104.543250000002</v>
      </c>
      <c r="AP31" s="263">
        <f t="shared" si="13"/>
        <v>53626.939170000012</v>
      </c>
      <c r="AQ31" s="263">
        <f t="shared" si="13"/>
        <v>55979.95723</v>
      </c>
      <c r="AR31" s="263">
        <f t="shared" si="13"/>
        <v>58241.083920000005</v>
      </c>
      <c r="AS31" s="263">
        <f t="shared" si="13"/>
        <v>60490.393500000006</v>
      </c>
      <c r="AT31" s="263">
        <f t="shared" si="13"/>
        <v>62760.336290000007</v>
      </c>
      <c r="AU31" s="263">
        <f t="shared" si="13"/>
        <v>13285.146259999994</v>
      </c>
      <c r="AV31" s="268"/>
    </row>
    <row r="32" spans="1:49" x14ac:dyDescent="0.25">
      <c r="B32" s="249" t="s">
        <v>501</v>
      </c>
      <c r="C32" s="251">
        <f t="shared" ref="C32:E32" si="14">SUM(C27,C30)</f>
        <v>0</v>
      </c>
      <c r="D32" s="251">
        <f t="shared" si="14"/>
        <v>0</v>
      </c>
      <c r="E32" s="251">
        <f t="shared" si="14"/>
        <v>0</v>
      </c>
      <c r="F32" s="251">
        <f>SUM(F27,F30)</f>
        <v>0</v>
      </c>
      <c r="G32" s="251">
        <f t="shared" ref="G32:AU32" si="15">SUM(G27,G30)</f>
        <v>0</v>
      </c>
      <c r="H32" s="251">
        <f t="shared" si="15"/>
        <v>0</v>
      </c>
      <c r="I32" s="251">
        <f t="shared" si="15"/>
        <v>0</v>
      </c>
      <c r="J32" s="251">
        <f t="shared" si="15"/>
        <v>0</v>
      </c>
      <c r="K32" s="251">
        <f t="shared" si="15"/>
        <v>0</v>
      </c>
      <c r="L32" s="251">
        <f t="shared" si="15"/>
        <v>0</v>
      </c>
      <c r="M32" s="251">
        <f t="shared" si="15"/>
        <v>0</v>
      </c>
      <c r="N32" s="251">
        <f t="shared" si="15"/>
        <v>0</v>
      </c>
      <c r="O32" s="251">
        <f t="shared" si="15"/>
        <v>0</v>
      </c>
      <c r="P32" s="251">
        <f t="shared" si="15"/>
        <v>0</v>
      </c>
      <c r="Q32" s="251">
        <f t="shared" si="15"/>
        <v>0</v>
      </c>
      <c r="R32" s="251">
        <f t="shared" si="15"/>
        <v>0</v>
      </c>
      <c r="S32" s="251">
        <f t="shared" si="15"/>
        <v>0</v>
      </c>
      <c r="T32" s="251">
        <f t="shared" si="15"/>
        <v>0</v>
      </c>
      <c r="U32" s="251">
        <f t="shared" si="15"/>
        <v>-26861.597299999965</v>
      </c>
      <c r="V32" s="251">
        <f t="shared" si="15"/>
        <v>-47879.574999999895</v>
      </c>
      <c r="W32" s="251">
        <f t="shared" si="15"/>
        <v>-42020.346300000005</v>
      </c>
      <c r="X32" s="251">
        <f t="shared" si="15"/>
        <v>-44940.350999999995</v>
      </c>
      <c r="Y32" s="251">
        <f t="shared" si="15"/>
        <v>-51544.478899999929</v>
      </c>
      <c r="Z32" s="251">
        <f t="shared" si="15"/>
        <v>-60128.232599999901</v>
      </c>
      <c r="AA32" s="251">
        <f t="shared" si="15"/>
        <v>-69838.936000000074</v>
      </c>
      <c r="AB32" s="251">
        <f t="shared" si="15"/>
        <v>-76312.729900000006</v>
      </c>
      <c r="AC32" s="251">
        <f t="shared" si="15"/>
        <v>-85983.003599999996</v>
      </c>
      <c r="AD32" s="251">
        <f t="shared" si="15"/>
        <v>-94482.566499999986</v>
      </c>
      <c r="AE32" s="251">
        <f t="shared" si="15"/>
        <v>-102573.27639999994</v>
      </c>
      <c r="AF32" s="251">
        <f t="shared" si="15"/>
        <v>-113361.77380000011</v>
      </c>
      <c r="AG32" s="251">
        <f t="shared" si="15"/>
        <v>-121111.14499999996</v>
      </c>
      <c r="AH32" s="251">
        <f t="shared" si="15"/>
        <v>-128987.65320000003</v>
      </c>
      <c r="AI32" s="251">
        <f t="shared" si="15"/>
        <v>-136824.38490000009</v>
      </c>
      <c r="AJ32" s="251">
        <f t="shared" si="15"/>
        <v>-144582.74830000001</v>
      </c>
      <c r="AK32" s="251">
        <f t="shared" si="15"/>
        <v>-152352.55769999986</v>
      </c>
      <c r="AL32" s="251">
        <f t="shared" si="15"/>
        <v>-160589.04409999994</v>
      </c>
      <c r="AM32" s="251">
        <f t="shared" si="15"/>
        <v>-168413.12569999998</v>
      </c>
      <c r="AN32" s="251">
        <f t="shared" si="15"/>
        <v>-176011.72490000006</v>
      </c>
      <c r="AO32" s="251">
        <f t="shared" si="15"/>
        <v>-183485.27750000008</v>
      </c>
      <c r="AP32" s="251">
        <f t="shared" si="15"/>
        <v>-192885.48069999996</v>
      </c>
      <c r="AQ32" s="251">
        <f t="shared" si="15"/>
        <v>-202243.9904000001</v>
      </c>
      <c r="AR32" s="251">
        <f t="shared" si="15"/>
        <v>-211043.40330000009</v>
      </c>
      <c r="AS32" s="251">
        <f t="shared" si="15"/>
        <v>-219499.11250000002</v>
      </c>
      <c r="AT32" s="251">
        <f t="shared" si="15"/>
        <v>-227721.48399999994</v>
      </c>
      <c r="AU32" s="251">
        <f t="shared" si="15"/>
        <v>-236292.81330000004</v>
      </c>
      <c r="AV32" s="268"/>
    </row>
    <row r="36" spans="1:50" s="244" customFormat="1" ht="45" customHeight="1" x14ac:dyDescent="0.25">
      <c r="A36" s="239" t="str">
        <f>[4]Résultats!B1</f>
        <v>SNBC3</v>
      </c>
      <c r="B36" s="240" t="s">
        <v>533</v>
      </c>
      <c r="C36" s="241">
        <v>2006</v>
      </c>
      <c r="D36" s="242">
        <v>2007</v>
      </c>
      <c r="E36" s="242">
        <v>2008</v>
      </c>
      <c r="F36" s="242">
        <v>2009</v>
      </c>
      <c r="G36" s="242">
        <v>2010</v>
      </c>
      <c r="H36" s="242">
        <v>2011</v>
      </c>
      <c r="I36" s="242">
        <v>2012</v>
      </c>
      <c r="J36" s="242">
        <v>2013</v>
      </c>
      <c r="K36" s="242">
        <v>2014</v>
      </c>
      <c r="L36" s="242">
        <v>2015</v>
      </c>
      <c r="M36" s="242">
        <v>2016</v>
      </c>
      <c r="N36" s="242">
        <v>2017</v>
      </c>
      <c r="O36" s="242">
        <v>2018</v>
      </c>
      <c r="P36" s="242">
        <v>2019</v>
      </c>
      <c r="Q36" s="242">
        <v>2020</v>
      </c>
      <c r="R36" s="242">
        <v>2021</v>
      </c>
      <c r="S36" s="242">
        <v>2022</v>
      </c>
      <c r="T36" s="242">
        <v>2023</v>
      </c>
      <c r="U36" s="242">
        <v>2024</v>
      </c>
      <c r="V36" s="242">
        <v>2025</v>
      </c>
      <c r="W36" s="242">
        <v>2026</v>
      </c>
      <c r="X36" s="242">
        <v>2027</v>
      </c>
      <c r="Y36" s="242">
        <v>2028</v>
      </c>
      <c r="Z36" s="242">
        <v>2029</v>
      </c>
      <c r="AA36" s="242">
        <v>2030</v>
      </c>
      <c r="AB36" s="242">
        <v>2031</v>
      </c>
      <c r="AC36" s="242">
        <v>2032</v>
      </c>
      <c r="AD36" s="242">
        <v>2033</v>
      </c>
      <c r="AE36" s="242">
        <v>2034</v>
      </c>
      <c r="AF36" s="242">
        <v>2035</v>
      </c>
      <c r="AG36" s="242">
        <v>2036</v>
      </c>
      <c r="AH36" s="242">
        <v>2037</v>
      </c>
      <c r="AI36" s="242">
        <v>2038</v>
      </c>
      <c r="AJ36" s="242">
        <v>2039</v>
      </c>
      <c r="AK36" s="242">
        <v>2040</v>
      </c>
      <c r="AL36" s="242">
        <v>2041</v>
      </c>
      <c r="AM36" s="242">
        <v>2042</v>
      </c>
      <c r="AN36" s="242">
        <v>2043</v>
      </c>
      <c r="AO36" s="242">
        <v>2044</v>
      </c>
      <c r="AP36" s="242">
        <v>2045</v>
      </c>
      <c r="AQ36" s="242">
        <v>2046</v>
      </c>
      <c r="AR36" s="242">
        <v>2047</v>
      </c>
      <c r="AS36" s="242">
        <v>2048</v>
      </c>
      <c r="AT36" s="242">
        <v>2049</v>
      </c>
      <c r="AU36" s="243">
        <v>2050</v>
      </c>
      <c r="AW36" s="242" t="s">
        <v>534</v>
      </c>
      <c r="AX36" s="242" t="s">
        <v>535</v>
      </c>
    </row>
    <row r="37" spans="1:50" x14ac:dyDescent="0.25">
      <c r="B37" s="245" t="s">
        <v>536</v>
      </c>
      <c r="C37" s="246">
        <f t="shared" ref="C37:AU37" si="16">C38+C39+C42</f>
        <v>1</v>
      </c>
      <c r="D37" s="247">
        <f t="shared" si="16"/>
        <v>1</v>
      </c>
      <c r="E37" s="247">
        <f t="shared" si="16"/>
        <v>0.99999999999999989</v>
      </c>
      <c r="F37" s="247">
        <f t="shared" si="16"/>
        <v>1</v>
      </c>
      <c r="G37" s="247">
        <f t="shared" si="16"/>
        <v>1</v>
      </c>
      <c r="H37" s="247">
        <f t="shared" si="16"/>
        <v>1</v>
      </c>
      <c r="I37" s="247">
        <f t="shared" si="16"/>
        <v>1</v>
      </c>
      <c r="J37" s="247">
        <f t="shared" si="16"/>
        <v>1</v>
      </c>
      <c r="K37" s="247">
        <f t="shared" si="16"/>
        <v>0.99999999999999978</v>
      </c>
      <c r="L37" s="247">
        <f t="shared" si="16"/>
        <v>1</v>
      </c>
      <c r="M37" s="247">
        <f t="shared" si="16"/>
        <v>1</v>
      </c>
      <c r="N37" s="247">
        <f t="shared" si="16"/>
        <v>1</v>
      </c>
      <c r="O37" s="247">
        <f t="shared" si="16"/>
        <v>1</v>
      </c>
      <c r="P37" s="247">
        <f t="shared" si="16"/>
        <v>1</v>
      </c>
      <c r="Q37" s="247">
        <f t="shared" si="16"/>
        <v>0.99999999999999989</v>
      </c>
      <c r="R37" s="247">
        <f t="shared" si="16"/>
        <v>1</v>
      </c>
      <c r="S37" s="247">
        <f t="shared" si="16"/>
        <v>0.99999999999999989</v>
      </c>
      <c r="T37" s="247">
        <f t="shared" si="16"/>
        <v>1.0000000000000002</v>
      </c>
      <c r="U37" s="247">
        <f t="shared" si="16"/>
        <v>1</v>
      </c>
      <c r="V37" s="247">
        <f t="shared" si="16"/>
        <v>1</v>
      </c>
      <c r="W37" s="247">
        <f t="shared" si="16"/>
        <v>0.99999999999999989</v>
      </c>
      <c r="X37" s="247">
        <f t="shared" si="16"/>
        <v>1</v>
      </c>
      <c r="Y37" s="247">
        <f t="shared" si="16"/>
        <v>1</v>
      </c>
      <c r="Z37" s="247">
        <f t="shared" si="16"/>
        <v>1</v>
      </c>
      <c r="AA37" s="247">
        <f t="shared" si="16"/>
        <v>1</v>
      </c>
      <c r="AB37" s="247">
        <f t="shared" si="16"/>
        <v>1</v>
      </c>
      <c r="AC37" s="247">
        <f t="shared" si="16"/>
        <v>0.99999999999999978</v>
      </c>
      <c r="AD37" s="247">
        <f t="shared" si="16"/>
        <v>1</v>
      </c>
      <c r="AE37" s="247">
        <f t="shared" si="16"/>
        <v>1</v>
      </c>
      <c r="AF37" s="247">
        <f t="shared" si="16"/>
        <v>0.99999999999999989</v>
      </c>
      <c r="AG37" s="247">
        <f t="shared" si="16"/>
        <v>1</v>
      </c>
      <c r="AH37" s="247">
        <f t="shared" si="16"/>
        <v>1</v>
      </c>
      <c r="AI37" s="247">
        <f t="shared" si="16"/>
        <v>1</v>
      </c>
      <c r="AJ37" s="247">
        <f t="shared" si="16"/>
        <v>1</v>
      </c>
      <c r="AK37" s="247">
        <f t="shared" si="16"/>
        <v>1</v>
      </c>
      <c r="AL37" s="247">
        <f t="shared" si="16"/>
        <v>1</v>
      </c>
      <c r="AM37" s="247">
        <f t="shared" si="16"/>
        <v>1</v>
      </c>
      <c r="AN37" s="247">
        <f t="shared" si="16"/>
        <v>1</v>
      </c>
      <c r="AO37" s="247">
        <f t="shared" si="16"/>
        <v>1</v>
      </c>
      <c r="AP37" s="247">
        <f t="shared" si="16"/>
        <v>1</v>
      </c>
      <c r="AQ37" s="247">
        <f t="shared" si="16"/>
        <v>1</v>
      </c>
      <c r="AR37" s="247">
        <f t="shared" si="16"/>
        <v>1</v>
      </c>
      <c r="AS37" s="247">
        <f t="shared" si="16"/>
        <v>0.99999999999999989</v>
      </c>
      <c r="AT37" s="247">
        <f t="shared" si="16"/>
        <v>1</v>
      </c>
      <c r="AU37" s="248">
        <f t="shared" si="16"/>
        <v>0.99999999999999978</v>
      </c>
    </row>
    <row r="38" spans="1:50" x14ac:dyDescent="0.25">
      <c r="B38" s="249" t="s">
        <v>494</v>
      </c>
      <c r="C38" s="300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  <c r="AA38" s="251"/>
      <c r="AB38" s="251"/>
      <c r="AC38" s="251"/>
      <c r="AD38" s="251"/>
      <c r="AE38" s="251"/>
      <c r="AF38" s="251"/>
      <c r="AG38" s="251"/>
      <c r="AH38" s="251"/>
      <c r="AI38" s="251"/>
      <c r="AJ38" s="251"/>
      <c r="AK38" s="251"/>
      <c r="AL38" s="251"/>
      <c r="AM38" s="251"/>
      <c r="AN38" s="251"/>
      <c r="AO38" s="251"/>
      <c r="AP38" s="251"/>
      <c r="AQ38" s="251"/>
      <c r="AR38" s="251"/>
      <c r="AS38" s="251"/>
      <c r="AT38" s="251"/>
      <c r="AU38" s="252"/>
      <c r="AV38" s="253"/>
      <c r="AW38" s="253"/>
    </row>
    <row r="39" spans="1:50" x14ac:dyDescent="0.25">
      <c r="B39" s="254" t="s">
        <v>495</v>
      </c>
      <c r="C39" s="301">
        <f>C4/(C$2-C$3)</f>
        <v>0.29999999998794452</v>
      </c>
      <c r="D39" s="301">
        <f t="shared" ref="D39:AU45" si="17">D4/(D$2-D$3)</f>
        <v>0.30610707818040461</v>
      </c>
      <c r="E39" s="301">
        <f t="shared" si="17"/>
        <v>0.31271217634198045</v>
      </c>
      <c r="F39" s="301">
        <f t="shared" si="17"/>
        <v>0.31947498350797582</v>
      </c>
      <c r="G39" s="301">
        <f t="shared" si="17"/>
        <v>0.32450965694740158</v>
      </c>
      <c r="H39" s="301">
        <f t="shared" si="17"/>
        <v>0.33150148303852262</v>
      </c>
      <c r="I39" s="301">
        <f t="shared" si="17"/>
        <v>0.3401425113185752</v>
      </c>
      <c r="J39" s="301">
        <f t="shared" si="17"/>
        <v>0.34781421212372554</v>
      </c>
      <c r="K39" s="301">
        <f t="shared" si="17"/>
        <v>0.35500715372437658</v>
      </c>
      <c r="L39" s="301">
        <f t="shared" si="17"/>
        <v>0.3621934199865669</v>
      </c>
      <c r="M39" s="301">
        <f t="shared" si="17"/>
        <v>0.35947489618568135</v>
      </c>
      <c r="N39" s="301">
        <f t="shared" si="17"/>
        <v>0.35627040065192539</v>
      </c>
      <c r="O39" s="301">
        <f t="shared" si="17"/>
        <v>0.35701553963378191</v>
      </c>
      <c r="P39" s="301">
        <f t="shared" si="17"/>
        <v>0.35684476861467684</v>
      </c>
      <c r="Q39" s="301">
        <f t="shared" si="17"/>
        <v>0.35076478878942652</v>
      </c>
      <c r="R39" s="301">
        <f t="shared" si="17"/>
        <v>0.29582763301869242</v>
      </c>
      <c r="S39" s="301">
        <f t="shared" si="17"/>
        <v>0.29630682116267493</v>
      </c>
      <c r="T39" s="301">
        <f t="shared" si="17"/>
        <v>0.29612887626366424</v>
      </c>
      <c r="U39" s="301">
        <f t="shared" si="17"/>
        <v>0.2885244263198673</v>
      </c>
      <c r="V39" s="301">
        <f t="shared" si="17"/>
        <v>0.28421986678254729</v>
      </c>
      <c r="W39" s="301">
        <f t="shared" si="17"/>
        <v>0.28946652399654438</v>
      </c>
      <c r="X39" s="301">
        <f t="shared" si="17"/>
        <v>0.2922560736418931</v>
      </c>
      <c r="Y39" s="301">
        <f t="shared" si="17"/>
        <v>0.29400910120118817</v>
      </c>
      <c r="Z39" s="301">
        <f t="shared" si="17"/>
        <v>0.29532605484427771</v>
      </c>
      <c r="AA39" s="301">
        <f t="shared" si="17"/>
        <v>0.35194372929934414</v>
      </c>
      <c r="AB39" s="301">
        <f t="shared" si="17"/>
        <v>0.29775757640865053</v>
      </c>
      <c r="AC39" s="301">
        <f t="shared" si="17"/>
        <v>0.29894362282553588</v>
      </c>
      <c r="AD39" s="301">
        <f t="shared" si="17"/>
        <v>0.30010380565751199</v>
      </c>
      <c r="AE39" s="301">
        <f t="shared" si="17"/>
        <v>0.30124345997645896</v>
      </c>
      <c r="AF39" s="301">
        <f t="shared" si="17"/>
        <v>0.30235593590305998</v>
      </c>
      <c r="AG39" s="301">
        <f t="shared" si="17"/>
        <v>0.30279781355872037</v>
      </c>
      <c r="AH39" s="301">
        <f t="shared" si="17"/>
        <v>0.30345067696798028</v>
      </c>
      <c r="AI39" s="301">
        <f t="shared" si="17"/>
        <v>0.30420139509967919</v>
      </c>
      <c r="AJ39" s="301">
        <f t="shared" si="17"/>
        <v>0.30497055378536198</v>
      </c>
      <c r="AK39" s="301">
        <f t="shared" si="17"/>
        <v>0.30572199172446746</v>
      </c>
      <c r="AL39" s="301">
        <f t="shared" si="17"/>
        <v>0.30662331607500432</v>
      </c>
      <c r="AM39" s="301">
        <f t="shared" si="17"/>
        <v>0.30743481329322009</v>
      </c>
      <c r="AN39" s="301">
        <f t="shared" si="17"/>
        <v>0.30820599984834451</v>
      </c>
      <c r="AO39" s="301">
        <f t="shared" si="17"/>
        <v>0.30895015451638724</v>
      </c>
      <c r="AP39" s="301">
        <f t="shared" si="17"/>
        <v>0.30881393996396034</v>
      </c>
      <c r="AQ39" s="301">
        <f t="shared" si="17"/>
        <v>0.30918655044583532</v>
      </c>
      <c r="AR39" s="301">
        <f t="shared" si="17"/>
        <v>0.30963653303379352</v>
      </c>
      <c r="AS39" s="301">
        <f t="shared" si="17"/>
        <v>0.31011378033269899</v>
      </c>
      <c r="AT39" s="301">
        <f t="shared" si="17"/>
        <v>0.31060717527954412</v>
      </c>
      <c r="AU39" s="302">
        <f t="shared" si="17"/>
        <v>0.40305524837592982</v>
      </c>
      <c r="AV39" s="253"/>
      <c r="AW39" s="303">
        <f t="shared" ref="AW39:AW44" si="18">AA39-P39</f>
        <v>-4.9010393153327003E-3</v>
      </c>
      <c r="AX39" s="303">
        <f t="shared" ref="AX39:AX44" si="19">AU39-P39</f>
        <v>4.6210479761252976E-2</v>
      </c>
    </row>
    <row r="40" spans="1:50" x14ac:dyDescent="0.25">
      <c r="B40" s="258" t="s">
        <v>496</v>
      </c>
      <c r="C40" s="304">
        <f>C5/(C$2-C$3)</f>
        <v>0.1970599631421219</v>
      </c>
      <c r="D40" s="304">
        <f t="shared" si="17"/>
        <v>0.20030830132335431</v>
      </c>
      <c r="E40" s="304">
        <f t="shared" si="17"/>
        <v>0.20527519337087896</v>
      </c>
      <c r="F40" s="304">
        <f t="shared" si="17"/>
        <v>0.2089616175494447</v>
      </c>
      <c r="G40" s="304">
        <f t="shared" si="17"/>
        <v>0.21228654636105657</v>
      </c>
      <c r="H40" s="304">
        <f t="shared" si="17"/>
        <v>0.2147576640051557</v>
      </c>
      <c r="I40" s="304">
        <f t="shared" si="17"/>
        <v>0.22174946190769099</v>
      </c>
      <c r="J40" s="304">
        <f t="shared" si="17"/>
        <v>0.22810872247606881</v>
      </c>
      <c r="K40" s="304">
        <f t="shared" si="17"/>
        <v>0.23284665955917777</v>
      </c>
      <c r="L40" s="304">
        <f t="shared" si="17"/>
        <v>0.24142932385879085</v>
      </c>
      <c r="M40" s="304">
        <f t="shared" si="17"/>
        <v>0.24203905229245545</v>
      </c>
      <c r="N40" s="304">
        <f t="shared" si="17"/>
        <v>0.23882105024932829</v>
      </c>
      <c r="O40" s="304">
        <f t="shared" si="17"/>
        <v>0.23569558123007334</v>
      </c>
      <c r="P40" s="304">
        <f t="shared" si="17"/>
        <v>0.23701227976255337</v>
      </c>
      <c r="Q40" s="304">
        <f t="shared" si="17"/>
        <v>0.24247505016087928</v>
      </c>
      <c r="R40" s="304">
        <f t="shared" si="17"/>
        <v>0.24675171220342929</v>
      </c>
      <c r="S40" s="304">
        <f t="shared" si="17"/>
        <v>0.24710148246241576</v>
      </c>
      <c r="T40" s="304">
        <f t="shared" si="17"/>
        <v>0.2466969212032441</v>
      </c>
      <c r="U40" s="304">
        <f t="shared" si="17"/>
        <v>0.23521560207347997</v>
      </c>
      <c r="V40" s="304">
        <f t="shared" si="17"/>
        <v>0.2280614633402761</v>
      </c>
      <c r="W40" s="304">
        <f t="shared" si="17"/>
        <v>0.23370771851942196</v>
      </c>
      <c r="X40" s="304">
        <f t="shared" si="17"/>
        <v>0.2361446096575012</v>
      </c>
      <c r="Y40" s="304">
        <f t="shared" si="17"/>
        <v>0.23721868412853353</v>
      </c>
      <c r="Z40" s="304">
        <f t="shared" si="17"/>
        <v>0.23771622465363934</v>
      </c>
      <c r="AA40" s="304">
        <f t="shared" si="17"/>
        <v>0.23786306783068126</v>
      </c>
      <c r="AB40" s="304">
        <f t="shared" si="17"/>
        <v>0.23887360974759275</v>
      </c>
      <c r="AC40" s="304">
        <f t="shared" si="17"/>
        <v>0.23964428382609115</v>
      </c>
      <c r="AD40" s="304">
        <f t="shared" si="17"/>
        <v>0.24039058086768822</v>
      </c>
      <c r="AE40" s="304">
        <f t="shared" si="17"/>
        <v>0.24111012574269711</v>
      </c>
      <c r="AF40" s="304">
        <f t="shared" si="17"/>
        <v>0.24179148973982631</v>
      </c>
      <c r="AG40" s="304">
        <f t="shared" si="17"/>
        <v>0.24156138387008202</v>
      </c>
      <c r="AH40" s="304">
        <f t="shared" si="17"/>
        <v>0.24161514135932094</v>
      </c>
      <c r="AI40" s="304">
        <f t="shared" si="17"/>
        <v>0.24180345877227002</v>
      </c>
      <c r="AJ40" s="304">
        <f t="shared" si="17"/>
        <v>0.24201845588006576</v>
      </c>
      <c r="AK40" s="304">
        <f t="shared" si="17"/>
        <v>0.24221268572470511</v>
      </c>
      <c r="AL40" s="304">
        <f t="shared" si="17"/>
        <v>0.24260663413909159</v>
      </c>
      <c r="AM40" s="304">
        <f t="shared" si="17"/>
        <v>0.24287904496969753</v>
      </c>
      <c r="AN40" s="304">
        <f t="shared" si="17"/>
        <v>0.24309887844841505</v>
      </c>
      <c r="AO40" s="304">
        <f t="shared" si="17"/>
        <v>0.24328549753602069</v>
      </c>
      <c r="AP40" s="304">
        <f t="shared" si="17"/>
        <v>0.24231796325841448</v>
      </c>
      <c r="AQ40" s="304">
        <f t="shared" si="17"/>
        <v>0.24206706685430582</v>
      </c>
      <c r="AR40" s="304">
        <f t="shared" si="17"/>
        <v>0.24191025396074081</v>
      </c>
      <c r="AS40" s="304">
        <f t="shared" si="17"/>
        <v>0.24178785079841977</v>
      </c>
      <c r="AT40" s="304">
        <f t="shared" si="17"/>
        <v>0.24168958633580884</v>
      </c>
      <c r="AU40" s="305">
        <f t="shared" si="17"/>
        <v>0.24257431259784323</v>
      </c>
      <c r="AW40" s="303">
        <f t="shared" si="18"/>
        <v>8.5078806812788343E-4</v>
      </c>
      <c r="AX40" s="303">
        <f t="shared" si="19"/>
        <v>5.5620328352898596E-3</v>
      </c>
    </row>
    <row r="41" spans="1:50" x14ac:dyDescent="0.25">
      <c r="B41" s="261" t="s">
        <v>497</v>
      </c>
      <c r="C41" s="306">
        <f t="shared" ref="C41:R45" si="20">C6/(C$2-C$3)</f>
        <v>5.6863255357502064E-2</v>
      </c>
      <c r="D41" s="306">
        <f t="shared" si="20"/>
        <v>5.6312250901490328E-2</v>
      </c>
      <c r="E41" s="306">
        <f t="shared" si="20"/>
        <v>5.5164164542078842E-2</v>
      </c>
      <c r="F41" s="306">
        <f t="shared" si="20"/>
        <v>5.4492701188877023E-2</v>
      </c>
      <c r="G41" s="306">
        <f t="shared" si="20"/>
        <v>5.4002855007186629E-2</v>
      </c>
      <c r="H41" s="306">
        <f t="shared" si="20"/>
        <v>5.3534847069872583E-2</v>
      </c>
      <c r="I41" s="306">
        <f t="shared" si="20"/>
        <v>5.2114480900355593E-2</v>
      </c>
      <c r="J41" s="306">
        <f t="shared" si="20"/>
        <v>5.0999518488393757E-2</v>
      </c>
      <c r="K41" s="306">
        <f t="shared" si="20"/>
        <v>5.0273810799499261E-2</v>
      </c>
      <c r="L41" s="306">
        <f t="shared" si="20"/>
        <v>4.8938805542376715E-2</v>
      </c>
      <c r="M41" s="306">
        <f t="shared" si="20"/>
        <v>4.9057586867794191E-2</v>
      </c>
      <c r="N41" s="306">
        <f t="shared" si="20"/>
        <v>4.9803764706548535E-2</v>
      </c>
      <c r="O41" s="306">
        <f t="shared" si="20"/>
        <v>5.0234530869755274E-2</v>
      </c>
      <c r="P41" s="306">
        <f t="shared" si="20"/>
        <v>4.9981142744410824E-2</v>
      </c>
      <c r="Q41" s="306">
        <f t="shared" si="20"/>
        <v>0.10828973862854725</v>
      </c>
      <c r="R41" s="306">
        <f t="shared" si="20"/>
        <v>4.9075920815263123E-2</v>
      </c>
      <c r="S41" s="306">
        <f t="shared" si="17"/>
        <v>4.920533870025922E-2</v>
      </c>
      <c r="T41" s="306">
        <f t="shared" si="17"/>
        <v>4.9431955060420099E-2</v>
      </c>
      <c r="U41" s="306">
        <f t="shared" si="17"/>
        <v>5.330882424638736E-2</v>
      </c>
      <c r="V41" s="306">
        <f t="shared" si="17"/>
        <v>5.6158403442271208E-2</v>
      </c>
      <c r="W41" s="306">
        <f t="shared" si="17"/>
        <v>5.5758805477122406E-2</v>
      </c>
      <c r="X41" s="306">
        <f t="shared" si="17"/>
        <v>5.6111463984391916E-2</v>
      </c>
      <c r="Y41" s="306">
        <f t="shared" si="17"/>
        <v>5.6790417072654642E-2</v>
      </c>
      <c r="Z41" s="306">
        <f t="shared" si="17"/>
        <v>5.7609830190638339E-2</v>
      </c>
      <c r="AA41" s="306">
        <f t="shared" si="17"/>
        <v>0.11408066146866291</v>
      </c>
      <c r="AB41" s="306">
        <f t="shared" si="17"/>
        <v>5.8883966661057802E-2</v>
      </c>
      <c r="AC41" s="306">
        <f t="shared" si="17"/>
        <v>5.9299338999444756E-2</v>
      </c>
      <c r="AD41" s="306">
        <f t="shared" si="17"/>
        <v>5.9713224789823778E-2</v>
      </c>
      <c r="AE41" s="306">
        <f t="shared" si="17"/>
        <v>6.0133334233761875E-2</v>
      </c>
      <c r="AF41" s="306">
        <f t="shared" si="17"/>
        <v>6.0564446163233629E-2</v>
      </c>
      <c r="AG41" s="306">
        <f t="shared" si="17"/>
        <v>6.123642968863835E-2</v>
      </c>
      <c r="AH41" s="306">
        <f t="shared" si="17"/>
        <v>6.1835535608659335E-2</v>
      </c>
      <c r="AI41" s="306">
        <f t="shared" si="17"/>
        <v>6.2397936327409163E-2</v>
      </c>
      <c r="AJ41" s="306">
        <f t="shared" si="17"/>
        <v>6.2952097905296184E-2</v>
      </c>
      <c r="AK41" s="306">
        <f t="shared" si="17"/>
        <v>6.3509305999762289E-2</v>
      </c>
      <c r="AL41" s="306">
        <f t="shared" si="17"/>
        <v>6.4016681935912673E-2</v>
      </c>
      <c r="AM41" s="306">
        <f t="shared" si="17"/>
        <v>6.4555768323522528E-2</v>
      </c>
      <c r="AN41" s="306">
        <f t="shared" si="17"/>
        <v>6.5107121399929455E-2</v>
      </c>
      <c r="AO41" s="306">
        <f t="shared" si="17"/>
        <v>6.566465698036654E-2</v>
      </c>
      <c r="AP41" s="306">
        <f t="shared" si="17"/>
        <v>6.6495976705545884E-2</v>
      </c>
      <c r="AQ41" s="306">
        <f t="shared" si="17"/>
        <v>6.7119483591529513E-2</v>
      </c>
      <c r="AR41" s="306">
        <f t="shared" si="17"/>
        <v>6.7726279073052703E-2</v>
      </c>
      <c r="AS41" s="306">
        <f t="shared" si="17"/>
        <v>6.8325929534279226E-2</v>
      </c>
      <c r="AT41" s="306">
        <f t="shared" si="17"/>
        <v>6.89175889437353E-2</v>
      </c>
      <c r="AU41" s="307">
        <f t="shared" si="17"/>
        <v>0.16048093577808661</v>
      </c>
      <c r="AV41" s="253"/>
      <c r="AW41" s="303">
        <f t="shared" si="18"/>
        <v>6.4099518724252097E-2</v>
      </c>
      <c r="AX41" s="303">
        <f t="shared" si="19"/>
        <v>0.1104997930336758</v>
      </c>
    </row>
    <row r="42" spans="1:50" x14ac:dyDescent="0.25">
      <c r="B42" s="258" t="s">
        <v>498</v>
      </c>
      <c r="C42" s="304">
        <f t="shared" si="20"/>
        <v>0.70000000001205542</v>
      </c>
      <c r="D42" s="304">
        <f t="shared" si="17"/>
        <v>0.69389292181959539</v>
      </c>
      <c r="E42" s="304">
        <f t="shared" si="17"/>
        <v>0.68728782365801944</v>
      </c>
      <c r="F42" s="304">
        <f t="shared" si="17"/>
        <v>0.68052501649202424</v>
      </c>
      <c r="G42" s="304">
        <f t="shared" si="17"/>
        <v>0.67549034305259847</v>
      </c>
      <c r="H42" s="304">
        <f t="shared" si="17"/>
        <v>0.66849851696147733</v>
      </c>
      <c r="I42" s="304">
        <f t="shared" si="17"/>
        <v>0.65985748868142491</v>
      </c>
      <c r="J42" s="304">
        <f t="shared" si="17"/>
        <v>0.65218578787627446</v>
      </c>
      <c r="K42" s="304">
        <f t="shared" si="17"/>
        <v>0.64499284627562326</v>
      </c>
      <c r="L42" s="304">
        <f t="shared" si="17"/>
        <v>0.63780658001343304</v>
      </c>
      <c r="M42" s="304">
        <f t="shared" si="17"/>
        <v>0.6405251038143186</v>
      </c>
      <c r="N42" s="304">
        <f t="shared" si="17"/>
        <v>0.64372959934807461</v>
      </c>
      <c r="O42" s="304">
        <f t="shared" si="17"/>
        <v>0.64298446036621815</v>
      </c>
      <c r="P42" s="304">
        <f t="shared" si="17"/>
        <v>0.64315523138532316</v>
      </c>
      <c r="Q42" s="304">
        <f t="shared" si="17"/>
        <v>0.64923521121057337</v>
      </c>
      <c r="R42" s="304">
        <f t="shared" si="17"/>
        <v>0.7041723669813077</v>
      </c>
      <c r="S42" s="304">
        <f t="shared" si="17"/>
        <v>0.70369317883732496</v>
      </c>
      <c r="T42" s="304">
        <f t="shared" si="17"/>
        <v>0.70387112373633598</v>
      </c>
      <c r="U42" s="304">
        <f t="shared" si="17"/>
        <v>0.7114755736801327</v>
      </c>
      <c r="V42" s="304">
        <f t="shared" si="17"/>
        <v>0.71578013321745282</v>
      </c>
      <c r="W42" s="304">
        <f t="shared" si="17"/>
        <v>0.71053347600345551</v>
      </c>
      <c r="X42" s="304">
        <f t="shared" si="17"/>
        <v>0.70774392635810701</v>
      </c>
      <c r="Y42" s="304">
        <f t="shared" si="17"/>
        <v>0.70599089879881194</v>
      </c>
      <c r="Z42" s="304">
        <f t="shared" si="17"/>
        <v>0.70467394515572235</v>
      </c>
      <c r="AA42" s="304">
        <f t="shared" si="17"/>
        <v>0.64805627070065586</v>
      </c>
      <c r="AB42" s="304">
        <f t="shared" si="17"/>
        <v>0.70224242359134947</v>
      </c>
      <c r="AC42" s="304">
        <f t="shared" si="17"/>
        <v>0.7010563771744639</v>
      </c>
      <c r="AD42" s="304">
        <f t="shared" si="17"/>
        <v>0.69989619434248806</v>
      </c>
      <c r="AE42" s="304">
        <f t="shared" si="17"/>
        <v>0.69875654002354104</v>
      </c>
      <c r="AF42" s="304">
        <f t="shared" si="17"/>
        <v>0.69764406409693991</v>
      </c>
      <c r="AG42" s="304">
        <f t="shared" si="17"/>
        <v>0.69720218644127963</v>
      </c>
      <c r="AH42" s="304">
        <f t="shared" si="17"/>
        <v>0.69654932303201966</v>
      </c>
      <c r="AI42" s="304">
        <f t="shared" si="17"/>
        <v>0.69579860490032086</v>
      </c>
      <c r="AJ42" s="304">
        <f t="shared" si="17"/>
        <v>0.69502944621463814</v>
      </c>
      <c r="AK42" s="304">
        <f t="shared" si="17"/>
        <v>0.69427800827553254</v>
      </c>
      <c r="AL42" s="304">
        <f t="shared" si="17"/>
        <v>0.69337668392499574</v>
      </c>
      <c r="AM42" s="304">
        <f t="shared" si="17"/>
        <v>0.69256518670677991</v>
      </c>
      <c r="AN42" s="304">
        <f t="shared" si="17"/>
        <v>0.69179400015165549</v>
      </c>
      <c r="AO42" s="304">
        <f t="shared" si="17"/>
        <v>0.6910498454836127</v>
      </c>
      <c r="AP42" s="304">
        <f t="shared" si="17"/>
        <v>0.69118606003603977</v>
      </c>
      <c r="AQ42" s="304">
        <f t="shared" si="17"/>
        <v>0.69081344955416468</v>
      </c>
      <c r="AR42" s="304">
        <f t="shared" si="17"/>
        <v>0.69036346696620643</v>
      </c>
      <c r="AS42" s="304">
        <f t="shared" si="17"/>
        <v>0.6898862196673009</v>
      </c>
      <c r="AT42" s="304">
        <f t="shared" si="17"/>
        <v>0.68939282472045593</v>
      </c>
      <c r="AU42" s="305">
        <f t="shared" si="17"/>
        <v>0.59694475162407001</v>
      </c>
      <c r="AW42" s="303">
        <f t="shared" si="18"/>
        <v>4.9010393153327003E-3</v>
      </c>
      <c r="AX42" s="303">
        <f t="shared" si="19"/>
        <v>-4.6210479761253143E-2</v>
      </c>
    </row>
    <row r="43" spans="1:50" x14ac:dyDescent="0.25">
      <c r="B43" s="258" t="s">
        <v>499</v>
      </c>
      <c r="C43" s="304">
        <f t="shared" si="20"/>
        <v>0.64313674466660875</v>
      </c>
      <c r="D43" s="304">
        <f t="shared" si="17"/>
        <v>0.63758070004096556</v>
      </c>
      <c r="E43" s="304">
        <f t="shared" si="17"/>
        <v>0.6321273708853995</v>
      </c>
      <c r="F43" s="304">
        <f t="shared" si="17"/>
        <v>0.62603615547526381</v>
      </c>
      <c r="G43" s="304">
        <f t="shared" si="17"/>
        <v>0.62149137550753653</v>
      </c>
      <c r="H43" s="304">
        <f t="shared" si="17"/>
        <v>0.61496760112283244</v>
      </c>
      <c r="I43" s="304">
        <f t="shared" si="17"/>
        <v>0.60775239800670477</v>
      </c>
      <c r="J43" s="304">
        <f t="shared" si="17"/>
        <v>0.60119830059492607</v>
      </c>
      <c r="K43" s="304">
        <f t="shared" si="17"/>
        <v>0.59473122118498545</v>
      </c>
      <c r="L43" s="304">
        <f t="shared" si="17"/>
        <v>0.58888644560116998</v>
      </c>
      <c r="M43" s="304">
        <f t="shared" si="17"/>
        <v>0.5914863566602141</v>
      </c>
      <c r="N43" s="304">
        <f t="shared" si="17"/>
        <v>0.59394750310955768</v>
      </c>
      <c r="O43" s="304">
        <f t="shared" si="17"/>
        <v>0.59277415404403144</v>
      </c>
      <c r="P43" s="304">
        <f t="shared" si="17"/>
        <v>0.59319909039660956</v>
      </c>
      <c r="Q43" s="304">
        <f t="shared" si="17"/>
        <v>0.59973963926830676</v>
      </c>
      <c r="R43" s="304">
        <f t="shared" si="17"/>
        <v>0.60473842794525956</v>
      </c>
      <c r="S43" s="304">
        <f t="shared" si="17"/>
        <v>0.60846778824933856</v>
      </c>
      <c r="T43" s="304">
        <f t="shared" si="17"/>
        <v>0.61146569355808711</v>
      </c>
      <c r="U43" s="304">
        <f t="shared" si="17"/>
        <v>0.61094296430965123</v>
      </c>
      <c r="V43" s="304">
        <f t="shared" si="17"/>
        <v>0.60814840488174193</v>
      </c>
      <c r="W43" s="304">
        <f t="shared" si="17"/>
        <v>0.60379365685548925</v>
      </c>
      <c r="X43" s="304">
        <f t="shared" si="17"/>
        <v>0.59998598069201081</v>
      </c>
      <c r="Y43" s="304">
        <f t="shared" si="17"/>
        <v>0.59642691253076197</v>
      </c>
      <c r="Z43" s="304">
        <f t="shared" si="17"/>
        <v>0.59297659169542249</v>
      </c>
      <c r="AA43" s="304">
        <f t="shared" si="17"/>
        <v>0.58954093307538658</v>
      </c>
      <c r="AB43" s="304">
        <f t="shared" si="17"/>
        <v>0.58663455387497243</v>
      </c>
      <c r="AC43" s="304">
        <f t="shared" si="17"/>
        <v>0.58365407134383385</v>
      </c>
      <c r="AD43" s="304">
        <f t="shared" si="17"/>
        <v>0.58059930016806793</v>
      </c>
      <c r="AE43" s="304">
        <f t="shared" si="17"/>
        <v>0.57753943246626382</v>
      </c>
      <c r="AF43" s="304">
        <f t="shared" si="17"/>
        <v>0.57450146786162881</v>
      </c>
      <c r="AG43" s="304">
        <f t="shared" si="17"/>
        <v>0.57170275328410625</v>
      </c>
      <c r="AH43" s="304">
        <f t="shared" si="17"/>
        <v>0.56878960413697732</v>
      </c>
      <c r="AI43" s="304">
        <f t="shared" si="17"/>
        <v>0.56580256025882869</v>
      </c>
      <c r="AJ43" s="304">
        <f t="shared" si="17"/>
        <v>0.56278851148181208</v>
      </c>
      <c r="AK43" s="304">
        <f t="shared" si="17"/>
        <v>0.55976436028704724</v>
      </c>
      <c r="AL43" s="304">
        <f t="shared" si="17"/>
        <v>0.55660523892489355</v>
      </c>
      <c r="AM43" s="304">
        <f t="shared" si="17"/>
        <v>0.55348637113317978</v>
      </c>
      <c r="AN43" s="304">
        <f t="shared" si="17"/>
        <v>0.55037501660795241</v>
      </c>
      <c r="AO43" s="304">
        <f t="shared" si="17"/>
        <v>0.54726104619333515</v>
      </c>
      <c r="AP43" s="304">
        <f t="shared" si="17"/>
        <v>0.54438602837478745</v>
      </c>
      <c r="AQ43" s="304">
        <f t="shared" si="17"/>
        <v>0.54118660838720622</v>
      </c>
      <c r="AR43" s="304">
        <f t="shared" si="17"/>
        <v>0.53799705678959397</v>
      </c>
      <c r="AS43" s="304">
        <f t="shared" si="17"/>
        <v>0.53480857087076472</v>
      </c>
      <c r="AT43" s="304">
        <f t="shared" si="17"/>
        <v>0.53160992294488107</v>
      </c>
      <c r="AU43" s="305">
        <f t="shared" si="17"/>
        <v>0.52778986327816735</v>
      </c>
      <c r="AW43" s="303">
        <f t="shared" si="18"/>
        <v>-3.6581573212229879E-3</v>
      </c>
      <c r="AX43" s="303">
        <f t="shared" si="19"/>
        <v>-6.5409227118442215E-2</v>
      </c>
    </row>
    <row r="44" spans="1:50" x14ac:dyDescent="0.25">
      <c r="B44" s="261" t="s">
        <v>500</v>
      </c>
      <c r="C44" s="306">
        <f t="shared" si="20"/>
        <v>0.10294003683376719</v>
      </c>
      <c r="D44" s="306">
        <f t="shared" si="17"/>
        <v>0.10580301899013722</v>
      </c>
      <c r="E44" s="306">
        <f t="shared" si="17"/>
        <v>0.10744424283376641</v>
      </c>
      <c r="F44" s="306">
        <f t="shared" si="17"/>
        <v>0.11052473523160158</v>
      </c>
      <c r="G44" s="306">
        <f t="shared" si="17"/>
        <v>0.11223466589416836</v>
      </c>
      <c r="H44" s="306">
        <f t="shared" si="17"/>
        <v>0.11678547586765441</v>
      </c>
      <c r="I44" s="306">
        <f t="shared" si="17"/>
        <v>0.11844820665779957</v>
      </c>
      <c r="J44" s="306">
        <f t="shared" si="17"/>
        <v>0.1197734779579039</v>
      </c>
      <c r="K44" s="306">
        <f t="shared" si="17"/>
        <v>0.12222989114458836</v>
      </c>
      <c r="L44" s="306">
        <f t="shared" si="17"/>
        <v>0.12092453152660361</v>
      </c>
      <c r="M44" s="306">
        <f t="shared" si="17"/>
        <v>0.11763126152927823</v>
      </c>
      <c r="N44" s="306">
        <f t="shared" si="17"/>
        <v>0.11765023504949254</v>
      </c>
      <c r="O44" s="306">
        <f t="shared" si="17"/>
        <v>0.1216061703705557</v>
      </c>
      <c r="P44" s="306">
        <f t="shared" si="17"/>
        <v>0.12013120510607216</v>
      </c>
      <c r="Q44" s="306">
        <f t="shared" si="17"/>
        <v>4.9495571942266656E-2</v>
      </c>
      <c r="R44" s="306">
        <f t="shared" si="17"/>
        <v>9.943393903604808E-2</v>
      </c>
      <c r="S44" s="306">
        <f t="shared" si="17"/>
        <v>9.5225390587986444E-2</v>
      </c>
      <c r="T44" s="306">
        <f t="shared" si="17"/>
        <v>9.2405430178248815E-2</v>
      </c>
      <c r="U44" s="306">
        <f t="shared" si="17"/>
        <v>0.10053260937048149</v>
      </c>
      <c r="V44" s="306">
        <f t="shared" si="17"/>
        <v>0.10763172833571086</v>
      </c>
      <c r="W44" s="306">
        <f t="shared" si="17"/>
        <v>0.10673981914796625</v>
      </c>
      <c r="X44" s="306">
        <f t="shared" si="17"/>
        <v>0.10775794566609624</v>
      </c>
      <c r="Y44" s="306">
        <f t="shared" si="17"/>
        <v>0.10956398626804995</v>
      </c>
      <c r="Z44" s="306">
        <f t="shared" si="17"/>
        <v>0.11169735346029983</v>
      </c>
      <c r="AA44" s="306">
        <f t="shared" si="17"/>
        <v>5.8515337625269302E-2</v>
      </c>
      <c r="AB44" s="306">
        <f t="shared" si="17"/>
        <v>0.11560786971637715</v>
      </c>
      <c r="AC44" s="306">
        <f t="shared" si="17"/>
        <v>0.11740230583063009</v>
      </c>
      <c r="AD44" s="306">
        <f t="shared" si="17"/>
        <v>0.11929689417442005</v>
      </c>
      <c r="AE44" s="306">
        <f t="shared" si="17"/>
        <v>0.12121710755727716</v>
      </c>
      <c r="AF44" s="306">
        <f t="shared" si="17"/>
        <v>0.12314259623531117</v>
      </c>
      <c r="AG44" s="306">
        <f t="shared" si="17"/>
        <v>0.12549943315717341</v>
      </c>
      <c r="AH44" s="306">
        <f t="shared" si="17"/>
        <v>0.12775971889504231</v>
      </c>
      <c r="AI44" s="306">
        <f t="shared" si="17"/>
        <v>0.1299960446414922</v>
      </c>
      <c r="AJ44" s="306">
        <f t="shared" si="17"/>
        <v>0.13224093473282603</v>
      </c>
      <c r="AK44" s="306">
        <f t="shared" si="17"/>
        <v>0.13451364798848531</v>
      </c>
      <c r="AL44" s="306">
        <f t="shared" si="17"/>
        <v>0.1367714450001021</v>
      </c>
      <c r="AM44" s="306">
        <f t="shared" si="17"/>
        <v>0.13907881557360008</v>
      </c>
      <c r="AN44" s="306">
        <f t="shared" si="17"/>
        <v>0.14141898354370305</v>
      </c>
      <c r="AO44" s="306">
        <f t="shared" si="17"/>
        <v>0.14378879929027757</v>
      </c>
      <c r="AP44" s="306">
        <f t="shared" si="17"/>
        <v>0.1468000316612523</v>
      </c>
      <c r="AQ44" s="306">
        <f t="shared" si="17"/>
        <v>0.14962684116695846</v>
      </c>
      <c r="AR44" s="306">
        <f t="shared" si="17"/>
        <v>0.15236641017661251</v>
      </c>
      <c r="AS44" s="306">
        <f t="shared" si="17"/>
        <v>0.15507764879653615</v>
      </c>
      <c r="AT44" s="306">
        <f t="shared" si="17"/>
        <v>0.15778290177557486</v>
      </c>
      <c r="AU44" s="307">
        <f t="shared" si="17"/>
        <v>6.9154888345902638E-2</v>
      </c>
      <c r="AW44" s="303">
        <f t="shared" si="18"/>
        <v>-6.1615867480802854E-2</v>
      </c>
      <c r="AX44" s="303">
        <f t="shared" si="19"/>
        <v>-5.0976316760169518E-2</v>
      </c>
    </row>
    <row r="45" spans="1:50" x14ac:dyDescent="0.25">
      <c r="B45" s="249" t="s">
        <v>501</v>
      </c>
      <c r="C45" s="308">
        <f t="shared" si="20"/>
        <v>0.84019670780873068</v>
      </c>
      <c r="D45" s="308">
        <f t="shared" si="17"/>
        <v>0.83788900136431976</v>
      </c>
      <c r="E45" s="308">
        <f t="shared" si="17"/>
        <v>0.83740256425627857</v>
      </c>
      <c r="F45" s="308">
        <f t="shared" si="17"/>
        <v>0.83499777302470846</v>
      </c>
      <c r="G45" s="308">
        <f t="shared" si="17"/>
        <v>0.83377792186859301</v>
      </c>
      <c r="H45" s="308">
        <f t="shared" si="17"/>
        <v>0.82972526512798817</v>
      </c>
      <c r="I45" s="308">
        <f t="shared" si="17"/>
        <v>0.82950185991439573</v>
      </c>
      <c r="J45" s="308">
        <f t="shared" ref="J45:AU45" si="21">J10/(J$2-J$3)</f>
        <v>0.82930702307099491</v>
      </c>
      <c r="K45" s="308">
        <f t="shared" si="21"/>
        <v>0.82757788074416316</v>
      </c>
      <c r="L45" s="308">
        <f t="shared" si="21"/>
        <v>0.83031576945996077</v>
      </c>
      <c r="M45" s="308">
        <f t="shared" si="21"/>
        <v>0.83352540895266958</v>
      </c>
      <c r="N45" s="308">
        <f t="shared" si="21"/>
        <v>0.83276855335888589</v>
      </c>
      <c r="O45" s="308">
        <f t="shared" si="21"/>
        <v>0.82846973527410472</v>
      </c>
      <c r="P45" s="308">
        <f t="shared" si="21"/>
        <v>0.83021137015916291</v>
      </c>
      <c r="Q45" s="308">
        <f t="shared" si="21"/>
        <v>0.84221468942918598</v>
      </c>
      <c r="R45" s="308">
        <f t="shared" si="21"/>
        <v>0.85149014014868896</v>
      </c>
      <c r="S45" s="308">
        <f t="shared" si="21"/>
        <v>0.85556927071175437</v>
      </c>
      <c r="T45" s="308">
        <f t="shared" si="21"/>
        <v>0.85816261476133127</v>
      </c>
      <c r="U45" s="308">
        <f t="shared" si="21"/>
        <v>0.84615856638313114</v>
      </c>
      <c r="V45" s="308">
        <f t="shared" si="21"/>
        <v>0.83620986822201804</v>
      </c>
      <c r="W45" s="308">
        <f t="shared" si="21"/>
        <v>0.83750137537491121</v>
      </c>
      <c r="X45" s="308">
        <f t="shared" si="21"/>
        <v>0.83613059034951198</v>
      </c>
      <c r="Y45" s="308">
        <f t="shared" si="21"/>
        <v>0.8336455966592955</v>
      </c>
      <c r="Z45" s="308">
        <f t="shared" si="21"/>
        <v>0.83069281634906189</v>
      </c>
      <c r="AA45" s="308">
        <f t="shared" si="21"/>
        <v>0.8274040009060678</v>
      </c>
      <c r="AB45" s="308">
        <f t="shared" si="21"/>
        <v>0.82550816362256507</v>
      </c>
      <c r="AC45" s="308">
        <f t="shared" si="21"/>
        <v>0.823298355169925</v>
      </c>
      <c r="AD45" s="308">
        <f t="shared" si="21"/>
        <v>0.82098988103575621</v>
      </c>
      <c r="AE45" s="308">
        <f t="shared" si="21"/>
        <v>0.8186495582089609</v>
      </c>
      <c r="AF45" s="308">
        <f t="shared" si="21"/>
        <v>0.81629295760145504</v>
      </c>
      <c r="AG45" s="308">
        <f t="shared" si="21"/>
        <v>0.81326413715418833</v>
      </c>
      <c r="AH45" s="308">
        <f t="shared" si="21"/>
        <v>0.81040474549629826</v>
      </c>
      <c r="AI45" s="308">
        <f t="shared" si="21"/>
        <v>0.80760601903109863</v>
      </c>
      <c r="AJ45" s="308">
        <f t="shared" si="21"/>
        <v>0.80480696736187785</v>
      </c>
      <c r="AK45" s="308">
        <f t="shared" si="21"/>
        <v>0.80197704601175235</v>
      </c>
      <c r="AL45" s="308">
        <f t="shared" si="21"/>
        <v>0.79921187306398511</v>
      </c>
      <c r="AM45" s="308">
        <f t="shared" si="21"/>
        <v>0.79636541610287737</v>
      </c>
      <c r="AN45" s="308">
        <f t="shared" si="21"/>
        <v>0.79347389505636745</v>
      </c>
      <c r="AO45" s="308">
        <f t="shared" si="21"/>
        <v>0.79054654372935584</v>
      </c>
      <c r="AP45" s="308">
        <f t="shared" si="21"/>
        <v>0.78670399163320182</v>
      </c>
      <c r="AQ45" s="308">
        <f t="shared" si="21"/>
        <v>0.78325367524151202</v>
      </c>
      <c r="AR45" s="308">
        <f t="shared" si="21"/>
        <v>0.77990731075033481</v>
      </c>
      <c r="AS45" s="308">
        <f t="shared" si="21"/>
        <v>0.77659642166918452</v>
      </c>
      <c r="AT45" s="308">
        <f t="shared" si="21"/>
        <v>0.77329950928068991</v>
      </c>
      <c r="AU45" s="309">
        <f t="shared" si="21"/>
        <v>0.77036417587601058</v>
      </c>
      <c r="AW45" s="310">
        <f>AA45-P45</f>
        <v>-2.8073692530951044E-3</v>
      </c>
      <c r="AX45" s="310">
        <f>AU45-P45</f>
        <v>-5.9847194283152327E-2</v>
      </c>
    </row>
    <row r="46" spans="1:50" x14ac:dyDescent="0.25"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5"/>
      <c r="X46" s="265"/>
      <c r="Y46" s="265"/>
      <c r="Z46" s="265"/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</row>
    <row r="47" spans="1:50" s="244" customFormat="1" ht="45" customHeight="1" x14ac:dyDescent="0.25">
      <c r="A47" s="239" t="s">
        <v>502</v>
      </c>
      <c r="B47" s="240" t="s">
        <v>533</v>
      </c>
      <c r="C47" s="242">
        <v>2006</v>
      </c>
      <c r="D47" s="242">
        <v>2007</v>
      </c>
      <c r="E47" s="242">
        <v>2008</v>
      </c>
      <c r="F47" s="242">
        <v>2009</v>
      </c>
      <c r="G47" s="242">
        <v>2010</v>
      </c>
      <c r="H47" s="242">
        <v>2011</v>
      </c>
      <c r="I47" s="242">
        <v>2012</v>
      </c>
      <c r="J47" s="242">
        <v>2013</v>
      </c>
      <c r="K47" s="242">
        <v>2014</v>
      </c>
      <c r="L47" s="242">
        <v>2015</v>
      </c>
      <c r="M47" s="242">
        <v>2016</v>
      </c>
      <c r="N47" s="242">
        <v>2017</v>
      </c>
      <c r="O47" s="242">
        <v>2018</v>
      </c>
      <c r="P47" s="242">
        <v>2019</v>
      </c>
      <c r="Q47" s="242">
        <v>2020</v>
      </c>
      <c r="R47" s="242">
        <v>2021</v>
      </c>
      <c r="S47" s="242">
        <v>2022</v>
      </c>
      <c r="T47" s="242">
        <v>2023</v>
      </c>
      <c r="U47" s="242">
        <v>2024</v>
      </c>
      <c r="V47" s="242">
        <v>2025</v>
      </c>
      <c r="W47" s="242">
        <v>2026</v>
      </c>
      <c r="X47" s="242">
        <v>2027</v>
      </c>
      <c r="Y47" s="242">
        <v>2028</v>
      </c>
      <c r="Z47" s="242">
        <v>2029</v>
      </c>
      <c r="AA47" s="242">
        <v>2030</v>
      </c>
      <c r="AB47" s="242">
        <v>2031</v>
      </c>
      <c r="AC47" s="242">
        <v>2032</v>
      </c>
      <c r="AD47" s="242">
        <v>2033</v>
      </c>
      <c r="AE47" s="242">
        <v>2034</v>
      </c>
      <c r="AF47" s="242">
        <v>2035</v>
      </c>
      <c r="AG47" s="242">
        <v>2036</v>
      </c>
      <c r="AH47" s="242">
        <v>2037</v>
      </c>
      <c r="AI47" s="242">
        <v>2038</v>
      </c>
      <c r="AJ47" s="242">
        <v>2039</v>
      </c>
      <c r="AK47" s="242">
        <v>2040</v>
      </c>
      <c r="AL47" s="242">
        <v>2041</v>
      </c>
      <c r="AM47" s="242">
        <v>2042</v>
      </c>
      <c r="AN47" s="242">
        <v>2043</v>
      </c>
      <c r="AO47" s="242">
        <v>2044</v>
      </c>
      <c r="AP47" s="242">
        <v>2045</v>
      </c>
      <c r="AQ47" s="242">
        <v>2046</v>
      </c>
      <c r="AR47" s="242">
        <v>2047</v>
      </c>
      <c r="AS47" s="242">
        <v>2048</v>
      </c>
      <c r="AT47" s="242">
        <v>2049</v>
      </c>
      <c r="AU47" s="243">
        <v>2050</v>
      </c>
      <c r="AW47" s="242" t="s">
        <v>534</v>
      </c>
      <c r="AX47" s="242" t="s">
        <v>535</v>
      </c>
    </row>
    <row r="48" spans="1:50" x14ac:dyDescent="0.25">
      <c r="B48" s="245" t="s">
        <v>1</v>
      </c>
      <c r="C48" s="246">
        <f t="shared" ref="C48:AU48" si="22">C49+C50+C53</f>
        <v>1</v>
      </c>
      <c r="D48" s="247">
        <f t="shared" si="22"/>
        <v>1</v>
      </c>
      <c r="E48" s="247">
        <f t="shared" si="22"/>
        <v>0.99999999999999989</v>
      </c>
      <c r="F48" s="247">
        <f t="shared" si="22"/>
        <v>1</v>
      </c>
      <c r="G48" s="247">
        <f t="shared" si="22"/>
        <v>1</v>
      </c>
      <c r="H48" s="247">
        <f t="shared" si="22"/>
        <v>1</v>
      </c>
      <c r="I48" s="247">
        <f t="shared" si="22"/>
        <v>1</v>
      </c>
      <c r="J48" s="247">
        <f t="shared" si="22"/>
        <v>1</v>
      </c>
      <c r="K48" s="247">
        <f t="shared" si="22"/>
        <v>0.99999999999999978</v>
      </c>
      <c r="L48" s="247">
        <f t="shared" si="22"/>
        <v>1</v>
      </c>
      <c r="M48" s="247">
        <f t="shared" si="22"/>
        <v>1</v>
      </c>
      <c r="N48" s="247">
        <f t="shared" si="22"/>
        <v>1</v>
      </c>
      <c r="O48" s="247">
        <f t="shared" si="22"/>
        <v>1</v>
      </c>
      <c r="P48" s="247">
        <f t="shared" si="22"/>
        <v>1</v>
      </c>
      <c r="Q48" s="247">
        <f t="shared" si="22"/>
        <v>0.99905434942327687</v>
      </c>
      <c r="R48" s="247">
        <f t="shared" si="22"/>
        <v>1.0005898197362155</v>
      </c>
      <c r="S48" s="247">
        <f t="shared" si="22"/>
        <v>1.0011560230112395</v>
      </c>
      <c r="T48" s="247">
        <f t="shared" si="22"/>
        <v>1.0017676192989862</v>
      </c>
      <c r="U48" s="247">
        <f t="shared" si="22"/>
        <v>1.0145962546736698</v>
      </c>
      <c r="V48" s="247">
        <f t="shared" si="22"/>
        <v>1.0251871686415821</v>
      </c>
      <c r="W48" s="247">
        <f t="shared" si="22"/>
        <v>1.0226188071817739</v>
      </c>
      <c r="X48" s="247">
        <f t="shared" si="22"/>
        <v>1.0251387338203242</v>
      </c>
      <c r="Y48" s="247">
        <f t="shared" si="22"/>
        <v>1.0298521516010948</v>
      </c>
      <c r="Z48" s="247">
        <f t="shared" si="22"/>
        <v>1.0361789422206464</v>
      </c>
      <c r="AA48" s="247">
        <f t="shared" si="22"/>
        <v>1.0436386983456554</v>
      </c>
      <c r="AB48" s="247">
        <f t="shared" si="22"/>
        <v>1.0491709467441508</v>
      </c>
      <c r="AC48" s="247">
        <f t="shared" si="22"/>
        <v>1.0565873135480606</v>
      </c>
      <c r="AD48" s="247">
        <f t="shared" si="22"/>
        <v>1.0633409610684268</v>
      </c>
      <c r="AE48" s="247">
        <f t="shared" si="22"/>
        <v>1.0699065442044808</v>
      </c>
      <c r="AF48" s="247">
        <f t="shared" si="22"/>
        <v>1.0781772329878083</v>
      </c>
      <c r="AG48" s="247">
        <f t="shared" si="22"/>
        <v>1.0847167601239582</v>
      </c>
      <c r="AH48" s="247">
        <f t="shared" si="22"/>
        <v>1.0911728551311211</v>
      </c>
      <c r="AI48" s="247">
        <f t="shared" si="22"/>
        <v>1.0974877562822205</v>
      </c>
      <c r="AJ48" s="247">
        <f t="shared" si="22"/>
        <v>1.103639670620026</v>
      </c>
      <c r="AK48" s="247">
        <f t="shared" si="22"/>
        <v>1.1097476773534765</v>
      </c>
      <c r="AL48" s="247">
        <f t="shared" si="22"/>
        <v>1.1164082019524573</v>
      </c>
      <c r="AM48" s="247">
        <f t="shared" si="22"/>
        <v>1.1227084539403052</v>
      </c>
      <c r="AN48" s="247">
        <f t="shared" si="22"/>
        <v>1.1287939751925538</v>
      </c>
      <c r="AO48" s="247">
        <f t="shared" si="22"/>
        <v>1.1347301546591178</v>
      </c>
      <c r="AP48" s="247">
        <f t="shared" si="22"/>
        <v>1.1421171403042178</v>
      </c>
      <c r="AQ48" s="247">
        <f t="shared" si="22"/>
        <v>1.1499066018746333</v>
      </c>
      <c r="AR48" s="247">
        <f t="shared" si="22"/>
        <v>1.1572273807148623</v>
      </c>
      <c r="AS48" s="247">
        <f t="shared" si="22"/>
        <v>1.1641962905674781</v>
      </c>
      <c r="AT48" s="247">
        <f t="shared" si="22"/>
        <v>1.1708960242361623</v>
      </c>
      <c r="AU48" s="248">
        <f t="shared" si="22"/>
        <v>1.1787177856113185</v>
      </c>
    </row>
    <row r="49" spans="1:50" x14ac:dyDescent="0.25">
      <c r="B49" s="249" t="s">
        <v>494</v>
      </c>
      <c r="C49" s="300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  <c r="AL49" s="251"/>
      <c r="AM49" s="251"/>
      <c r="AN49" s="251"/>
      <c r="AO49" s="251"/>
      <c r="AP49" s="251"/>
      <c r="AQ49" s="251"/>
      <c r="AR49" s="251"/>
      <c r="AS49" s="251"/>
      <c r="AT49" s="251"/>
      <c r="AU49" s="252"/>
      <c r="AW49" s="253"/>
    </row>
    <row r="50" spans="1:50" x14ac:dyDescent="0.25">
      <c r="B50" s="254" t="s">
        <v>495</v>
      </c>
      <c r="C50" s="301">
        <f>C15/(C$2-C$3)</f>
        <v>0.29999999998794452</v>
      </c>
      <c r="D50" s="301">
        <f t="shared" ref="D50:AU51" si="23">D15/(D$2-D$3)</f>
        <v>0.30610707818040461</v>
      </c>
      <c r="E50" s="301">
        <f t="shared" si="23"/>
        <v>0.31271217634198045</v>
      </c>
      <c r="F50" s="301">
        <f t="shared" si="23"/>
        <v>0.31947498350797582</v>
      </c>
      <c r="G50" s="301">
        <f t="shared" si="23"/>
        <v>0.32450965694740158</v>
      </c>
      <c r="H50" s="301">
        <f t="shared" si="23"/>
        <v>0.33150148303852262</v>
      </c>
      <c r="I50" s="301">
        <f t="shared" si="23"/>
        <v>0.3401425113185752</v>
      </c>
      <c r="J50" s="301">
        <f t="shared" si="23"/>
        <v>0.34781421212372554</v>
      </c>
      <c r="K50" s="301">
        <f t="shared" si="23"/>
        <v>0.35500715372437658</v>
      </c>
      <c r="L50" s="301">
        <f t="shared" si="23"/>
        <v>0.3621934199865669</v>
      </c>
      <c r="M50" s="301">
        <f t="shared" si="23"/>
        <v>0.35947489618568135</v>
      </c>
      <c r="N50" s="301">
        <f t="shared" si="23"/>
        <v>0.35627040065192539</v>
      </c>
      <c r="O50" s="301">
        <f t="shared" si="23"/>
        <v>0.35701553963378191</v>
      </c>
      <c r="P50" s="301">
        <f t="shared" si="23"/>
        <v>0.35684476861467684</v>
      </c>
      <c r="Q50" s="301">
        <f t="shared" si="23"/>
        <v>0.34985431290995067</v>
      </c>
      <c r="R50" s="301">
        <f t="shared" si="23"/>
        <v>0.3449030990590452</v>
      </c>
      <c r="S50" s="301">
        <f t="shared" si="23"/>
        <v>0.34098942451051012</v>
      </c>
      <c r="T50" s="301">
        <f t="shared" si="23"/>
        <v>0.33775022285883577</v>
      </c>
      <c r="U50" s="301">
        <f t="shared" si="23"/>
        <v>0.34026757312192957</v>
      </c>
      <c r="V50" s="301">
        <f t="shared" si="23"/>
        <v>0.34341327560645979</v>
      </c>
      <c r="W50" s="301">
        <f t="shared" si="23"/>
        <v>0.34153965155257071</v>
      </c>
      <c r="X50" s="301">
        <f t="shared" si="23"/>
        <v>0.34205752730360295</v>
      </c>
      <c r="Y50" s="301">
        <f t="shared" si="23"/>
        <v>0.34328391371696859</v>
      </c>
      <c r="Z50" s="301">
        <f t="shared" si="23"/>
        <v>0.34507960263852899</v>
      </c>
      <c r="AA50" s="301">
        <f t="shared" si="23"/>
        <v>0.34742999341135833</v>
      </c>
      <c r="AB50" s="301">
        <f t="shared" si="23"/>
        <v>0.34932641806409143</v>
      </c>
      <c r="AC50" s="301">
        <f t="shared" si="23"/>
        <v>0.35252214854495956</v>
      </c>
      <c r="AD50" s="301">
        <f t="shared" si="23"/>
        <v>0.35510019764001149</v>
      </c>
      <c r="AE50" s="301">
        <f t="shared" si="23"/>
        <v>0.35740940194694276</v>
      </c>
      <c r="AF50" s="301">
        <f t="shared" si="23"/>
        <v>0.36085073518240007</v>
      </c>
      <c r="AG50" s="301">
        <f t="shared" si="23"/>
        <v>0.36273518017990181</v>
      </c>
      <c r="AH50" s="301">
        <f t="shared" si="23"/>
        <v>0.36479648820625815</v>
      </c>
      <c r="AI50" s="301">
        <f t="shared" si="23"/>
        <v>0.36686776184604031</v>
      </c>
      <c r="AJ50" s="301">
        <f t="shared" si="23"/>
        <v>0.3688720759311897</v>
      </c>
      <c r="AK50" s="301">
        <f t="shared" si="23"/>
        <v>0.37084980804390799</v>
      </c>
      <c r="AL50" s="301">
        <f t="shared" si="23"/>
        <v>0.37311316779798021</v>
      </c>
      <c r="AM50" s="301">
        <f t="shared" si="23"/>
        <v>0.37521217294604042</v>
      </c>
      <c r="AN50" s="301">
        <f t="shared" si="23"/>
        <v>0.37723070228795175</v>
      </c>
      <c r="AO50" s="301">
        <f t="shared" si="23"/>
        <v>0.37918841052786328</v>
      </c>
      <c r="AP50" s="301">
        <f t="shared" si="23"/>
        <v>0.38162184741035698</v>
      </c>
      <c r="AQ50" s="301">
        <f t="shared" si="23"/>
        <v>0.38422932575042834</v>
      </c>
      <c r="AR50" s="301">
        <f t="shared" si="23"/>
        <v>0.38666804778301789</v>
      </c>
      <c r="AS50" s="301">
        <f t="shared" si="23"/>
        <v>0.38900698035320558</v>
      </c>
      <c r="AT50" s="301">
        <f t="shared" si="23"/>
        <v>0.39127463350806374</v>
      </c>
      <c r="AU50" s="302">
        <f t="shared" si="23"/>
        <v>0.39392196627886256</v>
      </c>
      <c r="AW50" s="303">
        <f t="shared" ref="AW50:AW55" si="24">AA50-P50</f>
        <v>-9.414775203318515E-3</v>
      </c>
      <c r="AX50" s="303">
        <f t="shared" ref="AX50:AX55" si="25">AU50-P50</f>
        <v>3.7077197664185713E-2</v>
      </c>
    </row>
    <row r="51" spans="1:50" x14ac:dyDescent="0.25">
      <c r="B51" s="258" t="s">
        <v>496</v>
      </c>
      <c r="C51" s="304">
        <f>C16/(C$2-C$3)</f>
        <v>0.1970599631421219</v>
      </c>
      <c r="D51" s="304">
        <f t="shared" si="23"/>
        <v>0.20030830132335431</v>
      </c>
      <c r="E51" s="304">
        <f t="shared" si="23"/>
        <v>0.20527519337087896</v>
      </c>
      <c r="F51" s="304">
        <f t="shared" si="23"/>
        <v>0.2089616175494447</v>
      </c>
      <c r="G51" s="304">
        <f t="shared" si="23"/>
        <v>0.21228654636105657</v>
      </c>
      <c r="H51" s="304">
        <f t="shared" si="23"/>
        <v>0.2147576640051557</v>
      </c>
      <c r="I51" s="304">
        <f t="shared" si="23"/>
        <v>0.22174946190769099</v>
      </c>
      <c r="J51" s="304">
        <f t="shared" si="23"/>
        <v>0.22810872247606881</v>
      </c>
      <c r="K51" s="304">
        <f t="shared" si="23"/>
        <v>0.23284665955917777</v>
      </c>
      <c r="L51" s="304">
        <f t="shared" si="23"/>
        <v>0.24142932385879085</v>
      </c>
      <c r="M51" s="304">
        <f t="shared" si="23"/>
        <v>0.24203905229245545</v>
      </c>
      <c r="N51" s="304">
        <f t="shared" si="23"/>
        <v>0.23882105024932829</v>
      </c>
      <c r="O51" s="304">
        <f t="shared" si="23"/>
        <v>0.23569558123007334</v>
      </c>
      <c r="P51" s="304">
        <f t="shared" si="23"/>
        <v>0.23701227976255337</v>
      </c>
      <c r="Q51" s="304">
        <f t="shared" si="23"/>
        <v>0.24247505016087928</v>
      </c>
      <c r="R51" s="304">
        <f t="shared" si="23"/>
        <v>0.24675171220342929</v>
      </c>
      <c r="S51" s="304">
        <f t="shared" si="23"/>
        <v>0.24710148246241576</v>
      </c>
      <c r="T51" s="304">
        <f t="shared" si="23"/>
        <v>0.2466969212032441</v>
      </c>
      <c r="U51" s="304">
        <f t="shared" si="23"/>
        <v>0.25029854174477556</v>
      </c>
      <c r="V51" s="304">
        <f t="shared" si="23"/>
        <v>0.25376329923401769</v>
      </c>
      <c r="W51" s="304">
        <f t="shared" si="23"/>
        <v>0.25123464408821794</v>
      </c>
      <c r="X51" s="304">
        <f t="shared" si="23"/>
        <v>0.25155117724797693</v>
      </c>
      <c r="Y51" s="304">
        <f t="shared" si="23"/>
        <v>0.2528348957194218</v>
      </c>
      <c r="Z51" s="304">
        <f t="shared" si="23"/>
        <v>0.25464619096600538</v>
      </c>
      <c r="AA51" s="304">
        <f t="shared" si="23"/>
        <v>0.25678044397915478</v>
      </c>
      <c r="AB51" s="304">
        <f t="shared" si="23"/>
        <v>0.25849348537908418</v>
      </c>
      <c r="AC51" s="304">
        <f t="shared" si="23"/>
        <v>0.26215799874187445</v>
      </c>
      <c r="AD51" s="304">
        <f t="shared" si="23"/>
        <v>0.26484725841901674</v>
      </c>
      <c r="AE51" s="304">
        <f t="shared" si="23"/>
        <v>0.26714558250693188</v>
      </c>
      <c r="AF51" s="304">
        <f t="shared" si="23"/>
        <v>0.27127263484602626</v>
      </c>
      <c r="AG51" s="304">
        <f t="shared" si="23"/>
        <v>0.27255008175841999</v>
      </c>
      <c r="AH51" s="304">
        <f t="shared" si="23"/>
        <v>0.27424179836482432</v>
      </c>
      <c r="AI51" s="304">
        <f t="shared" si="23"/>
        <v>0.27605401542693225</v>
      </c>
      <c r="AJ51" s="304">
        <f t="shared" si="23"/>
        <v>0.27786392370455687</v>
      </c>
      <c r="AK51" s="304">
        <f t="shared" si="23"/>
        <v>0.27967754224600699</v>
      </c>
      <c r="AL51" s="304">
        <f t="shared" si="23"/>
        <v>0.28181531016472222</v>
      </c>
      <c r="AM51" s="304">
        <f t="shared" si="23"/>
        <v>0.28369246377256274</v>
      </c>
      <c r="AN51" s="304">
        <f t="shared" si="23"/>
        <v>0.28544683637466306</v>
      </c>
      <c r="AO51" s="304">
        <f t="shared" si="23"/>
        <v>0.28713276302731355</v>
      </c>
      <c r="AP51" s="304">
        <f t="shared" si="23"/>
        <v>0.28917941561402349</v>
      </c>
      <c r="AQ51" s="304">
        <f t="shared" si="23"/>
        <v>0.29144197253407589</v>
      </c>
      <c r="AR51" s="304">
        <f t="shared" si="23"/>
        <v>0.29352334638627947</v>
      </c>
      <c r="AS51" s="304">
        <f t="shared" si="23"/>
        <v>0.2955145700938005</v>
      </c>
      <c r="AT51" s="304">
        <f t="shared" si="23"/>
        <v>0.29745674641667441</v>
      </c>
      <c r="AU51" s="305">
        <f t="shared" si="23"/>
        <v>0.29969663169567978</v>
      </c>
      <c r="AW51" s="303">
        <f t="shared" si="24"/>
        <v>1.9768164216601408E-2</v>
      </c>
      <c r="AX51" s="303">
        <f t="shared" si="25"/>
        <v>6.2684351933126409E-2</v>
      </c>
    </row>
    <row r="52" spans="1:50" x14ac:dyDescent="0.25">
      <c r="B52" s="261" t="s">
        <v>497</v>
      </c>
      <c r="C52" s="306">
        <f t="shared" ref="C52:AU56" si="26">C17/(C$2-C$3)</f>
        <v>5.6863255357502064E-2</v>
      </c>
      <c r="D52" s="306">
        <f t="shared" si="26"/>
        <v>5.6312250901490328E-2</v>
      </c>
      <c r="E52" s="306">
        <f t="shared" si="26"/>
        <v>5.5164164542078842E-2</v>
      </c>
      <c r="F52" s="306">
        <f t="shared" si="26"/>
        <v>5.4492701188877023E-2</v>
      </c>
      <c r="G52" s="306">
        <f t="shared" si="26"/>
        <v>5.4002855007186629E-2</v>
      </c>
      <c r="H52" s="306">
        <f t="shared" si="26"/>
        <v>5.3534847069872583E-2</v>
      </c>
      <c r="I52" s="306">
        <f t="shared" si="26"/>
        <v>5.2114480900355593E-2</v>
      </c>
      <c r="J52" s="306">
        <f t="shared" si="26"/>
        <v>5.0999518488393757E-2</v>
      </c>
      <c r="K52" s="306">
        <f t="shared" si="26"/>
        <v>5.0273810799499261E-2</v>
      </c>
      <c r="L52" s="306">
        <f t="shared" si="26"/>
        <v>4.8938805542376715E-2</v>
      </c>
      <c r="M52" s="306">
        <f t="shared" si="26"/>
        <v>4.9057586867794191E-2</v>
      </c>
      <c r="N52" s="306">
        <f t="shared" si="26"/>
        <v>4.9803764706548535E-2</v>
      </c>
      <c r="O52" s="306">
        <f t="shared" si="26"/>
        <v>5.0234530869755274E-2</v>
      </c>
      <c r="P52" s="306">
        <f t="shared" si="26"/>
        <v>4.9981142744410824E-2</v>
      </c>
      <c r="Q52" s="306">
        <f t="shared" si="26"/>
        <v>0.10828973862854725</v>
      </c>
      <c r="R52" s="306">
        <f t="shared" si="26"/>
        <v>4.9075920815263123E-2</v>
      </c>
      <c r="S52" s="306">
        <f t="shared" si="26"/>
        <v>4.920533870025922E-2</v>
      </c>
      <c r="T52" s="306">
        <f t="shared" si="26"/>
        <v>4.9431955060420099E-2</v>
      </c>
      <c r="U52" s="306">
        <f t="shared" si="26"/>
        <v>4.9981955349673278E-2</v>
      </c>
      <c r="V52" s="306">
        <f t="shared" si="26"/>
        <v>5.0284662689696447E-2</v>
      </c>
      <c r="W52" s="306">
        <f t="shared" si="26"/>
        <v>5.0553503765009784E-2</v>
      </c>
      <c r="X52" s="306">
        <f t="shared" si="26"/>
        <v>5.0720292974235019E-2</v>
      </c>
      <c r="Y52" s="306">
        <f t="shared" si="26"/>
        <v>5.091137386783369E-2</v>
      </c>
      <c r="Z52" s="306">
        <f t="shared" si="26"/>
        <v>5.115809708453916E-2</v>
      </c>
      <c r="AA52" s="306">
        <f t="shared" si="26"/>
        <v>9.2087574583679013E-2</v>
      </c>
      <c r="AB52" s="306">
        <f t="shared" si="26"/>
        <v>5.1634572904021792E-2</v>
      </c>
      <c r="AC52" s="306">
        <f t="shared" si="26"/>
        <v>5.1576770511699052E-2</v>
      </c>
      <c r="AD52" s="306">
        <f t="shared" si="26"/>
        <v>5.1673386478607232E-2</v>
      </c>
      <c r="AE52" s="306">
        <f t="shared" si="26"/>
        <v>5.1841362988923376E-2</v>
      </c>
      <c r="AF52" s="306">
        <f t="shared" si="26"/>
        <v>5.1777621010446875E-2</v>
      </c>
      <c r="AG52" s="306">
        <f t="shared" si="26"/>
        <v>5.2177269953155317E-2</v>
      </c>
      <c r="AH52" s="306">
        <f t="shared" si="26"/>
        <v>5.2474582129331614E-2</v>
      </c>
      <c r="AI52" s="306">
        <f t="shared" si="26"/>
        <v>5.273076589951093E-2</v>
      </c>
      <c r="AJ52" s="306">
        <f t="shared" si="26"/>
        <v>5.2971310312065464E-2</v>
      </c>
      <c r="AK52" s="306">
        <f t="shared" si="26"/>
        <v>5.3206833112034224E-2</v>
      </c>
      <c r="AL52" s="306">
        <f t="shared" si="26"/>
        <v>5.3425728077472721E-2</v>
      </c>
      <c r="AM52" s="306">
        <f t="shared" si="26"/>
        <v>5.3665524606871386E-2</v>
      </c>
      <c r="AN52" s="306">
        <f t="shared" si="26"/>
        <v>5.391021235281454E-2</v>
      </c>
      <c r="AO52" s="306">
        <f t="shared" si="26"/>
        <v>5.4154404193690671E-2</v>
      </c>
      <c r="AP52" s="306">
        <f t="shared" si="26"/>
        <v>5.4468807143720904E-2</v>
      </c>
      <c r="AQ52" s="306">
        <f t="shared" si="26"/>
        <v>5.4776165217396471E-2</v>
      </c>
      <c r="AR52" s="306">
        <f t="shared" si="26"/>
        <v>5.5074501325448326E-2</v>
      </c>
      <c r="AS52" s="306">
        <f t="shared" si="26"/>
        <v>5.5355221338732968E-2</v>
      </c>
      <c r="AT52" s="306">
        <f t="shared" si="26"/>
        <v>5.5617670173145804E-2</v>
      </c>
      <c r="AU52" s="307">
        <f t="shared" si="26"/>
        <v>9.5903971400082957E-2</v>
      </c>
      <c r="AW52" s="303">
        <f t="shared" si="24"/>
        <v>4.2106431839268189E-2</v>
      </c>
      <c r="AX52" s="303">
        <f t="shared" si="25"/>
        <v>4.5922828655672134E-2</v>
      </c>
    </row>
    <row r="53" spans="1:50" x14ac:dyDescent="0.25">
      <c r="B53" s="258" t="s">
        <v>498</v>
      </c>
      <c r="C53" s="304">
        <f t="shared" si="26"/>
        <v>0.70000000001205542</v>
      </c>
      <c r="D53" s="304">
        <f t="shared" si="26"/>
        <v>0.69389292181959539</v>
      </c>
      <c r="E53" s="304">
        <f t="shared" si="26"/>
        <v>0.68728782365801944</v>
      </c>
      <c r="F53" s="304">
        <f t="shared" si="26"/>
        <v>0.68052501649202424</v>
      </c>
      <c r="G53" s="304">
        <f t="shared" si="26"/>
        <v>0.67549034305259847</v>
      </c>
      <c r="H53" s="304">
        <f t="shared" si="26"/>
        <v>0.66849851696147733</v>
      </c>
      <c r="I53" s="304">
        <f t="shared" si="26"/>
        <v>0.65985748868142491</v>
      </c>
      <c r="J53" s="304">
        <f t="shared" si="26"/>
        <v>0.65218578787627446</v>
      </c>
      <c r="K53" s="304">
        <f t="shared" si="26"/>
        <v>0.64499284627562326</v>
      </c>
      <c r="L53" s="304">
        <f t="shared" si="26"/>
        <v>0.63780658001343304</v>
      </c>
      <c r="M53" s="304">
        <f t="shared" si="26"/>
        <v>0.6405251038143186</v>
      </c>
      <c r="N53" s="304">
        <f t="shared" si="26"/>
        <v>0.64372959934807461</v>
      </c>
      <c r="O53" s="304">
        <f t="shared" si="26"/>
        <v>0.64298446036621815</v>
      </c>
      <c r="P53" s="304">
        <f t="shared" si="26"/>
        <v>0.64315523138532316</v>
      </c>
      <c r="Q53" s="304">
        <f t="shared" si="26"/>
        <v>0.64920003651332614</v>
      </c>
      <c r="R53" s="304">
        <f t="shared" si="26"/>
        <v>0.65568672067717038</v>
      </c>
      <c r="S53" s="304">
        <f t="shared" si="26"/>
        <v>0.66016659850072934</v>
      </c>
      <c r="T53" s="304">
        <f t="shared" si="26"/>
        <v>0.66401739644015034</v>
      </c>
      <c r="U53" s="304">
        <f t="shared" si="26"/>
        <v>0.67432868155174031</v>
      </c>
      <c r="V53" s="304">
        <f t="shared" si="26"/>
        <v>0.68177389303512226</v>
      </c>
      <c r="W53" s="304">
        <f t="shared" si="26"/>
        <v>0.68107915562920318</v>
      </c>
      <c r="X53" s="304">
        <f t="shared" si="26"/>
        <v>0.68308120651672122</v>
      </c>
      <c r="Y53" s="304">
        <f t="shared" si="26"/>
        <v>0.68656823788412613</v>
      </c>
      <c r="Z53" s="304">
        <f t="shared" si="26"/>
        <v>0.69109933958211733</v>
      </c>
      <c r="AA53" s="304">
        <f t="shared" si="26"/>
        <v>0.69620870493429698</v>
      </c>
      <c r="AB53" s="304">
        <f t="shared" si="26"/>
        <v>0.69984452868005942</v>
      </c>
      <c r="AC53" s="304">
        <f t="shared" si="26"/>
        <v>0.70406516500310101</v>
      </c>
      <c r="AD53" s="304">
        <f t="shared" si="26"/>
        <v>0.70824076342841524</v>
      </c>
      <c r="AE53" s="304">
        <f t="shared" si="26"/>
        <v>0.71249714225753813</v>
      </c>
      <c r="AF53" s="304">
        <f t="shared" si="26"/>
        <v>0.71732649780540814</v>
      </c>
      <c r="AG53" s="304">
        <f t="shared" si="26"/>
        <v>0.72198157994405632</v>
      </c>
      <c r="AH53" s="304">
        <f t="shared" si="26"/>
        <v>0.72637636692486296</v>
      </c>
      <c r="AI53" s="304">
        <f t="shared" si="26"/>
        <v>0.73061999443618009</v>
      </c>
      <c r="AJ53" s="304">
        <f t="shared" si="26"/>
        <v>0.73476759468883623</v>
      </c>
      <c r="AK53" s="304">
        <f t="shared" si="26"/>
        <v>0.73889786930956836</v>
      </c>
      <c r="AL53" s="304">
        <f t="shared" si="26"/>
        <v>0.74329503415447717</v>
      </c>
      <c r="AM53" s="304">
        <f t="shared" si="26"/>
        <v>0.74749628099426479</v>
      </c>
      <c r="AN53" s="304">
        <f t="shared" si="26"/>
        <v>0.7515632729046019</v>
      </c>
      <c r="AO53" s="304">
        <f t="shared" si="26"/>
        <v>0.75554174413125452</v>
      </c>
      <c r="AP53" s="304">
        <f t="shared" si="26"/>
        <v>0.76049529289386086</v>
      </c>
      <c r="AQ53" s="304">
        <f t="shared" si="26"/>
        <v>0.76567727612420489</v>
      </c>
      <c r="AR53" s="304">
        <f t="shared" si="26"/>
        <v>0.77055933293184442</v>
      </c>
      <c r="AS53" s="304">
        <f t="shared" si="26"/>
        <v>0.77518931021427251</v>
      </c>
      <c r="AT53" s="304">
        <f t="shared" si="26"/>
        <v>0.77962139072809866</v>
      </c>
      <c r="AU53" s="305">
        <f t="shared" si="26"/>
        <v>0.7847958193324559</v>
      </c>
      <c r="AW53" s="303">
        <f t="shared" si="24"/>
        <v>5.3053473548973828E-2</v>
      </c>
      <c r="AX53" s="303">
        <f t="shared" si="25"/>
        <v>0.14164058794713275</v>
      </c>
    </row>
    <row r="54" spans="1:50" x14ac:dyDescent="0.25">
      <c r="B54" s="258" t="s">
        <v>499</v>
      </c>
      <c r="C54" s="304">
        <f t="shared" si="26"/>
        <v>0.64313674466660875</v>
      </c>
      <c r="D54" s="304">
        <f t="shared" si="26"/>
        <v>0.63758070004096556</v>
      </c>
      <c r="E54" s="304">
        <f t="shared" si="26"/>
        <v>0.6321273708853995</v>
      </c>
      <c r="F54" s="304">
        <f t="shared" si="26"/>
        <v>0.62603615547526381</v>
      </c>
      <c r="G54" s="304">
        <f t="shared" si="26"/>
        <v>0.62149137550753653</v>
      </c>
      <c r="H54" s="304">
        <f t="shared" si="26"/>
        <v>0.61496760112283244</v>
      </c>
      <c r="I54" s="304">
        <f t="shared" si="26"/>
        <v>0.60775239800670477</v>
      </c>
      <c r="J54" s="304">
        <f t="shared" si="26"/>
        <v>0.60119830059492607</v>
      </c>
      <c r="K54" s="304">
        <f t="shared" si="26"/>
        <v>0.59473122118498545</v>
      </c>
      <c r="L54" s="304">
        <f t="shared" si="26"/>
        <v>0.58888644560116998</v>
      </c>
      <c r="M54" s="304">
        <f t="shared" si="26"/>
        <v>0.5914863566602141</v>
      </c>
      <c r="N54" s="304">
        <f t="shared" si="26"/>
        <v>0.59394750310955768</v>
      </c>
      <c r="O54" s="304">
        <f t="shared" si="26"/>
        <v>0.59277415404403144</v>
      </c>
      <c r="P54" s="304">
        <f t="shared" si="26"/>
        <v>0.59319909039660956</v>
      </c>
      <c r="Q54" s="304">
        <f t="shared" si="26"/>
        <v>0.59973963926830676</v>
      </c>
      <c r="R54" s="304">
        <f t="shared" si="26"/>
        <v>0.60473842794525956</v>
      </c>
      <c r="S54" s="304">
        <f t="shared" si="26"/>
        <v>0.60846778824933856</v>
      </c>
      <c r="T54" s="304">
        <f t="shared" si="26"/>
        <v>0.61146569355808711</v>
      </c>
      <c r="U54" s="304">
        <f t="shared" si="26"/>
        <v>0.62055817572185068</v>
      </c>
      <c r="V54" s="304">
        <f t="shared" si="26"/>
        <v>0.62703217087418317</v>
      </c>
      <c r="W54" s="304">
        <f t="shared" si="26"/>
        <v>0.62544846957599998</v>
      </c>
      <c r="X54" s="304">
        <f t="shared" si="26"/>
        <v>0.62664185495593749</v>
      </c>
      <c r="Y54" s="304">
        <f t="shared" si="26"/>
        <v>0.62927906543796264</v>
      </c>
      <c r="Z54" s="304">
        <f t="shared" si="26"/>
        <v>0.63288823217655865</v>
      </c>
      <c r="AA54" s="304">
        <f t="shared" si="26"/>
        <v>0.63701566831030643</v>
      </c>
      <c r="AB54" s="304">
        <f t="shared" si="26"/>
        <v>0.6397870793485354</v>
      </c>
      <c r="AC54" s="304">
        <f t="shared" si="26"/>
        <v>0.64337245191695769</v>
      </c>
      <c r="AD54" s="304">
        <f t="shared" si="26"/>
        <v>0.64675075351641276</v>
      </c>
      <c r="AE54" s="304">
        <f t="shared" si="26"/>
        <v>0.65012991634399453</v>
      </c>
      <c r="AF54" s="304">
        <f t="shared" si="26"/>
        <v>0.65429883522496324</v>
      </c>
      <c r="AG54" s="304">
        <f t="shared" si="26"/>
        <v>0.6578231510083391</v>
      </c>
      <c r="AH54" s="304">
        <f t="shared" si="26"/>
        <v>0.66118618250921413</v>
      </c>
      <c r="AI54" s="304">
        <f t="shared" si="26"/>
        <v>0.66443459827405982</v>
      </c>
      <c r="AJ54" s="304">
        <f t="shared" si="26"/>
        <v>0.66759737854195678</v>
      </c>
      <c r="AK54" s="304">
        <f t="shared" si="26"/>
        <v>0.6707412780000046</v>
      </c>
      <c r="AL54" s="304">
        <f t="shared" si="26"/>
        <v>0.67415618524571663</v>
      </c>
      <c r="AM54" s="304">
        <f t="shared" si="26"/>
        <v>0.6773511709532698</v>
      </c>
      <c r="AN54" s="304">
        <f t="shared" si="26"/>
        <v>0.68040309161060863</v>
      </c>
      <c r="AO54" s="304">
        <f t="shared" si="26"/>
        <v>0.68336236935454808</v>
      </c>
      <c r="AP54" s="304">
        <f t="shared" si="26"/>
        <v>0.6871958151561528</v>
      </c>
      <c r="AQ54" s="304">
        <f t="shared" si="26"/>
        <v>0.69125057259057687</v>
      </c>
      <c r="AR54" s="304">
        <f t="shared" si="26"/>
        <v>0.69501366314129542</v>
      </c>
      <c r="AS54" s="304">
        <f t="shared" si="26"/>
        <v>0.69854105156458079</v>
      </c>
      <c r="AT54" s="304">
        <f t="shared" si="26"/>
        <v>0.70188673271622204</v>
      </c>
      <c r="AU54" s="305">
        <f t="shared" si="26"/>
        <v>0.70589625145307033</v>
      </c>
      <c r="AW54" s="303">
        <f t="shared" si="24"/>
        <v>4.3816577913696864E-2</v>
      </c>
      <c r="AX54" s="303">
        <f t="shared" si="25"/>
        <v>0.11269716105646077</v>
      </c>
    </row>
    <row r="55" spans="1:50" x14ac:dyDescent="0.25">
      <c r="B55" s="261" t="s">
        <v>500</v>
      </c>
      <c r="C55" s="306">
        <f t="shared" si="26"/>
        <v>0.10294003683376719</v>
      </c>
      <c r="D55" s="306">
        <f t="shared" si="26"/>
        <v>0.10580301899013722</v>
      </c>
      <c r="E55" s="306">
        <f t="shared" si="26"/>
        <v>0.10744424283376641</v>
      </c>
      <c r="F55" s="306">
        <f t="shared" si="26"/>
        <v>0.11052473523160158</v>
      </c>
      <c r="G55" s="306">
        <f t="shared" si="26"/>
        <v>0.11223466589416836</v>
      </c>
      <c r="H55" s="306">
        <f t="shared" si="26"/>
        <v>0.11678547586765441</v>
      </c>
      <c r="I55" s="306">
        <f t="shared" si="26"/>
        <v>0.11844820665779957</v>
      </c>
      <c r="J55" s="306">
        <f t="shared" si="26"/>
        <v>0.1197734779579039</v>
      </c>
      <c r="K55" s="306">
        <f t="shared" si="26"/>
        <v>0.12222989114458836</v>
      </c>
      <c r="L55" s="306">
        <f t="shared" si="26"/>
        <v>0.12092453152660361</v>
      </c>
      <c r="M55" s="306">
        <f t="shared" si="26"/>
        <v>0.11763126152927823</v>
      </c>
      <c r="N55" s="306">
        <f t="shared" si="26"/>
        <v>0.11765023504949254</v>
      </c>
      <c r="O55" s="306">
        <f t="shared" si="26"/>
        <v>0.1216061703705557</v>
      </c>
      <c r="P55" s="306">
        <f t="shared" si="26"/>
        <v>0.12013120510607216</v>
      </c>
      <c r="Q55" s="306">
        <f t="shared" si="26"/>
        <v>4.9495571942266656E-2</v>
      </c>
      <c r="R55" s="306">
        <f t="shared" si="26"/>
        <v>9.943393903604808E-2</v>
      </c>
      <c r="S55" s="306">
        <f t="shared" si="26"/>
        <v>9.5225390587986444E-2</v>
      </c>
      <c r="T55" s="306">
        <f t="shared" si="26"/>
        <v>9.2405430178248815E-2</v>
      </c>
      <c r="U55" s="306">
        <f t="shared" si="26"/>
        <v>9.1353931413928918E-2</v>
      </c>
      <c r="V55" s="306">
        <f t="shared" si="26"/>
        <v>9.1057412745299646E-2</v>
      </c>
      <c r="W55" s="306">
        <f t="shared" si="26"/>
        <v>9.1714657610224473E-2</v>
      </c>
      <c r="X55" s="306">
        <f t="shared" si="26"/>
        <v>9.1918168474343698E-2</v>
      </c>
      <c r="Y55" s="306">
        <f t="shared" si="26"/>
        <v>9.1866974669742127E-2</v>
      </c>
      <c r="Z55" s="306">
        <f t="shared" si="26"/>
        <v>9.1860543465013086E-2</v>
      </c>
      <c r="AA55" s="306">
        <f t="shared" si="26"/>
        <v>5.1450625510979196E-2</v>
      </c>
      <c r="AB55" s="306">
        <f t="shared" si="26"/>
        <v>9.2279517507843342E-2</v>
      </c>
      <c r="AC55" s="306">
        <f t="shared" si="26"/>
        <v>9.18361793071093E-2</v>
      </c>
      <c r="AD55" s="306">
        <f t="shared" si="26"/>
        <v>9.1740063800050564E-2</v>
      </c>
      <c r="AE55" s="306">
        <f t="shared" si="26"/>
        <v>9.1763025417176181E-2</v>
      </c>
      <c r="AF55" s="306">
        <f t="shared" si="26"/>
        <v>9.1109105790891473E-2</v>
      </c>
      <c r="AG55" s="306">
        <f t="shared" si="26"/>
        <v>9.1724240494537465E-2</v>
      </c>
      <c r="AH55" s="306">
        <f t="shared" si="26"/>
        <v>9.2102726221817061E-2</v>
      </c>
      <c r="AI55" s="306">
        <f t="shared" si="26"/>
        <v>9.2371040980960856E-2</v>
      </c>
      <c r="AJ55" s="306">
        <f t="shared" si="26"/>
        <v>9.2574607755947058E-2</v>
      </c>
      <c r="AK55" s="306">
        <f t="shared" si="26"/>
        <v>9.2747869594477284E-2</v>
      </c>
      <c r="AL55" s="306">
        <f t="shared" si="26"/>
        <v>9.2884398738346974E-2</v>
      </c>
      <c r="AM55" s="306">
        <f t="shared" si="26"/>
        <v>9.311578031085907E-2</v>
      </c>
      <c r="AN55" s="306">
        <f t="shared" si="26"/>
        <v>9.3388892384500183E-2</v>
      </c>
      <c r="AO55" s="306">
        <f t="shared" si="26"/>
        <v>9.3669298931081529E-2</v>
      </c>
      <c r="AP55" s="306">
        <f t="shared" si="26"/>
        <v>9.4066731225243602E-2</v>
      </c>
      <c r="AQ55" s="306">
        <f t="shared" si="26"/>
        <v>9.442332493897887E-2</v>
      </c>
      <c r="AR55" s="306">
        <f t="shared" si="26"/>
        <v>9.4791429842273095E-2</v>
      </c>
      <c r="AS55" s="306">
        <f t="shared" si="26"/>
        <v>9.5149422081989843E-2</v>
      </c>
      <c r="AT55" s="306">
        <f t="shared" si="26"/>
        <v>9.5484890560036187E-2</v>
      </c>
      <c r="AU55" s="307">
        <f t="shared" si="26"/>
        <v>5.5929569568638468E-2</v>
      </c>
      <c r="AW55" s="303">
        <f t="shared" si="24"/>
        <v>-6.8680579595092967E-2</v>
      </c>
      <c r="AX55" s="303">
        <f t="shared" si="25"/>
        <v>-6.4201635537433688E-2</v>
      </c>
    </row>
    <row r="56" spans="1:50" x14ac:dyDescent="0.25">
      <c r="B56" s="249" t="s">
        <v>501</v>
      </c>
      <c r="C56" s="308">
        <f t="shared" si="26"/>
        <v>0.84019670780873068</v>
      </c>
      <c r="D56" s="308">
        <f t="shared" si="26"/>
        <v>0.83788900136431976</v>
      </c>
      <c r="E56" s="308">
        <f t="shared" si="26"/>
        <v>0.83740256425627857</v>
      </c>
      <c r="F56" s="308">
        <f t="shared" si="26"/>
        <v>0.83499777302470846</v>
      </c>
      <c r="G56" s="308">
        <f t="shared" si="26"/>
        <v>0.83377792186859301</v>
      </c>
      <c r="H56" s="308">
        <f t="shared" si="26"/>
        <v>0.82972526512798817</v>
      </c>
      <c r="I56" s="308">
        <f t="shared" si="26"/>
        <v>0.82950185991439573</v>
      </c>
      <c r="J56" s="308">
        <f t="shared" si="26"/>
        <v>0.82930702307099491</v>
      </c>
      <c r="K56" s="308">
        <f t="shared" si="26"/>
        <v>0.82757788074416316</v>
      </c>
      <c r="L56" s="308">
        <f t="shared" si="26"/>
        <v>0.83031576945996077</v>
      </c>
      <c r="M56" s="308">
        <f t="shared" si="26"/>
        <v>0.83352540895266958</v>
      </c>
      <c r="N56" s="308">
        <f t="shared" si="26"/>
        <v>0.83276855335888589</v>
      </c>
      <c r="O56" s="308">
        <f t="shared" si="26"/>
        <v>0.82846973527410472</v>
      </c>
      <c r="P56" s="308">
        <f t="shared" si="26"/>
        <v>0.83021137015916291</v>
      </c>
      <c r="Q56" s="308">
        <f t="shared" si="26"/>
        <v>0.84221468942918598</v>
      </c>
      <c r="R56" s="308">
        <f t="shared" si="26"/>
        <v>0.85149014014868896</v>
      </c>
      <c r="S56" s="308">
        <f t="shared" si="26"/>
        <v>0.85556927071175437</v>
      </c>
      <c r="T56" s="308">
        <f t="shared" si="26"/>
        <v>0.85816261476133127</v>
      </c>
      <c r="U56" s="308">
        <f t="shared" si="26"/>
        <v>0.87085671746662618</v>
      </c>
      <c r="V56" s="308">
        <f t="shared" si="26"/>
        <v>0.88079547010820092</v>
      </c>
      <c r="W56" s="308">
        <f t="shared" si="26"/>
        <v>0.87668311366421803</v>
      </c>
      <c r="X56" s="308">
        <f t="shared" si="26"/>
        <v>0.87819303220391443</v>
      </c>
      <c r="Y56" s="308">
        <f t="shared" si="26"/>
        <v>0.8821139611573845</v>
      </c>
      <c r="Z56" s="308">
        <f t="shared" si="26"/>
        <v>0.88753442314256403</v>
      </c>
      <c r="AA56" s="308">
        <f t="shared" si="26"/>
        <v>0.89379611228946121</v>
      </c>
      <c r="AB56" s="308">
        <f t="shared" si="26"/>
        <v>0.89828056472761952</v>
      </c>
      <c r="AC56" s="308">
        <f t="shared" si="26"/>
        <v>0.9055304506588322</v>
      </c>
      <c r="AD56" s="308">
        <f t="shared" si="26"/>
        <v>0.91159801193542955</v>
      </c>
      <c r="AE56" s="308">
        <f t="shared" si="26"/>
        <v>0.91727549885092641</v>
      </c>
      <c r="AF56" s="308">
        <f t="shared" si="26"/>
        <v>0.9255714700709895</v>
      </c>
      <c r="AG56" s="308">
        <f t="shared" si="26"/>
        <v>0.9303732327667591</v>
      </c>
      <c r="AH56" s="308">
        <f t="shared" si="26"/>
        <v>0.93542798087403844</v>
      </c>
      <c r="AI56" s="308">
        <f t="shared" si="26"/>
        <v>0.94048861370099202</v>
      </c>
      <c r="AJ56" s="308">
        <f t="shared" si="26"/>
        <v>0.94546130224651359</v>
      </c>
      <c r="AK56" s="308">
        <f t="shared" si="26"/>
        <v>0.95041882024601154</v>
      </c>
      <c r="AL56" s="308">
        <f t="shared" si="26"/>
        <v>0.95597149541043891</v>
      </c>
      <c r="AM56" s="308">
        <f t="shared" si="26"/>
        <v>0.96104363472583243</v>
      </c>
      <c r="AN56" s="308">
        <f t="shared" si="26"/>
        <v>0.96584992798527169</v>
      </c>
      <c r="AO56" s="308">
        <f t="shared" si="26"/>
        <v>0.97049513238186158</v>
      </c>
      <c r="AP56" s="308">
        <f t="shared" si="26"/>
        <v>0.97637523077017629</v>
      </c>
      <c r="AQ56" s="308">
        <f t="shared" si="26"/>
        <v>0.98269254512465276</v>
      </c>
      <c r="AR56" s="308">
        <f t="shared" si="26"/>
        <v>0.98853700952757495</v>
      </c>
      <c r="AS56" s="308">
        <f t="shared" si="26"/>
        <v>0.99405562165838135</v>
      </c>
      <c r="AT56" s="308">
        <f t="shared" si="26"/>
        <v>0.99934347913289645</v>
      </c>
      <c r="AU56" s="309">
        <f t="shared" si="26"/>
        <v>1.0055928831487502</v>
      </c>
      <c r="AW56" s="310">
        <f>AA56-P56</f>
        <v>6.35847421302983E-2</v>
      </c>
      <c r="AX56" s="310">
        <f>AU56-P56</f>
        <v>0.17538151298958726</v>
      </c>
    </row>
    <row r="57" spans="1:50" x14ac:dyDescent="0.25"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  <c r="U57" s="212"/>
      <c r="V57" s="212"/>
      <c r="W57" s="212"/>
      <c r="X57" s="212"/>
      <c r="Y57" s="212"/>
      <c r="Z57" s="212"/>
      <c r="AA57" s="212"/>
      <c r="AB57" s="212"/>
      <c r="AC57" s="212"/>
      <c r="AD57" s="212"/>
      <c r="AE57" s="212"/>
      <c r="AF57" s="212"/>
      <c r="AG57" s="212"/>
      <c r="AH57" s="212"/>
      <c r="AI57" s="212"/>
      <c r="AJ57" s="212"/>
      <c r="AK57" s="212"/>
      <c r="AL57" s="212"/>
      <c r="AM57" s="212"/>
      <c r="AN57" s="212"/>
      <c r="AO57" s="212"/>
      <c r="AP57" s="212"/>
      <c r="AQ57" s="212"/>
      <c r="AR57" s="212"/>
      <c r="AS57" s="212"/>
      <c r="AT57" s="212"/>
      <c r="AU57" s="212"/>
      <c r="AW57" s="253"/>
    </row>
    <row r="58" spans="1:50" s="244" customFormat="1" ht="45" customHeight="1" x14ac:dyDescent="0.25">
      <c r="A58" s="239" t="str">
        <f>"Ecarts "&amp;[4]Résultats!B1&amp;"  - TEND"</f>
        <v>Ecarts SNBC3  - TEND</v>
      </c>
      <c r="B58" s="266" t="s">
        <v>537</v>
      </c>
      <c r="C58" s="242">
        <v>2006</v>
      </c>
      <c r="D58" s="242">
        <v>2007</v>
      </c>
      <c r="E58" s="242">
        <v>2008</v>
      </c>
      <c r="F58" s="242">
        <v>2009</v>
      </c>
      <c r="G58" s="242">
        <v>2010</v>
      </c>
      <c r="H58" s="242">
        <v>2011</v>
      </c>
      <c r="I58" s="242">
        <v>2012</v>
      </c>
      <c r="J58" s="242">
        <v>2013</v>
      </c>
      <c r="K58" s="242">
        <v>2014</v>
      </c>
      <c r="L58" s="242">
        <v>2015</v>
      </c>
      <c r="M58" s="242">
        <v>2016</v>
      </c>
      <c r="N58" s="242">
        <v>2017</v>
      </c>
      <c r="O58" s="242">
        <v>2018</v>
      </c>
      <c r="P58" s="242">
        <v>2019</v>
      </c>
      <c r="Q58" s="242">
        <v>2020</v>
      </c>
      <c r="R58" s="242">
        <v>2021</v>
      </c>
      <c r="S58" s="242">
        <v>2022</v>
      </c>
      <c r="T58" s="242">
        <v>2023</v>
      </c>
      <c r="U58" s="242">
        <v>2024</v>
      </c>
      <c r="V58" s="242">
        <v>2025</v>
      </c>
      <c r="W58" s="242">
        <v>2026</v>
      </c>
      <c r="X58" s="242">
        <v>2027</v>
      </c>
      <c r="Y58" s="242">
        <v>2028</v>
      </c>
      <c r="Z58" s="242">
        <v>2029</v>
      </c>
      <c r="AA58" s="242">
        <v>2030</v>
      </c>
      <c r="AB58" s="242">
        <v>2031</v>
      </c>
      <c r="AC58" s="242">
        <v>2032</v>
      </c>
      <c r="AD58" s="242">
        <v>2033</v>
      </c>
      <c r="AE58" s="242">
        <v>2034</v>
      </c>
      <c r="AF58" s="242">
        <v>2035</v>
      </c>
      <c r="AG58" s="242">
        <v>2036</v>
      </c>
      <c r="AH58" s="242">
        <v>2037</v>
      </c>
      <c r="AI58" s="242">
        <v>2038</v>
      </c>
      <c r="AJ58" s="242">
        <v>2039</v>
      </c>
      <c r="AK58" s="242">
        <v>2040</v>
      </c>
      <c r="AL58" s="242">
        <v>2041</v>
      </c>
      <c r="AM58" s="242">
        <v>2042</v>
      </c>
      <c r="AN58" s="242">
        <v>2043</v>
      </c>
      <c r="AO58" s="242">
        <v>2044</v>
      </c>
      <c r="AP58" s="242">
        <v>2045</v>
      </c>
      <c r="AQ58" s="242">
        <v>2046</v>
      </c>
      <c r="AR58" s="242">
        <v>2047</v>
      </c>
      <c r="AS58" s="242">
        <v>2048</v>
      </c>
      <c r="AT58" s="242">
        <v>2049</v>
      </c>
      <c r="AU58" s="243">
        <v>2050</v>
      </c>
      <c r="AV58" s="267"/>
    </row>
    <row r="59" spans="1:50" x14ac:dyDescent="0.25">
      <c r="B59" s="245" t="s">
        <v>1</v>
      </c>
      <c r="C59" s="311"/>
      <c r="D59" s="311"/>
      <c r="E59" s="311"/>
      <c r="F59" s="311"/>
      <c r="G59" s="311"/>
      <c r="H59" s="311"/>
      <c r="I59" s="311"/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11"/>
      <c r="W59" s="311"/>
      <c r="X59" s="311"/>
      <c r="Y59" s="311"/>
      <c r="Z59" s="311"/>
      <c r="AA59" s="311"/>
      <c r="AB59" s="311"/>
      <c r="AC59" s="311"/>
      <c r="AD59" s="311"/>
      <c r="AE59" s="311"/>
      <c r="AF59" s="311"/>
      <c r="AG59" s="311"/>
      <c r="AH59" s="311"/>
      <c r="AI59" s="311"/>
      <c r="AJ59" s="311"/>
      <c r="AK59" s="311"/>
      <c r="AL59" s="311"/>
      <c r="AM59" s="311"/>
      <c r="AN59" s="311"/>
      <c r="AO59" s="311"/>
      <c r="AP59" s="311"/>
      <c r="AQ59" s="311"/>
      <c r="AR59" s="311"/>
      <c r="AS59" s="311"/>
      <c r="AT59" s="311"/>
      <c r="AU59" s="311"/>
      <c r="AV59" s="268"/>
    </row>
    <row r="60" spans="1:50" x14ac:dyDescent="0.25">
      <c r="B60" s="249" t="s">
        <v>494</v>
      </c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308"/>
      <c r="AD60" s="308"/>
      <c r="AE60" s="308"/>
      <c r="AF60" s="308"/>
      <c r="AG60" s="308"/>
      <c r="AH60" s="308"/>
      <c r="AI60" s="308"/>
      <c r="AJ60" s="308"/>
      <c r="AK60" s="308"/>
      <c r="AL60" s="308"/>
      <c r="AM60" s="308"/>
      <c r="AN60" s="308"/>
      <c r="AO60" s="308"/>
      <c r="AP60" s="308"/>
      <c r="AQ60" s="308"/>
      <c r="AR60" s="308"/>
      <c r="AS60" s="308"/>
      <c r="AT60" s="308"/>
      <c r="AU60" s="308"/>
      <c r="AV60" s="268"/>
    </row>
    <row r="61" spans="1:50" x14ac:dyDescent="0.25">
      <c r="B61" s="254" t="s">
        <v>495</v>
      </c>
      <c r="C61" s="301">
        <f t="shared" ref="C61:AU66" si="27">C39-C50</f>
        <v>0</v>
      </c>
      <c r="D61" s="301">
        <f t="shared" si="27"/>
        <v>0</v>
      </c>
      <c r="E61" s="301">
        <f t="shared" si="27"/>
        <v>0</v>
      </c>
      <c r="F61" s="301">
        <f t="shared" si="27"/>
        <v>0</v>
      </c>
      <c r="G61" s="301">
        <f t="shared" si="27"/>
        <v>0</v>
      </c>
      <c r="H61" s="301">
        <f t="shared" si="27"/>
        <v>0</v>
      </c>
      <c r="I61" s="301">
        <f t="shared" si="27"/>
        <v>0</v>
      </c>
      <c r="J61" s="301">
        <f t="shared" si="27"/>
        <v>0</v>
      </c>
      <c r="K61" s="301">
        <f t="shared" si="27"/>
        <v>0</v>
      </c>
      <c r="L61" s="301">
        <f t="shared" si="27"/>
        <v>0</v>
      </c>
      <c r="M61" s="301">
        <f t="shared" si="27"/>
        <v>0</v>
      </c>
      <c r="N61" s="301">
        <f t="shared" si="27"/>
        <v>0</v>
      </c>
      <c r="O61" s="301">
        <f t="shared" si="27"/>
        <v>0</v>
      </c>
      <c r="P61" s="301">
        <f t="shared" si="27"/>
        <v>0</v>
      </c>
      <c r="Q61" s="301">
        <f t="shared" si="27"/>
        <v>9.1047587947584718E-4</v>
      </c>
      <c r="R61" s="301">
        <f t="shared" si="27"/>
        <v>-4.9075466040352789E-2</v>
      </c>
      <c r="S61" s="301">
        <f t="shared" si="27"/>
        <v>-4.4682603347835192E-2</v>
      </c>
      <c r="T61" s="301">
        <f t="shared" si="27"/>
        <v>-4.1621346595171527E-2</v>
      </c>
      <c r="U61" s="301">
        <f t="shared" si="27"/>
        <v>-5.1743146802062268E-2</v>
      </c>
      <c r="V61" s="301">
        <f t="shared" si="27"/>
        <v>-5.9193408823912497E-2</v>
      </c>
      <c r="W61" s="301">
        <f t="shared" si="27"/>
        <v>-5.2073127556026333E-2</v>
      </c>
      <c r="X61" s="301">
        <f t="shared" si="27"/>
        <v>-4.9801453661709849E-2</v>
      </c>
      <c r="Y61" s="301">
        <f t="shared" si="27"/>
        <v>-4.927481251578042E-2</v>
      </c>
      <c r="Z61" s="301">
        <f t="shared" si="27"/>
        <v>-4.9753547794251285E-2</v>
      </c>
      <c r="AA61" s="301">
        <f t="shared" si="27"/>
        <v>4.5137358879858147E-3</v>
      </c>
      <c r="AB61" s="301">
        <f t="shared" si="27"/>
        <v>-5.15688416554409E-2</v>
      </c>
      <c r="AC61" s="301">
        <f t="shared" si="27"/>
        <v>-5.3578525719423675E-2</v>
      </c>
      <c r="AD61" s="301">
        <f t="shared" si="27"/>
        <v>-5.4996391982499504E-2</v>
      </c>
      <c r="AE61" s="301">
        <f t="shared" si="27"/>
        <v>-5.6165941970483801E-2</v>
      </c>
      <c r="AF61" s="301">
        <f t="shared" si="27"/>
        <v>-5.8494799279340093E-2</v>
      </c>
      <c r="AG61" s="301">
        <f t="shared" si="27"/>
        <v>-5.9937366621181432E-2</v>
      </c>
      <c r="AH61" s="301">
        <f t="shared" si="27"/>
        <v>-6.134581123827787E-2</v>
      </c>
      <c r="AI61" s="301">
        <f t="shared" si="27"/>
        <v>-6.2666366746361113E-2</v>
      </c>
      <c r="AJ61" s="301">
        <f t="shared" si="27"/>
        <v>-6.3901522145827727E-2</v>
      </c>
      <c r="AK61" s="301">
        <f t="shared" si="27"/>
        <v>-6.5127816319440535E-2</v>
      </c>
      <c r="AL61" s="301">
        <f t="shared" si="27"/>
        <v>-6.648985172297589E-2</v>
      </c>
      <c r="AM61" s="301">
        <f t="shared" si="27"/>
        <v>-6.7777359652820335E-2</v>
      </c>
      <c r="AN61" s="301">
        <f t="shared" si="27"/>
        <v>-6.9024702439607233E-2</v>
      </c>
      <c r="AO61" s="301">
        <f t="shared" si="27"/>
        <v>-7.0238256011476041E-2</v>
      </c>
      <c r="AP61" s="301">
        <f t="shared" si="27"/>
        <v>-7.2807907446396647E-2</v>
      </c>
      <c r="AQ61" s="301">
        <f t="shared" si="27"/>
        <v>-7.5042775304593023E-2</v>
      </c>
      <c r="AR61" s="301">
        <f t="shared" si="27"/>
        <v>-7.7031514749224372E-2</v>
      </c>
      <c r="AS61" s="301">
        <f t="shared" si="27"/>
        <v>-7.8893200020506593E-2</v>
      </c>
      <c r="AT61" s="301">
        <f t="shared" si="27"/>
        <v>-8.0667458228519617E-2</v>
      </c>
      <c r="AU61" s="302">
        <f t="shared" si="27"/>
        <v>9.1332820970672635E-3</v>
      </c>
      <c r="AV61" s="268"/>
    </row>
    <row r="62" spans="1:50" x14ac:dyDescent="0.25">
      <c r="B62" s="258" t="s">
        <v>496</v>
      </c>
      <c r="C62" s="304">
        <f t="shared" si="27"/>
        <v>0</v>
      </c>
      <c r="D62" s="304">
        <f t="shared" si="27"/>
        <v>0</v>
      </c>
      <c r="E62" s="304">
        <f t="shared" si="27"/>
        <v>0</v>
      </c>
      <c r="F62" s="304">
        <f t="shared" si="27"/>
        <v>0</v>
      </c>
      <c r="G62" s="304">
        <f t="shared" si="27"/>
        <v>0</v>
      </c>
      <c r="H62" s="304">
        <f t="shared" si="27"/>
        <v>0</v>
      </c>
      <c r="I62" s="304">
        <f t="shared" si="27"/>
        <v>0</v>
      </c>
      <c r="J62" s="304">
        <f t="shared" si="27"/>
        <v>0</v>
      </c>
      <c r="K62" s="304">
        <f t="shared" si="27"/>
        <v>0</v>
      </c>
      <c r="L62" s="304">
        <f t="shared" si="27"/>
        <v>0</v>
      </c>
      <c r="M62" s="304">
        <f t="shared" si="27"/>
        <v>0</v>
      </c>
      <c r="N62" s="304">
        <f t="shared" si="27"/>
        <v>0</v>
      </c>
      <c r="O62" s="304">
        <f t="shared" si="27"/>
        <v>0</v>
      </c>
      <c r="P62" s="304">
        <f t="shared" si="27"/>
        <v>0</v>
      </c>
      <c r="Q62" s="304">
        <f t="shared" si="27"/>
        <v>0</v>
      </c>
      <c r="R62" s="304">
        <f t="shared" si="27"/>
        <v>0</v>
      </c>
      <c r="S62" s="304">
        <f t="shared" si="27"/>
        <v>0</v>
      </c>
      <c r="T62" s="304">
        <f t="shared" si="27"/>
        <v>0</v>
      </c>
      <c r="U62" s="304">
        <f t="shared" si="27"/>
        <v>-1.5082939671295592E-2</v>
      </c>
      <c r="V62" s="304">
        <f t="shared" si="27"/>
        <v>-2.5701835893741587E-2</v>
      </c>
      <c r="W62" s="304">
        <f t="shared" si="27"/>
        <v>-1.7526925568795981E-2</v>
      </c>
      <c r="X62" s="304">
        <f t="shared" si="27"/>
        <v>-1.5406567590475734E-2</v>
      </c>
      <c r="Y62" s="304">
        <f t="shared" si="27"/>
        <v>-1.5616211590888274E-2</v>
      </c>
      <c r="Z62" s="304">
        <f t="shared" si="27"/>
        <v>-1.692996631236604E-2</v>
      </c>
      <c r="AA62" s="304">
        <f t="shared" si="27"/>
        <v>-1.8917376148473525E-2</v>
      </c>
      <c r="AB62" s="304">
        <f t="shared" si="27"/>
        <v>-1.9619875631491424E-2</v>
      </c>
      <c r="AC62" s="304">
        <f t="shared" si="27"/>
        <v>-2.2513714915783301E-2</v>
      </c>
      <c r="AD62" s="304">
        <f t="shared" si="27"/>
        <v>-2.4456677551328521E-2</v>
      </c>
      <c r="AE62" s="304">
        <f t="shared" si="27"/>
        <v>-2.6035456764234771E-2</v>
      </c>
      <c r="AF62" s="304">
        <f t="shared" si="27"/>
        <v>-2.9481145106199952E-2</v>
      </c>
      <c r="AG62" s="304">
        <f t="shared" si="27"/>
        <v>-3.0988697888337968E-2</v>
      </c>
      <c r="AH62" s="304">
        <f t="shared" si="27"/>
        <v>-3.2626657005503379E-2</v>
      </c>
      <c r="AI62" s="304">
        <f t="shared" si="27"/>
        <v>-3.4250556654662229E-2</v>
      </c>
      <c r="AJ62" s="304">
        <f t="shared" si="27"/>
        <v>-3.5845467824491106E-2</v>
      </c>
      <c r="AK62" s="304">
        <f t="shared" si="27"/>
        <v>-3.7464856521301881E-2</v>
      </c>
      <c r="AL62" s="304">
        <f t="shared" si="27"/>
        <v>-3.9208676025630634E-2</v>
      </c>
      <c r="AM62" s="304">
        <f t="shared" si="27"/>
        <v>-4.0813418802865209E-2</v>
      </c>
      <c r="AN62" s="304">
        <f t="shared" si="27"/>
        <v>-4.2347957926248014E-2</v>
      </c>
      <c r="AO62" s="304">
        <f t="shared" si="27"/>
        <v>-4.3847265491292864E-2</v>
      </c>
      <c r="AP62" s="304">
        <f t="shared" si="27"/>
        <v>-4.6861452355609012E-2</v>
      </c>
      <c r="AQ62" s="304">
        <f t="shared" si="27"/>
        <v>-4.937490567977007E-2</v>
      </c>
      <c r="AR62" s="304">
        <f t="shared" si="27"/>
        <v>-5.1613092425538659E-2</v>
      </c>
      <c r="AS62" s="304">
        <f t="shared" si="27"/>
        <v>-5.3726719295380726E-2</v>
      </c>
      <c r="AT62" s="304">
        <f t="shared" si="27"/>
        <v>-5.5767160080865574E-2</v>
      </c>
      <c r="AU62" s="305">
        <f t="shared" si="27"/>
        <v>-5.7122319097836549E-2</v>
      </c>
      <c r="AV62" s="268"/>
    </row>
    <row r="63" spans="1:50" x14ac:dyDescent="0.25">
      <c r="B63" s="261" t="s">
        <v>497</v>
      </c>
      <c r="C63" s="306">
        <f t="shared" si="27"/>
        <v>0</v>
      </c>
      <c r="D63" s="306">
        <f t="shared" si="27"/>
        <v>0</v>
      </c>
      <c r="E63" s="306">
        <f t="shared" si="27"/>
        <v>0</v>
      </c>
      <c r="F63" s="306">
        <f t="shared" si="27"/>
        <v>0</v>
      </c>
      <c r="G63" s="306">
        <f t="shared" si="27"/>
        <v>0</v>
      </c>
      <c r="H63" s="306">
        <f t="shared" si="27"/>
        <v>0</v>
      </c>
      <c r="I63" s="306">
        <f t="shared" si="27"/>
        <v>0</v>
      </c>
      <c r="J63" s="306">
        <f t="shared" si="27"/>
        <v>0</v>
      </c>
      <c r="K63" s="306">
        <f t="shared" si="27"/>
        <v>0</v>
      </c>
      <c r="L63" s="306">
        <f t="shared" si="27"/>
        <v>0</v>
      </c>
      <c r="M63" s="306">
        <f t="shared" si="27"/>
        <v>0</v>
      </c>
      <c r="N63" s="306">
        <f t="shared" si="27"/>
        <v>0</v>
      </c>
      <c r="O63" s="306">
        <f t="shared" si="27"/>
        <v>0</v>
      </c>
      <c r="P63" s="306">
        <f t="shared" si="27"/>
        <v>0</v>
      </c>
      <c r="Q63" s="306">
        <f t="shared" si="27"/>
        <v>0</v>
      </c>
      <c r="R63" s="306">
        <f t="shared" si="27"/>
        <v>0</v>
      </c>
      <c r="S63" s="306">
        <f t="shared" si="27"/>
        <v>0</v>
      </c>
      <c r="T63" s="306">
        <f t="shared" si="27"/>
        <v>0</v>
      </c>
      <c r="U63" s="306">
        <f t="shared" si="27"/>
        <v>3.3268688967140816E-3</v>
      </c>
      <c r="V63" s="306">
        <f t="shared" si="27"/>
        <v>5.8737407525747617E-3</v>
      </c>
      <c r="W63" s="306">
        <f t="shared" si="27"/>
        <v>5.2053017121126213E-3</v>
      </c>
      <c r="X63" s="306">
        <f t="shared" si="27"/>
        <v>5.3911710101568963E-3</v>
      </c>
      <c r="Y63" s="306">
        <f t="shared" si="27"/>
        <v>5.8790432048209523E-3</v>
      </c>
      <c r="Z63" s="306">
        <f t="shared" si="27"/>
        <v>6.4517331060991792E-3</v>
      </c>
      <c r="AA63" s="306">
        <f t="shared" si="27"/>
        <v>2.1993086884983901E-2</v>
      </c>
      <c r="AB63" s="306">
        <f t="shared" si="27"/>
        <v>7.2493937570360101E-3</v>
      </c>
      <c r="AC63" s="306">
        <f t="shared" si="27"/>
        <v>7.722568487745704E-3</v>
      </c>
      <c r="AD63" s="306">
        <f t="shared" si="27"/>
        <v>8.0398383112165461E-3</v>
      </c>
      <c r="AE63" s="306">
        <f t="shared" si="27"/>
        <v>8.2919712448384988E-3</v>
      </c>
      <c r="AF63" s="306">
        <f t="shared" si="27"/>
        <v>8.7868251527867536E-3</v>
      </c>
      <c r="AG63" s="306">
        <f t="shared" si="27"/>
        <v>9.0591597354830328E-3</v>
      </c>
      <c r="AH63" s="306">
        <f t="shared" si="27"/>
        <v>9.3609534793277216E-3</v>
      </c>
      <c r="AI63" s="306">
        <f t="shared" si="27"/>
        <v>9.6671704278982334E-3</v>
      </c>
      <c r="AJ63" s="306">
        <f t="shared" si="27"/>
        <v>9.9807875932307194E-3</v>
      </c>
      <c r="AK63" s="306">
        <f t="shared" si="27"/>
        <v>1.0302472887728065E-2</v>
      </c>
      <c r="AL63" s="306">
        <f t="shared" si="27"/>
        <v>1.0590953858439951E-2</v>
      </c>
      <c r="AM63" s="306">
        <f t="shared" si="27"/>
        <v>1.0890243716651142E-2</v>
      </c>
      <c r="AN63" s="306">
        <f t="shared" si="27"/>
        <v>1.1196909047114914E-2</v>
      </c>
      <c r="AO63" s="306">
        <f t="shared" si="27"/>
        <v>1.1510252786675869E-2</v>
      </c>
      <c r="AP63" s="306">
        <f t="shared" si="27"/>
        <v>1.202716956182498E-2</v>
      </c>
      <c r="AQ63" s="306">
        <f t="shared" si="27"/>
        <v>1.2343318374133043E-2</v>
      </c>
      <c r="AR63" s="306">
        <f t="shared" si="27"/>
        <v>1.2651777747604377E-2</v>
      </c>
      <c r="AS63" s="306">
        <f t="shared" si="27"/>
        <v>1.2970708195546257E-2</v>
      </c>
      <c r="AT63" s="306">
        <f t="shared" si="27"/>
        <v>1.3299918770589496E-2</v>
      </c>
      <c r="AU63" s="307">
        <f t="shared" si="27"/>
        <v>6.4576964378003657E-2</v>
      </c>
      <c r="AV63" s="268"/>
    </row>
    <row r="64" spans="1:50" x14ac:dyDescent="0.25">
      <c r="B64" s="258" t="s">
        <v>498</v>
      </c>
      <c r="C64" s="304">
        <f t="shared" si="27"/>
        <v>0</v>
      </c>
      <c r="D64" s="304">
        <f t="shared" si="27"/>
        <v>0</v>
      </c>
      <c r="E64" s="304">
        <f t="shared" si="27"/>
        <v>0</v>
      </c>
      <c r="F64" s="304">
        <f t="shared" si="27"/>
        <v>0</v>
      </c>
      <c r="G64" s="304">
        <f t="shared" si="27"/>
        <v>0</v>
      </c>
      <c r="H64" s="304">
        <f t="shared" si="27"/>
        <v>0</v>
      </c>
      <c r="I64" s="304">
        <f t="shared" si="27"/>
        <v>0</v>
      </c>
      <c r="J64" s="304">
        <f t="shared" si="27"/>
        <v>0</v>
      </c>
      <c r="K64" s="304">
        <f t="shared" si="27"/>
        <v>0</v>
      </c>
      <c r="L64" s="304">
        <f t="shared" si="27"/>
        <v>0</v>
      </c>
      <c r="M64" s="304">
        <f t="shared" si="27"/>
        <v>0</v>
      </c>
      <c r="N64" s="304">
        <f t="shared" si="27"/>
        <v>0</v>
      </c>
      <c r="O64" s="304">
        <f t="shared" si="27"/>
        <v>0</v>
      </c>
      <c r="P64" s="304">
        <f t="shared" si="27"/>
        <v>0</v>
      </c>
      <c r="Q64" s="304">
        <f t="shared" si="27"/>
        <v>3.5174697247231101E-5</v>
      </c>
      <c r="R64" s="304">
        <f t="shared" si="27"/>
        <v>4.848564630413732E-2</v>
      </c>
      <c r="S64" s="304">
        <f t="shared" si="27"/>
        <v>4.3526580336595622E-2</v>
      </c>
      <c r="T64" s="304">
        <f t="shared" si="27"/>
        <v>3.9853727296185637E-2</v>
      </c>
      <c r="U64" s="304">
        <f t="shared" si="27"/>
        <v>3.7146892128392395E-2</v>
      </c>
      <c r="V64" s="304">
        <f t="shared" si="27"/>
        <v>3.400624018233056E-2</v>
      </c>
      <c r="W64" s="304">
        <f t="shared" si="27"/>
        <v>2.945432037425233E-2</v>
      </c>
      <c r="X64" s="304">
        <f t="shared" si="27"/>
        <v>2.4662719841385794E-2</v>
      </c>
      <c r="Y64" s="304">
        <f t="shared" si="27"/>
        <v>1.9422660914685808E-2</v>
      </c>
      <c r="Z64" s="304">
        <f t="shared" si="27"/>
        <v>1.3574605573605014E-2</v>
      </c>
      <c r="AA64" s="304">
        <f t="shared" si="27"/>
        <v>-4.8152434233641128E-2</v>
      </c>
      <c r="AB64" s="304">
        <f t="shared" si="27"/>
        <v>2.3978949112900549E-3</v>
      </c>
      <c r="AC64" s="304">
        <f t="shared" si="27"/>
        <v>-3.0087878286371161E-3</v>
      </c>
      <c r="AD64" s="304">
        <f t="shared" si="27"/>
        <v>-8.3445690859271782E-3</v>
      </c>
      <c r="AE64" s="304">
        <f t="shared" si="27"/>
        <v>-1.374060223399709E-2</v>
      </c>
      <c r="AF64" s="304">
        <f t="shared" si="27"/>
        <v>-1.9682433708468228E-2</v>
      </c>
      <c r="AG64" s="304">
        <f t="shared" si="27"/>
        <v>-2.4779393502776692E-2</v>
      </c>
      <c r="AH64" s="304">
        <f t="shared" si="27"/>
        <v>-2.9827043892843297E-2</v>
      </c>
      <c r="AI64" s="304">
        <f t="shared" si="27"/>
        <v>-3.4821389535859226E-2</v>
      </c>
      <c r="AJ64" s="304">
        <f t="shared" si="27"/>
        <v>-3.9738148474198098E-2</v>
      </c>
      <c r="AK64" s="304">
        <f t="shared" si="27"/>
        <v>-4.4619861034035813E-2</v>
      </c>
      <c r="AL64" s="304">
        <f t="shared" si="27"/>
        <v>-4.9918350229481434E-2</v>
      </c>
      <c r="AM64" s="304">
        <f t="shared" si="27"/>
        <v>-5.4931094287484883E-2</v>
      </c>
      <c r="AN64" s="304">
        <f t="shared" si="27"/>
        <v>-5.9769272752946412E-2</v>
      </c>
      <c r="AO64" s="304">
        <f t="shared" si="27"/>
        <v>-6.4491898647641821E-2</v>
      </c>
      <c r="AP64" s="304">
        <f t="shared" si="27"/>
        <v>-6.930923285782109E-2</v>
      </c>
      <c r="AQ64" s="304">
        <f t="shared" si="27"/>
        <v>-7.4863826570040204E-2</v>
      </c>
      <c r="AR64" s="304">
        <f t="shared" si="27"/>
        <v>-8.0195865965637991E-2</v>
      </c>
      <c r="AS64" s="304">
        <f t="shared" si="27"/>
        <v>-8.5303090546971605E-2</v>
      </c>
      <c r="AT64" s="304">
        <f t="shared" si="27"/>
        <v>-9.022856600764273E-2</v>
      </c>
      <c r="AU64" s="305">
        <f t="shared" si="27"/>
        <v>-0.18785106770838589</v>
      </c>
      <c r="AV64" s="268"/>
    </row>
    <row r="65" spans="2:48" x14ac:dyDescent="0.25">
      <c r="B65" s="258" t="s">
        <v>499</v>
      </c>
      <c r="C65" s="304">
        <f t="shared" si="27"/>
        <v>0</v>
      </c>
      <c r="D65" s="304">
        <f t="shared" si="27"/>
        <v>0</v>
      </c>
      <c r="E65" s="304">
        <f t="shared" si="27"/>
        <v>0</v>
      </c>
      <c r="F65" s="304">
        <f t="shared" si="27"/>
        <v>0</v>
      </c>
      <c r="G65" s="304">
        <f t="shared" si="27"/>
        <v>0</v>
      </c>
      <c r="H65" s="304">
        <f t="shared" si="27"/>
        <v>0</v>
      </c>
      <c r="I65" s="304">
        <f t="shared" si="27"/>
        <v>0</v>
      </c>
      <c r="J65" s="304">
        <f t="shared" si="27"/>
        <v>0</v>
      </c>
      <c r="K65" s="304">
        <f t="shared" si="27"/>
        <v>0</v>
      </c>
      <c r="L65" s="304">
        <f t="shared" si="27"/>
        <v>0</v>
      </c>
      <c r="M65" s="304">
        <f t="shared" si="27"/>
        <v>0</v>
      </c>
      <c r="N65" s="304">
        <f t="shared" si="27"/>
        <v>0</v>
      </c>
      <c r="O65" s="304">
        <f t="shared" si="27"/>
        <v>0</v>
      </c>
      <c r="P65" s="304">
        <f t="shared" si="27"/>
        <v>0</v>
      </c>
      <c r="Q65" s="304">
        <f t="shared" si="27"/>
        <v>0</v>
      </c>
      <c r="R65" s="304">
        <f t="shared" si="27"/>
        <v>0</v>
      </c>
      <c r="S65" s="304">
        <f t="shared" si="27"/>
        <v>0</v>
      </c>
      <c r="T65" s="304">
        <f t="shared" si="27"/>
        <v>0</v>
      </c>
      <c r="U65" s="304">
        <f t="shared" si="27"/>
        <v>-9.6152114121994536E-3</v>
      </c>
      <c r="V65" s="304">
        <f t="shared" si="27"/>
        <v>-1.8883765992441237E-2</v>
      </c>
      <c r="W65" s="304">
        <f t="shared" si="27"/>
        <v>-2.165481272051073E-2</v>
      </c>
      <c r="X65" s="304">
        <f t="shared" si="27"/>
        <v>-2.6655874263926682E-2</v>
      </c>
      <c r="Y65" s="304">
        <f t="shared" si="27"/>
        <v>-3.2852152907200671E-2</v>
      </c>
      <c r="Z65" s="304">
        <f t="shared" si="27"/>
        <v>-3.9911640481136157E-2</v>
      </c>
      <c r="AA65" s="304">
        <f t="shared" si="27"/>
        <v>-4.7474735234919851E-2</v>
      </c>
      <c r="AB65" s="304">
        <f t="shared" si="27"/>
        <v>-5.3152525473562973E-2</v>
      </c>
      <c r="AC65" s="304">
        <f t="shared" si="27"/>
        <v>-5.9718380573123842E-2</v>
      </c>
      <c r="AD65" s="304">
        <f t="shared" si="27"/>
        <v>-6.6151453348344824E-2</v>
      </c>
      <c r="AE65" s="304">
        <f t="shared" si="27"/>
        <v>-7.2590483877730705E-2</v>
      </c>
      <c r="AF65" s="304">
        <f t="shared" si="27"/>
        <v>-7.9797367363334426E-2</v>
      </c>
      <c r="AG65" s="304">
        <f t="shared" si="27"/>
        <v>-8.6120397724232856E-2</v>
      </c>
      <c r="AH65" s="304">
        <f t="shared" si="27"/>
        <v>-9.2396578372236804E-2</v>
      </c>
      <c r="AI65" s="304">
        <f t="shared" si="27"/>
        <v>-9.8632038015231127E-2</v>
      </c>
      <c r="AJ65" s="304">
        <f t="shared" si="27"/>
        <v>-0.10480886706014469</v>
      </c>
      <c r="AK65" s="304">
        <f t="shared" si="27"/>
        <v>-0.11097691771295737</v>
      </c>
      <c r="AL65" s="304">
        <f t="shared" si="27"/>
        <v>-0.11755094632082308</v>
      </c>
      <c r="AM65" s="304">
        <f t="shared" si="27"/>
        <v>-0.12386479982009002</v>
      </c>
      <c r="AN65" s="304">
        <f t="shared" si="27"/>
        <v>-0.13002807500265623</v>
      </c>
      <c r="AO65" s="304">
        <f t="shared" si="27"/>
        <v>-0.13610132316121293</v>
      </c>
      <c r="AP65" s="304">
        <f t="shared" si="27"/>
        <v>-0.14280978678136536</v>
      </c>
      <c r="AQ65" s="304">
        <f t="shared" si="27"/>
        <v>-0.15006396420337065</v>
      </c>
      <c r="AR65" s="304">
        <f t="shared" si="27"/>
        <v>-0.15701660635170145</v>
      </c>
      <c r="AS65" s="304">
        <f t="shared" si="27"/>
        <v>-0.16373248069381607</v>
      </c>
      <c r="AT65" s="304">
        <f t="shared" si="27"/>
        <v>-0.17027680977134096</v>
      </c>
      <c r="AU65" s="305">
        <f t="shared" si="27"/>
        <v>-0.17810638817490299</v>
      </c>
      <c r="AV65" s="268"/>
    </row>
    <row r="66" spans="2:48" x14ac:dyDescent="0.25">
      <c r="B66" s="261" t="s">
        <v>500</v>
      </c>
      <c r="C66" s="306">
        <f t="shared" si="27"/>
        <v>0</v>
      </c>
      <c r="D66" s="306">
        <f t="shared" si="27"/>
        <v>0</v>
      </c>
      <c r="E66" s="306">
        <f t="shared" si="27"/>
        <v>0</v>
      </c>
      <c r="F66" s="306">
        <f t="shared" si="27"/>
        <v>0</v>
      </c>
      <c r="G66" s="306">
        <f t="shared" si="27"/>
        <v>0</v>
      </c>
      <c r="H66" s="306">
        <f t="shared" si="27"/>
        <v>0</v>
      </c>
      <c r="I66" s="306">
        <f t="shared" si="27"/>
        <v>0</v>
      </c>
      <c r="J66" s="306">
        <f t="shared" si="27"/>
        <v>0</v>
      </c>
      <c r="K66" s="306">
        <f t="shared" si="27"/>
        <v>0</v>
      </c>
      <c r="L66" s="306">
        <f t="shared" si="27"/>
        <v>0</v>
      </c>
      <c r="M66" s="306">
        <f t="shared" si="27"/>
        <v>0</v>
      </c>
      <c r="N66" s="306">
        <f t="shared" si="27"/>
        <v>0</v>
      </c>
      <c r="O66" s="306">
        <f t="shared" si="27"/>
        <v>0</v>
      </c>
      <c r="P66" s="306">
        <f t="shared" si="27"/>
        <v>0</v>
      </c>
      <c r="Q66" s="306">
        <f t="shared" si="27"/>
        <v>0</v>
      </c>
      <c r="R66" s="306">
        <f t="shared" si="27"/>
        <v>0</v>
      </c>
      <c r="S66" s="306">
        <f t="shared" si="27"/>
        <v>0</v>
      </c>
      <c r="T66" s="306">
        <f t="shared" si="27"/>
        <v>0</v>
      </c>
      <c r="U66" s="306">
        <f t="shared" si="27"/>
        <v>9.1786779565525695E-3</v>
      </c>
      <c r="V66" s="306">
        <f t="shared" si="27"/>
        <v>1.6574315590411212E-2</v>
      </c>
      <c r="W66" s="306">
        <f t="shared" si="27"/>
        <v>1.5025161537741777E-2</v>
      </c>
      <c r="X66" s="306">
        <f t="shared" si="27"/>
        <v>1.5839777191752544E-2</v>
      </c>
      <c r="Y66" s="306">
        <f t="shared" si="27"/>
        <v>1.7697011598307819E-2</v>
      </c>
      <c r="Z66" s="306">
        <f t="shared" si="27"/>
        <v>1.9836809995286739E-2</v>
      </c>
      <c r="AA66" s="306">
        <f t="shared" si="27"/>
        <v>7.0647121142901059E-3</v>
      </c>
      <c r="AB66" s="306">
        <f t="shared" si="27"/>
        <v>2.3328352208533812E-2</v>
      </c>
      <c r="AC66" s="306">
        <f t="shared" si="27"/>
        <v>2.5566126523520791E-2</v>
      </c>
      <c r="AD66" s="306">
        <f t="shared" si="27"/>
        <v>2.7556830374369484E-2</v>
      </c>
      <c r="AE66" s="306">
        <f t="shared" si="27"/>
        <v>2.9454082140100979E-2</v>
      </c>
      <c r="AF66" s="306">
        <f t="shared" si="27"/>
        <v>3.2033490444419693E-2</v>
      </c>
      <c r="AG66" s="306">
        <f t="shared" ref="AG66:AU66" si="28">AG44-AG55</f>
        <v>3.3775192662635942E-2</v>
      </c>
      <c r="AH66" s="306">
        <f t="shared" si="28"/>
        <v>3.5656992673225252E-2</v>
      </c>
      <c r="AI66" s="306">
        <f t="shared" si="28"/>
        <v>3.7625003660531342E-2</v>
      </c>
      <c r="AJ66" s="306">
        <f t="shared" si="28"/>
        <v>3.9666326976878968E-2</v>
      </c>
      <c r="AK66" s="306">
        <f t="shared" si="28"/>
        <v>4.1765778394008024E-2</v>
      </c>
      <c r="AL66" s="306">
        <f t="shared" si="28"/>
        <v>4.388704626175513E-2</v>
      </c>
      <c r="AM66" s="306">
        <f t="shared" si="28"/>
        <v>4.5963035262741009E-2</v>
      </c>
      <c r="AN66" s="306">
        <f t="shared" si="28"/>
        <v>4.803009115920287E-2</v>
      </c>
      <c r="AO66" s="306">
        <f t="shared" si="28"/>
        <v>5.0119500359196045E-2</v>
      </c>
      <c r="AP66" s="306">
        <f t="shared" si="28"/>
        <v>5.2733300436008698E-2</v>
      </c>
      <c r="AQ66" s="306">
        <f t="shared" si="28"/>
        <v>5.5203516227979588E-2</v>
      </c>
      <c r="AR66" s="306">
        <f t="shared" si="28"/>
        <v>5.7574980334339415E-2</v>
      </c>
      <c r="AS66" s="306">
        <f t="shared" si="28"/>
        <v>5.9928226714546312E-2</v>
      </c>
      <c r="AT66" s="306">
        <f t="shared" si="28"/>
        <v>6.2298011215538671E-2</v>
      </c>
      <c r="AU66" s="307">
        <f t="shared" si="28"/>
        <v>1.3225318777264169E-2</v>
      </c>
      <c r="AV66" s="268"/>
    </row>
    <row r="67" spans="2:48" x14ac:dyDescent="0.25">
      <c r="B67" s="249" t="s">
        <v>501</v>
      </c>
      <c r="C67" s="308">
        <f t="shared" ref="C67:AU67" si="29">C45-C56</f>
        <v>0</v>
      </c>
      <c r="D67" s="308">
        <f t="shared" si="29"/>
        <v>0</v>
      </c>
      <c r="E67" s="308">
        <f t="shared" si="29"/>
        <v>0</v>
      </c>
      <c r="F67" s="308">
        <f t="shared" si="29"/>
        <v>0</v>
      </c>
      <c r="G67" s="308">
        <f t="shared" si="29"/>
        <v>0</v>
      </c>
      <c r="H67" s="308">
        <f t="shared" si="29"/>
        <v>0</v>
      </c>
      <c r="I67" s="308">
        <f t="shared" si="29"/>
        <v>0</v>
      </c>
      <c r="J67" s="308">
        <f t="shared" si="29"/>
        <v>0</v>
      </c>
      <c r="K67" s="308">
        <f t="shared" si="29"/>
        <v>0</v>
      </c>
      <c r="L67" s="308">
        <f t="shared" si="29"/>
        <v>0</v>
      </c>
      <c r="M67" s="308">
        <f t="shared" si="29"/>
        <v>0</v>
      </c>
      <c r="N67" s="308">
        <f t="shared" si="29"/>
        <v>0</v>
      </c>
      <c r="O67" s="308">
        <f t="shared" si="29"/>
        <v>0</v>
      </c>
      <c r="P67" s="308">
        <f t="shared" si="29"/>
        <v>0</v>
      </c>
      <c r="Q67" s="308">
        <f t="shared" si="29"/>
        <v>0</v>
      </c>
      <c r="R67" s="308">
        <f t="shared" si="29"/>
        <v>0</v>
      </c>
      <c r="S67" s="308">
        <f t="shared" si="29"/>
        <v>0</v>
      </c>
      <c r="T67" s="308">
        <f t="shared" si="29"/>
        <v>0</v>
      </c>
      <c r="U67" s="308">
        <f t="shared" si="29"/>
        <v>-2.4698151083495046E-2</v>
      </c>
      <c r="V67" s="308">
        <f t="shared" si="29"/>
        <v>-4.458560188618288E-2</v>
      </c>
      <c r="W67" s="308">
        <f t="shared" si="29"/>
        <v>-3.9181738289306822E-2</v>
      </c>
      <c r="X67" s="308">
        <f t="shared" si="29"/>
        <v>-4.2062441854402444E-2</v>
      </c>
      <c r="Y67" s="308">
        <f t="shared" si="29"/>
        <v>-4.8468364498089E-2</v>
      </c>
      <c r="Z67" s="308">
        <f t="shared" si="29"/>
        <v>-5.6841606793502142E-2</v>
      </c>
      <c r="AA67" s="308">
        <f t="shared" si="29"/>
        <v>-6.6392111383393404E-2</v>
      </c>
      <c r="AB67" s="308">
        <f t="shared" si="29"/>
        <v>-7.2772401105054452E-2</v>
      </c>
      <c r="AC67" s="308">
        <f t="shared" si="29"/>
        <v>-8.2232095488907198E-2</v>
      </c>
      <c r="AD67" s="308">
        <f t="shared" si="29"/>
        <v>-9.0608130899673345E-2</v>
      </c>
      <c r="AE67" s="308">
        <f t="shared" si="29"/>
        <v>-9.8625940641965504E-2</v>
      </c>
      <c r="AF67" s="308">
        <f t="shared" si="29"/>
        <v>-0.10927851246953446</v>
      </c>
      <c r="AG67" s="308">
        <f t="shared" si="29"/>
        <v>-0.11710909561257077</v>
      </c>
      <c r="AH67" s="308">
        <f t="shared" si="29"/>
        <v>-0.12502323537774018</v>
      </c>
      <c r="AI67" s="308">
        <f t="shared" si="29"/>
        <v>-0.13288259466989338</v>
      </c>
      <c r="AJ67" s="308">
        <f t="shared" si="29"/>
        <v>-0.14065433488463575</v>
      </c>
      <c r="AK67" s="308">
        <f t="shared" si="29"/>
        <v>-0.14844177423425919</v>
      </c>
      <c r="AL67" s="308">
        <f t="shared" si="29"/>
        <v>-0.1567596223464538</v>
      </c>
      <c r="AM67" s="308">
        <f t="shared" si="29"/>
        <v>-0.16467821862295506</v>
      </c>
      <c r="AN67" s="308">
        <f t="shared" si="29"/>
        <v>-0.17237603292890424</v>
      </c>
      <c r="AO67" s="308">
        <f t="shared" si="29"/>
        <v>-0.17994858865250574</v>
      </c>
      <c r="AP67" s="308">
        <f t="shared" si="29"/>
        <v>-0.18967123913697448</v>
      </c>
      <c r="AQ67" s="308">
        <f t="shared" si="29"/>
        <v>-0.19943886988314075</v>
      </c>
      <c r="AR67" s="308">
        <f t="shared" si="29"/>
        <v>-0.20862969877724014</v>
      </c>
      <c r="AS67" s="308">
        <f t="shared" si="29"/>
        <v>-0.21745919998919683</v>
      </c>
      <c r="AT67" s="308">
        <f t="shared" si="29"/>
        <v>-0.22604396985220654</v>
      </c>
      <c r="AU67" s="309">
        <f t="shared" si="29"/>
        <v>-0.23522870727273959</v>
      </c>
      <c r="AV67" s="268"/>
    </row>
  </sheetData>
  <pageMargins left="0.7" right="0.7" top="0.75" bottom="0.75" header="0.3" footer="0.3"/>
  <pageSetup paperSize="9" scale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78.155731330970795</v>
      </c>
      <c r="D3" s="39">
        <v>79.410546877677106</v>
      </c>
      <c r="E3" s="39">
        <v>80.657586730000006</v>
      </c>
      <c r="F3" s="39">
        <v>81.098854130000007</v>
      </c>
      <c r="G3">
        <v>78.415744439999997</v>
      </c>
      <c r="H3">
        <v>75.88640753</v>
      </c>
      <c r="I3">
        <v>76.063567939999999</v>
      </c>
      <c r="J3">
        <v>74.945713510000004</v>
      </c>
      <c r="K3">
        <v>72.89131424</v>
      </c>
      <c r="L3">
        <v>71.257001700000004</v>
      </c>
      <c r="M3">
        <v>70.997689660000006</v>
      </c>
      <c r="N3">
        <v>71.416523949999998</v>
      </c>
      <c r="O3">
        <v>70.792475039999999</v>
      </c>
      <c r="P3">
        <v>69.736190300000004</v>
      </c>
      <c r="Q3">
        <v>67.530047389999893</v>
      </c>
      <c r="R3">
        <v>66.212855829999995</v>
      </c>
      <c r="S3">
        <v>64.526835500000004</v>
      </c>
      <c r="T3">
        <v>64.058823079999996</v>
      </c>
      <c r="U3">
        <v>63.623345639999997</v>
      </c>
      <c r="V3">
        <v>63.347195800000001</v>
      </c>
      <c r="W3">
        <v>62.557929790000003</v>
      </c>
      <c r="X3">
        <v>60.737628690000001</v>
      </c>
      <c r="Y3">
        <v>58.601360819999996</v>
      </c>
      <c r="Z3">
        <v>56.484892039999998</v>
      </c>
      <c r="AA3">
        <v>54.472388289999998</v>
      </c>
      <c r="AB3">
        <v>52.448356050000001</v>
      </c>
      <c r="AC3">
        <v>50.472997999999997</v>
      </c>
      <c r="AD3">
        <v>48.706077020000002</v>
      </c>
      <c r="AE3">
        <v>47.082291189999999</v>
      </c>
      <c r="AF3">
        <v>45.562444820000003</v>
      </c>
      <c r="AG3">
        <v>44.23703888</v>
      </c>
      <c r="AH3">
        <v>43.05983621</v>
      </c>
      <c r="AI3">
        <v>41.83337478</v>
      </c>
      <c r="AJ3">
        <v>40.634196129999999</v>
      </c>
      <c r="AK3">
        <v>39.469074740000003</v>
      </c>
      <c r="AL3">
        <v>38.342961039999999</v>
      </c>
      <c r="AM3">
        <v>37.256896019999999</v>
      </c>
      <c r="AN3">
        <v>36.384543180000001</v>
      </c>
      <c r="AO3">
        <v>35.532515310000001</v>
      </c>
      <c r="AP3">
        <v>34.709737050000001</v>
      </c>
      <c r="AQ3">
        <v>33.922920640000001</v>
      </c>
      <c r="AR3">
        <v>33.131404269999997</v>
      </c>
      <c r="AS3">
        <v>32.589885469999999</v>
      </c>
      <c r="AT3">
        <v>32.078916319999998</v>
      </c>
      <c r="AU3">
        <v>31.588668559999999</v>
      </c>
      <c r="AV3">
        <v>31.123421709999999</v>
      </c>
      <c r="AW3">
        <v>30.647175239999999</v>
      </c>
    </row>
    <row r="4" spans="1:49" x14ac:dyDescent="0.25">
      <c r="B4" s="13" t="s">
        <v>104</v>
      </c>
      <c r="C4">
        <v>77.477678819662401</v>
      </c>
      <c r="D4" s="39">
        <v>78.721608013977402</v>
      </c>
      <c r="E4" s="39">
        <v>79.990234009999995</v>
      </c>
      <c r="F4" s="39">
        <v>80.097690689999894</v>
      </c>
      <c r="G4">
        <v>77.129777829999995</v>
      </c>
      <c r="H4">
        <v>74.33551215</v>
      </c>
      <c r="I4">
        <v>74.203189120000005</v>
      </c>
      <c r="J4">
        <v>72.812544799999998</v>
      </c>
      <c r="K4">
        <v>70.525914369999995</v>
      </c>
      <c r="L4">
        <v>68.661616350000003</v>
      </c>
      <c r="M4">
        <v>68.130916089999999</v>
      </c>
      <c r="N4">
        <v>68.251508319999999</v>
      </c>
      <c r="O4">
        <v>67.604631999999995</v>
      </c>
      <c r="P4">
        <v>66.54302165</v>
      </c>
      <c r="Q4">
        <v>64.383316930000007</v>
      </c>
      <c r="R4">
        <v>63.070356619999998</v>
      </c>
      <c r="S4">
        <v>61.404752199999997</v>
      </c>
      <c r="T4">
        <v>60.768583270000001</v>
      </c>
      <c r="U4">
        <v>60.167976750000001</v>
      </c>
      <c r="V4">
        <v>59.722109099999997</v>
      </c>
      <c r="W4">
        <v>58.51400821</v>
      </c>
      <c r="X4">
        <v>56.570742989999999</v>
      </c>
      <c r="Y4">
        <v>54.411298629999997</v>
      </c>
      <c r="Z4">
        <v>52.267755260000001</v>
      </c>
      <c r="AA4">
        <v>50.217154720000003</v>
      </c>
      <c r="AB4">
        <v>48.15542155</v>
      </c>
      <c r="AC4">
        <v>46.133633519999997</v>
      </c>
      <c r="AD4">
        <v>43.643282999999997</v>
      </c>
      <c r="AE4">
        <v>41.254188640000002</v>
      </c>
      <c r="AF4">
        <v>38.919443469999997</v>
      </c>
      <c r="AG4">
        <v>36.713141100000001</v>
      </c>
      <c r="AH4">
        <v>34.562155709999999</v>
      </c>
      <c r="AI4">
        <v>32.189090309999997</v>
      </c>
      <c r="AJ4">
        <v>29.730694589999999</v>
      </c>
      <c r="AK4">
        <v>27.164571710000001</v>
      </c>
      <c r="AL4">
        <v>24.513899179999999</v>
      </c>
      <c r="AM4">
        <v>21.67986084</v>
      </c>
      <c r="AN4">
        <v>20.139160350000001</v>
      </c>
      <c r="AO4">
        <v>18.512452939999999</v>
      </c>
      <c r="AP4">
        <v>16.779120800000001</v>
      </c>
      <c r="AQ4">
        <v>14.90755287</v>
      </c>
      <c r="AR4">
        <v>12.833588170000001</v>
      </c>
      <c r="AS4">
        <v>12.356031120000001</v>
      </c>
      <c r="AT4">
        <v>11.86805837</v>
      </c>
      <c r="AU4">
        <v>11.361169390000001</v>
      </c>
      <c r="AV4">
        <v>10.830925049999999</v>
      </c>
      <c r="AW4">
        <v>10.25750719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0.66735271709999999</v>
      </c>
      <c r="F5">
        <v>1.0011634389999999</v>
      </c>
      <c r="G5">
        <v>1.285966605</v>
      </c>
      <c r="H5">
        <v>1.550895377</v>
      </c>
      <c r="I5">
        <v>1.860378818</v>
      </c>
      <c r="J5">
        <v>2.1331687160000001</v>
      </c>
      <c r="K5">
        <v>2.3653998660000002</v>
      </c>
      <c r="L5">
        <v>2.5953853480000002</v>
      </c>
      <c r="M5">
        <v>2.8667735740000002</v>
      </c>
      <c r="N5">
        <v>3.165015629</v>
      </c>
      <c r="O5">
        <v>3.1878430469999999</v>
      </c>
      <c r="P5">
        <v>3.1931686479999999</v>
      </c>
      <c r="Q5">
        <v>3.146730458</v>
      </c>
      <c r="R5">
        <v>3.1424992120000002</v>
      </c>
      <c r="S5">
        <v>3.1220832989999998</v>
      </c>
      <c r="T5">
        <v>3.2902398100000001</v>
      </c>
      <c r="U5">
        <v>3.4553688839999999</v>
      </c>
      <c r="V5">
        <v>3.625086703</v>
      </c>
      <c r="W5">
        <v>4.0439215839999996</v>
      </c>
      <c r="X5">
        <v>4.1668857079999997</v>
      </c>
      <c r="Y5">
        <v>4.1900621940000002</v>
      </c>
      <c r="Z5">
        <v>4.2171367750000002</v>
      </c>
      <c r="AA5">
        <v>4.2552335650000002</v>
      </c>
      <c r="AB5">
        <v>4.2929344949999999</v>
      </c>
      <c r="AC5">
        <v>4.3393644800000004</v>
      </c>
      <c r="AD5">
        <v>5.0627940239999996</v>
      </c>
      <c r="AE5">
        <v>5.8281025509999997</v>
      </c>
      <c r="AF5">
        <v>6.6430013490000004</v>
      </c>
      <c r="AG5">
        <v>7.5238977739999999</v>
      </c>
      <c r="AH5">
        <v>8.4976804959999903</v>
      </c>
      <c r="AI5">
        <v>9.6442844720000007</v>
      </c>
      <c r="AJ5">
        <v>10.90350155</v>
      </c>
      <c r="AK5">
        <v>12.304503029999999</v>
      </c>
      <c r="AL5">
        <v>13.829061859999999</v>
      </c>
      <c r="AM5">
        <v>15.577035179999999</v>
      </c>
      <c r="AN5">
        <v>16.24538283</v>
      </c>
      <c r="AO5">
        <v>17.020062370000002</v>
      </c>
      <c r="AP5">
        <v>17.93061625</v>
      </c>
      <c r="AQ5">
        <v>19.01536776</v>
      </c>
      <c r="AR5">
        <v>20.297816099999999</v>
      </c>
      <c r="AS5">
        <v>20.233854350000001</v>
      </c>
      <c r="AT5">
        <v>20.210857950000001</v>
      </c>
      <c r="AU5">
        <v>20.227499170000002</v>
      </c>
      <c r="AV5">
        <v>20.292496660000001</v>
      </c>
      <c r="AW5">
        <v>20.389668060000002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29.72058256</v>
      </c>
      <c r="F6" s="39">
        <v>30.214113009999998</v>
      </c>
      <c r="G6" s="39">
        <v>30.73907835</v>
      </c>
      <c r="H6" s="39">
        <v>28.568837290000001</v>
      </c>
      <c r="I6" s="39">
        <v>29.588782259999999</v>
      </c>
      <c r="J6" s="39">
        <v>30.632763449999999</v>
      </c>
      <c r="K6" s="39">
        <v>30.998357179999999</v>
      </c>
      <c r="L6" s="39">
        <v>30.851616480000001</v>
      </c>
      <c r="M6">
        <v>30.703009649999998</v>
      </c>
      <c r="N6">
        <v>30.14665767</v>
      </c>
      <c r="O6">
        <v>28.803815360000002</v>
      </c>
      <c r="P6">
        <v>28.396226540000001</v>
      </c>
      <c r="Q6">
        <v>28.15184666</v>
      </c>
      <c r="R6">
        <v>27.182358780000001</v>
      </c>
      <c r="S6">
        <v>26.366423999999999</v>
      </c>
      <c r="T6">
        <v>26.15154373</v>
      </c>
      <c r="U6">
        <v>25.829018690000002</v>
      </c>
      <c r="V6">
        <v>25.43096568</v>
      </c>
      <c r="W6">
        <v>25.71667819</v>
      </c>
      <c r="X6">
        <v>26.423799330000001</v>
      </c>
      <c r="Y6">
        <v>26.79728927</v>
      </c>
      <c r="Z6">
        <v>26.91099389</v>
      </c>
      <c r="AA6">
        <v>26.86040788</v>
      </c>
      <c r="AB6">
        <v>26.73789099</v>
      </c>
      <c r="AC6">
        <v>26.57849087</v>
      </c>
      <c r="AD6">
        <v>26.0367958</v>
      </c>
      <c r="AE6">
        <v>25.475720330000001</v>
      </c>
      <c r="AF6">
        <v>24.944722030000001</v>
      </c>
      <c r="AG6">
        <v>24.38816014</v>
      </c>
      <c r="AH6">
        <v>23.764813010000001</v>
      </c>
      <c r="AI6">
        <v>23.52072171</v>
      </c>
      <c r="AJ6">
        <v>23.298482960000001</v>
      </c>
      <c r="AK6">
        <v>23.108855729999998</v>
      </c>
      <c r="AL6">
        <v>22.96012794</v>
      </c>
      <c r="AM6">
        <v>22.830843649999998</v>
      </c>
      <c r="AN6">
        <v>22.14808721</v>
      </c>
      <c r="AO6">
        <v>21.479954159999998</v>
      </c>
      <c r="AP6">
        <v>20.821579199999999</v>
      </c>
      <c r="AQ6">
        <v>20.17104758</v>
      </c>
      <c r="AR6">
        <v>19.52267367</v>
      </c>
      <c r="AS6">
        <v>18.862572910000001</v>
      </c>
      <c r="AT6">
        <v>18.21377077</v>
      </c>
      <c r="AU6">
        <v>17.565703169999999</v>
      </c>
      <c r="AV6">
        <v>16.91599965</v>
      </c>
      <c r="AW6">
        <v>16.246155349999999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0.38142825489999999</v>
      </c>
      <c r="F7">
        <v>0.36738611989999997</v>
      </c>
      <c r="G7">
        <v>0.35412867059999997</v>
      </c>
      <c r="H7">
        <v>0.31183163000000003</v>
      </c>
      <c r="I7">
        <v>0.30599338869999998</v>
      </c>
      <c r="J7">
        <v>0.30014318080000002</v>
      </c>
      <c r="K7">
        <v>0.2877652403</v>
      </c>
      <c r="L7">
        <v>0.27135319000000002</v>
      </c>
      <c r="M7">
        <v>0.25585582489999997</v>
      </c>
      <c r="N7">
        <v>0.2380185916</v>
      </c>
      <c r="O7">
        <v>0.20932753979999999</v>
      </c>
      <c r="P7">
        <v>0.1871193793</v>
      </c>
      <c r="Q7">
        <v>0.16485413039999999</v>
      </c>
      <c r="R7">
        <v>0.13751684319999999</v>
      </c>
      <c r="S7">
        <v>0.11048950320000001</v>
      </c>
      <c r="T7">
        <v>0.17886831180000001</v>
      </c>
      <c r="U7">
        <v>0.24243487520000001</v>
      </c>
      <c r="V7">
        <v>0.30099510429999998</v>
      </c>
      <c r="W7">
        <v>0.1416570513</v>
      </c>
      <c r="X7">
        <v>8.9932730000000002E-2</v>
      </c>
      <c r="Y7">
        <v>7.0283141399999999E-2</v>
      </c>
      <c r="Z7">
        <v>4.9541042600000001E-2</v>
      </c>
      <c r="AA7">
        <v>2.8416340799999999E-2</v>
      </c>
      <c r="AB7">
        <v>2.5412404400000001E-2</v>
      </c>
      <c r="AC7">
        <v>2.2397558599999999E-2</v>
      </c>
      <c r="AD7">
        <v>2.2102455999999999E-2</v>
      </c>
      <c r="AE7">
        <v>2.17904389E-2</v>
      </c>
      <c r="AF7">
        <v>2.1503731299999999E-2</v>
      </c>
      <c r="AG7">
        <v>2.1179827599999999E-2</v>
      </c>
      <c r="AH7">
        <v>2.0796048099999999E-2</v>
      </c>
      <c r="AI7">
        <v>1.67844758E-2</v>
      </c>
      <c r="AJ7">
        <v>1.2832018000000001E-2</v>
      </c>
      <c r="AK7">
        <v>8.9326670500000007E-3</v>
      </c>
      <c r="AL7">
        <v>9.5875824800000006E-3</v>
      </c>
      <c r="AM7">
        <v>1.02472564E-2</v>
      </c>
      <c r="AN7">
        <v>9.9243532799999905E-3</v>
      </c>
      <c r="AO7">
        <v>9.60800092E-3</v>
      </c>
      <c r="AP7" s="39">
        <v>9.2959911599999907E-3</v>
      </c>
      <c r="AQ7" s="39">
        <v>8.9874431699999997E-3</v>
      </c>
      <c r="AR7" s="39">
        <v>8.6798030900000003E-3</v>
      </c>
      <c r="AS7" s="39">
        <v>8.7033725600000004E-3</v>
      </c>
      <c r="AT7" s="39">
        <v>8.7342123000000004E-3</v>
      </c>
      <c r="AU7" s="39">
        <v>8.7679412600000003E-3</v>
      </c>
      <c r="AV7" s="39">
        <v>8.8036953800000005E-3</v>
      </c>
      <c r="AW7" s="39">
        <v>8.8316857100000003E-3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1.5232610900000001</v>
      </c>
      <c r="F8" s="39">
        <v>1.550808188</v>
      </c>
      <c r="G8" s="39">
        <v>1.5800480109999999</v>
      </c>
      <c r="H8" s="39">
        <v>1.4706292940000001</v>
      </c>
      <c r="I8" s="39">
        <v>1.5253480260000001</v>
      </c>
      <c r="J8" s="39">
        <v>1.581463727</v>
      </c>
      <c r="K8" s="39">
        <v>1.6026656969999999</v>
      </c>
      <c r="L8" s="39">
        <v>1.597398943</v>
      </c>
      <c r="M8">
        <v>1.592016715</v>
      </c>
      <c r="N8">
        <v>1.5654422429999999</v>
      </c>
      <c r="O8">
        <v>1.675127139</v>
      </c>
      <c r="P8">
        <v>1.8423167540000001</v>
      </c>
      <c r="Q8">
        <v>2.031328646</v>
      </c>
      <c r="R8">
        <v>2.1762111470000001</v>
      </c>
      <c r="S8">
        <v>2.338017894</v>
      </c>
      <c r="T8">
        <v>1.76526961</v>
      </c>
      <c r="U8">
        <v>1.2178312680000001</v>
      </c>
      <c r="V8">
        <v>0.7011776368</v>
      </c>
      <c r="W8">
        <v>2.215882396</v>
      </c>
      <c r="X8">
        <v>2.3439520620000001</v>
      </c>
      <c r="Y8">
        <v>2.3167676039999998</v>
      </c>
      <c r="Z8">
        <v>2.2659379589999999</v>
      </c>
      <c r="AA8">
        <v>2.2010437519999999</v>
      </c>
      <c r="AB8">
        <v>2.132429685</v>
      </c>
      <c r="AC8">
        <v>2.0613661159999999</v>
      </c>
      <c r="AD8">
        <v>1.948698789</v>
      </c>
      <c r="AE8">
        <v>1.834783485</v>
      </c>
      <c r="AF8">
        <v>1.723216839</v>
      </c>
      <c r="AG8">
        <v>1.6166037170000001</v>
      </c>
      <c r="AH8">
        <v>1.5063841170000001</v>
      </c>
      <c r="AI8">
        <v>1.2264677429999999</v>
      </c>
      <c r="AJ8">
        <v>0.95072108580000003</v>
      </c>
      <c r="AK8">
        <v>0.67875227270000005</v>
      </c>
      <c r="AL8">
        <v>0.42289725509999998</v>
      </c>
      <c r="AM8">
        <v>0.1685867093</v>
      </c>
      <c r="AN8">
        <v>0.18064605249999999</v>
      </c>
      <c r="AO8">
        <v>0.19282661500000001</v>
      </c>
      <c r="AP8">
        <v>0.20511783619999999</v>
      </c>
      <c r="AQ8">
        <v>0.217527844</v>
      </c>
      <c r="AR8">
        <v>0.2300167001</v>
      </c>
      <c r="AS8">
        <v>0.23981866900000001</v>
      </c>
      <c r="AT8">
        <v>0.2498783403</v>
      </c>
      <c r="AU8">
        <v>0.2600887549</v>
      </c>
      <c r="AV8">
        <v>0.27043251029999998</v>
      </c>
      <c r="AW8">
        <v>0.28060499300000002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1.5198896879999999</v>
      </c>
      <c r="F9">
        <v>1.4227917670000001</v>
      </c>
      <c r="G9">
        <v>1.33290464</v>
      </c>
      <c r="H9">
        <v>1.140716037</v>
      </c>
      <c r="I9">
        <v>1.0878996009999999</v>
      </c>
      <c r="J9">
        <v>1.037109582</v>
      </c>
      <c r="K9">
        <v>0.96639325740000004</v>
      </c>
      <c r="L9">
        <v>0.88566581249999998</v>
      </c>
      <c r="M9">
        <v>0.81161422400000005</v>
      </c>
      <c r="N9">
        <v>0.73381166929999997</v>
      </c>
      <c r="O9">
        <v>0.62260520050000001</v>
      </c>
      <c r="P9">
        <v>0.53025189179999999</v>
      </c>
      <c r="Q9">
        <v>0.43602999799999997</v>
      </c>
      <c r="R9">
        <v>0.3269922717</v>
      </c>
      <c r="S9">
        <v>0.21777507430000001</v>
      </c>
      <c r="T9">
        <v>0.17678517220000001</v>
      </c>
      <c r="U9">
        <v>0.13737477579999999</v>
      </c>
      <c r="V9">
        <v>9.9995200399999998E-2</v>
      </c>
      <c r="W9">
        <v>0.1297714224</v>
      </c>
      <c r="X9">
        <v>5.3201843200000001E-2</v>
      </c>
      <c r="Y9">
        <v>4.1994825299999997E-2</v>
      </c>
      <c r="Z9">
        <v>3.0145661399999999E-2</v>
      </c>
      <c r="AA9">
        <v>1.8066638999999999E-2</v>
      </c>
      <c r="AB9">
        <v>1.8003600500000001E-2</v>
      </c>
      <c r="AC9">
        <v>1.79155644E-2</v>
      </c>
      <c r="AD9">
        <v>1.4914640700000001E-2</v>
      </c>
      <c r="AE9">
        <v>1.1910170899999999E-2</v>
      </c>
      <c r="AF9">
        <v>8.9265696799999995E-3</v>
      </c>
      <c r="AG9">
        <v>8.8871755099999995E-3</v>
      </c>
      <c r="AH9">
        <v>8.8215213100000002E-3</v>
      </c>
      <c r="AI9">
        <v>8.7676355099999999E-3</v>
      </c>
      <c r="AJ9">
        <v>8.7214747299999996E-3</v>
      </c>
      <c r="AK9">
        <v>8.6871818400000005E-3</v>
      </c>
      <c r="AL9">
        <v>8.6632307500000005E-3</v>
      </c>
      <c r="AM9">
        <v>8.6464652500000006E-3</v>
      </c>
      <c r="AN9">
        <v>8.6440744700000006E-3</v>
      </c>
      <c r="AO9">
        <v>8.6474201600000005E-3</v>
      </c>
      <c r="AP9">
        <v>8.6550397200000004E-3</v>
      </c>
      <c r="AQ9">
        <v>8.6665415599999907E-3</v>
      </c>
      <c r="AR9">
        <v>8.6798030900000003E-3</v>
      </c>
      <c r="AS9">
        <v>8.7033725600000004E-3</v>
      </c>
      <c r="AT9">
        <v>8.7342123000000004E-3</v>
      </c>
      <c r="AU9">
        <v>8.7679412600000003E-3</v>
      </c>
      <c r="AV9">
        <v>8.8036953800000005E-3</v>
      </c>
      <c r="AW9">
        <v>8.8316857100000003E-3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0.3070657054</v>
      </c>
      <c r="F10">
        <v>0.64806309699999998</v>
      </c>
      <c r="G10">
        <v>0.97489857619999998</v>
      </c>
      <c r="H10">
        <v>1.1732006070000001</v>
      </c>
      <c r="I10">
        <v>1.461804466</v>
      </c>
      <c r="J10">
        <v>1.7335968820000001</v>
      </c>
      <c r="K10">
        <v>1.9356064100000001</v>
      </c>
      <c r="L10">
        <v>2.0575709639999999</v>
      </c>
      <c r="M10">
        <v>2.118297772</v>
      </c>
      <c r="N10">
        <v>2.0763173529999999</v>
      </c>
      <c r="O10">
        <v>2.2381160950000001</v>
      </c>
      <c r="P10">
        <v>2.4769990329999998</v>
      </c>
      <c r="Q10">
        <v>2.746039846</v>
      </c>
      <c r="R10">
        <v>2.955960787</v>
      </c>
      <c r="S10">
        <v>3.189143225</v>
      </c>
      <c r="T10">
        <v>3.3265584690000001</v>
      </c>
      <c r="U10">
        <v>3.440667103</v>
      </c>
      <c r="V10">
        <v>3.5345785680000001</v>
      </c>
      <c r="W10">
        <v>3.6159764499999998</v>
      </c>
      <c r="X10">
        <v>3.9879605389999999</v>
      </c>
      <c r="Y10">
        <v>4.3304466420000001</v>
      </c>
      <c r="Z10">
        <v>4.6365744260000001</v>
      </c>
      <c r="AA10">
        <v>4.9154923420000003</v>
      </c>
      <c r="AB10">
        <v>5.1706188150000001</v>
      </c>
      <c r="AC10">
        <v>5.4162812410000001</v>
      </c>
      <c r="AD10">
        <v>6.087318121</v>
      </c>
      <c r="AE10">
        <v>6.7515839819999997</v>
      </c>
      <c r="AF10">
        <v>7.4218027820000003</v>
      </c>
      <c r="AG10">
        <v>8.0277145090000008</v>
      </c>
      <c r="AH10">
        <v>8.6023565980000001</v>
      </c>
      <c r="AI10">
        <v>9.1903038440000007</v>
      </c>
      <c r="AJ10">
        <v>9.7790399010000009</v>
      </c>
      <c r="AK10">
        <v>10.37520563</v>
      </c>
      <c r="AL10">
        <v>10.95046911</v>
      </c>
      <c r="AM10">
        <v>11.53197716</v>
      </c>
      <c r="AN10">
        <v>12.23367796</v>
      </c>
      <c r="AO10">
        <v>12.94357525</v>
      </c>
      <c r="AP10">
        <v>13.660763899999999</v>
      </c>
      <c r="AQ10">
        <v>14.385639469999999</v>
      </c>
      <c r="AR10">
        <v>15.115455280000001</v>
      </c>
      <c r="AS10">
        <v>15.857021019999999</v>
      </c>
      <c r="AT10">
        <v>16.616212059999999</v>
      </c>
      <c r="AU10">
        <v>17.386096670000001</v>
      </c>
      <c r="AV10">
        <v>18.165589579999999</v>
      </c>
      <c r="AW10">
        <v>18.934193329999999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6.9089783700000004E-2</v>
      </c>
      <c r="F11" s="39">
        <v>9.3443537300000004E-2</v>
      </c>
      <c r="G11" s="39">
        <v>0.12647746979999999</v>
      </c>
      <c r="H11" s="39">
        <v>0.15638597370000001</v>
      </c>
      <c r="I11">
        <v>0.21548410030000001</v>
      </c>
      <c r="J11">
        <v>0.29679543860000002</v>
      </c>
      <c r="K11">
        <v>0.3995697748</v>
      </c>
      <c r="L11">
        <v>0.52907200320000003</v>
      </c>
      <c r="M11">
        <v>0.70048801910000003</v>
      </c>
      <c r="N11">
        <v>0.91504370540000002</v>
      </c>
      <c r="O11">
        <v>0.98634924040000005</v>
      </c>
      <c r="P11">
        <v>1.091626177</v>
      </c>
      <c r="Q11">
        <v>1.210193842</v>
      </c>
      <c r="R11">
        <v>1.3027070780000001</v>
      </c>
      <c r="S11">
        <v>1.405471774</v>
      </c>
      <c r="T11">
        <v>1.466031377</v>
      </c>
      <c r="U11">
        <v>1.5163196370000001</v>
      </c>
      <c r="V11">
        <v>1.557706901</v>
      </c>
      <c r="W11">
        <v>1.655424236</v>
      </c>
      <c r="X11">
        <v>1.94189864</v>
      </c>
      <c r="Y11">
        <v>2.3339667589999999</v>
      </c>
      <c r="Z11">
        <v>2.7105741540000001</v>
      </c>
      <c r="AA11">
        <v>3.07203062</v>
      </c>
      <c r="AB11">
        <v>3.4130962829999998</v>
      </c>
      <c r="AC11">
        <v>3.7464710010000002</v>
      </c>
      <c r="AD11">
        <v>4.1292909299999998</v>
      </c>
      <c r="AE11">
        <v>4.5077210130000003</v>
      </c>
      <c r="AF11">
        <v>4.8902871299999999</v>
      </c>
      <c r="AG11">
        <v>5.2301924880000001</v>
      </c>
      <c r="AH11">
        <v>5.5503706990000001</v>
      </c>
      <c r="AI11">
        <v>5.7928693060000001</v>
      </c>
      <c r="AJ11">
        <v>6.0373179119999998</v>
      </c>
      <c r="AK11">
        <v>6.2874455620000003</v>
      </c>
      <c r="AL11">
        <v>6.5324657070000001</v>
      </c>
      <c r="AM11">
        <v>6.781671062</v>
      </c>
      <c r="AN11">
        <v>7.10451137</v>
      </c>
      <c r="AO11">
        <v>7.4321023129999997</v>
      </c>
      <c r="AP11">
        <v>7.7637783809999998</v>
      </c>
      <c r="AQ11">
        <v>8.0996552519999998</v>
      </c>
      <c r="AR11">
        <v>8.4381069340000003</v>
      </c>
      <c r="AS11">
        <v>8.7093924149999999</v>
      </c>
      <c r="AT11">
        <v>8.9895058960000007</v>
      </c>
      <c r="AU11">
        <v>9.2744356769999996</v>
      </c>
      <c r="AV11">
        <v>9.5634904709999997</v>
      </c>
      <c r="AW11">
        <v>9.8459305310000005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3.4538545680000001</v>
      </c>
      <c r="F12" s="39">
        <v>3.3875507530000002</v>
      </c>
      <c r="G12" s="39">
        <v>3.3250335820000001</v>
      </c>
      <c r="H12" s="39">
        <v>2.981446306</v>
      </c>
      <c r="I12">
        <v>2.979138893</v>
      </c>
      <c r="J12">
        <v>2.9756309650000001</v>
      </c>
      <c r="K12">
        <v>2.9050981029999998</v>
      </c>
      <c r="L12">
        <v>2.7895187269999999</v>
      </c>
      <c r="M12" s="39">
        <v>2.6783142940000002</v>
      </c>
      <c r="N12">
        <v>2.537166638</v>
      </c>
      <c r="O12">
        <v>2.7348774389999999</v>
      </c>
      <c r="P12">
        <v>3.0267816719999998</v>
      </c>
      <c r="Q12">
        <v>3.355537472</v>
      </c>
      <c r="R12">
        <v>3.6120514419999998</v>
      </c>
      <c r="S12">
        <v>3.8969899190000001</v>
      </c>
      <c r="T12">
        <v>4.0649051810000003</v>
      </c>
      <c r="U12">
        <v>4.2043408099999997</v>
      </c>
      <c r="V12">
        <v>4.3190964080000001</v>
      </c>
      <c r="W12">
        <v>4.0899516460000003</v>
      </c>
      <c r="X12">
        <v>4.2528159390000004</v>
      </c>
      <c r="Y12">
        <v>4.322152408</v>
      </c>
      <c r="Z12">
        <v>4.3497692199999998</v>
      </c>
      <c r="AA12">
        <v>4.3508661960000001</v>
      </c>
      <c r="AB12">
        <v>4.3381567539999999</v>
      </c>
      <c r="AC12">
        <v>4.3194031549999998</v>
      </c>
      <c r="AD12">
        <v>4.3627523830000001</v>
      </c>
      <c r="AE12">
        <v>4.4024776049999996</v>
      </c>
      <c r="AF12">
        <v>4.4470611739999999</v>
      </c>
      <c r="AG12">
        <v>4.4513695760000003</v>
      </c>
      <c r="AH12">
        <v>4.4422420669999996</v>
      </c>
      <c r="AI12">
        <v>4.382283954</v>
      </c>
      <c r="AJ12">
        <v>4.326561538</v>
      </c>
      <c r="AK12">
        <v>4.2770277480000001</v>
      </c>
      <c r="AL12">
        <v>4.2389599999999996</v>
      </c>
      <c r="AM12">
        <v>4.2045316909999997</v>
      </c>
      <c r="AN12">
        <v>4.2262128079999997</v>
      </c>
      <c r="AO12">
        <v>4.2507010889999997</v>
      </c>
      <c r="AP12">
        <v>4.2773191979999998</v>
      </c>
      <c r="AQ12">
        <v>4.3059064649999996</v>
      </c>
      <c r="AR12">
        <v>4.3354334559999996</v>
      </c>
      <c r="AS12">
        <v>4.3369447809999997</v>
      </c>
      <c r="AT12">
        <v>4.3420147790000003</v>
      </c>
      <c r="AU12">
        <v>4.3484449600000001</v>
      </c>
      <c r="AV12">
        <v>4.3557975940000002</v>
      </c>
      <c r="AW12">
        <v>4.359233787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0.22373855049999999</v>
      </c>
      <c r="F13" s="39">
        <v>0.25496098509999998</v>
      </c>
      <c r="G13" s="39">
        <v>0.29076029329999997</v>
      </c>
      <c r="H13" s="39">
        <v>0.30291250260000002</v>
      </c>
      <c r="I13" s="39">
        <v>0.35166739349999998</v>
      </c>
      <c r="J13" s="39">
        <v>0.40810467049999999</v>
      </c>
      <c r="K13" s="39">
        <v>0.46291839950000002</v>
      </c>
      <c r="L13" s="39">
        <v>0.51644498670000005</v>
      </c>
      <c r="M13">
        <v>0.57611272520000001</v>
      </c>
      <c r="N13">
        <v>0.63408293530000004</v>
      </c>
      <c r="O13">
        <v>0.58892295959999996</v>
      </c>
      <c r="P13">
        <v>0.56259161550000003</v>
      </c>
      <c r="Q13">
        <v>0.5384346887</v>
      </c>
      <c r="R13">
        <v>0.49963696390000001</v>
      </c>
      <c r="S13">
        <v>0.4632250839</v>
      </c>
      <c r="T13">
        <v>0.60345381190000003</v>
      </c>
      <c r="U13">
        <v>0.73272625719999995</v>
      </c>
      <c r="V13">
        <v>0.85092348610000001</v>
      </c>
      <c r="W13">
        <v>0.66711571209999998</v>
      </c>
      <c r="X13">
        <v>0.69563657830000003</v>
      </c>
      <c r="Y13">
        <v>0.69110047070000002</v>
      </c>
      <c r="Z13">
        <v>0.67958212979999999</v>
      </c>
      <c r="AA13">
        <v>0.66385991239999997</v>
      </c>
      <c r="AB13">
        <v>0.64602892499999998</v>
      </c>
      <c r="AC13">
        <v>0.62743113220000002</v>
      </c>
      <c r="AD13">
        <v>0.65519698879999999</v>
      </c>
      <c r="AE13">
        <v>0.68235890570000002</v>
      </c>
      <c r="AF13">
        <v>0.71022169599999996</v>
      </c>
      <c r="AG13">
        <v>0.73369045889999995</v>
      </c>
      <c r="AH13">
        <v>0.75467684239999999</v>
      </c>
      <c r="AI13">
        <v>0.79037092809999998</v>
      </c>
      <c r="AJ13">
        <v>0.82630149190000002</v>
      </c>
      <c r="AK13">
        <v>0.86298662039999996</v>
      </c>
      <c r="AL13">
        <v>0.89911197119999997</v>
      </c>
      <c r="AM13">
        <v>0.93580210819999998</v>
      </c>
      <c r="AN13">
        <v>0.94427758930000005</v>
      </c>
      <c r="AO13">
        <v>0.95338068570000001</v>
      </c>
      <c r="AP13">
        <v>0.96296605719999995</v>
      </c>
      <c r="AQ13">
        <v>0.97300269559999997</v>
      </c>
      <c r="AR13">
        <v>0.98326191650000005</v>
      </c>
      <c r="AS13">
        <v>0.99479205920000002</v>
      </c>
      <c r="AT13">
        <v>1.0072085799999999</v>
      </c>
      <c r="AU13">
        <v>1.0200240110000001</v>
      </c>
      <c r="AV13">
        <v>1.0331457749999999</v>
      </c>
      <c r="AW13">
        <v>1.0454213219999999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37.1989102</v>
      </c>
      <c r="F14">
        <v>37.939117449999998</v>
      </c>
      <c r="G14">
        <v>38.723329589999999</v>
      </c>
      <c r="H14">
        <v>36.105959640000002</v>
      </c>
      <c r="I14">
        <v>37.516118130000002</v>
      </c>
      <c r="J14">
        <v>38.965607900000002</v>
      </c>
      <c r="K14">
        <v>39.558374059999998</v>
      </c>
      <c r="L14">
        <v>39.498641110000001</v>
      </c>
      <c r="M14">
        <v>39.43570922</v>
      </c>
      <c r="N14">
        <v>38.84654081</v>
      </c>
      <c r="O14">
        <v>37.859140969999999</v>
      </c>
      <c r="P14">
        <v>38.113913060000002</v>
      </c>
      <c r="Q14">
        <v>38.634265280000001</v>
      </c>
      <c r="R14">
        <v>38.193435319999999</v>
      </c>
      <c r="S14">
        <v>37.987536470000002</v>
      </c>
      <c r="T14">
        <v>37.733415659999999</v>
      </c>
      <c r="U14">
        <v>37.320713419999997</v>
      </c>
      <c r="V14">
        <v>36.795438990000001</v>
      </c>
      <c r="W14">
        <v>38.232457099999998</v>
      </c>
      <c r="X14">
        <v>39.789197659999999</v>
      </c>
      <c r="Y14">
        <v>40.904001119999997</v>
      </c>
      <c r="Z14">
        <v>41.63311848</v>
      </c>
      <c r="AA14">
        <v>42.11018369</v>
      </c>
      <c r="AB14">
        <v>42.481637460000002</v>
      </c>
      <c r="AC14">
        <v>42.78975664</v>
      </c>
      <c r="AD14">
        <v>43.257070110000001</v>
      </c>
      <c r="AE14">
        <v>43.688345929999997</v>
      </c>
      <c r="AF14">
        <v>44.167741960000001</v>
      </c>
      <c r="AG14">
        <v>44.477797889999998</v>
      </c>
      <c r="AH14">
        <v>44.650460899999999</v>
      </c>
      <c r="AI14">
        <v>44.928569600000003</v>
      </c>
      <c r="AJ14">
        <v>45.239978379999997</v>
      </c>
      <c r="AK14">
        <v>45.607893410000003</v>
      </c>
      <c r="AL14">
        <v>46.022282789999998</v>
      </c>
      <c r="AM14">
        <v>46.472306109999998</v>
      </c>
      <c r="AN14">
        <v>46.855981419999999</v>
      </c>
      <c r="AO14">
        <v>47.270795530000001</v>
      </c>
      <c r="AP14">
        <v>47.709475599999998</v>
      </c>
      <c r="AQ14">
        <v>48.170433279999997</v>
      </c>
      <c r="AR14">
        <v>48.642307559999999</v>
      </c>
      <c r="AS14">
        <v>49.017948599999997</v>
      </c>
      <c r="AT14">
        <v>49.436058850000002</v>
      </c>
      <c r="AU14">
        <v>49.872329129999997</v>
      </c>
      <c r="AV14">
        <v>50.322062969999998</v>
      </c>
      <c r="AW14">
        <v>50.729202690000001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37.371999930000001</v>
      </c>
      <c r="F15" s="39">
        <v>37.851553099999997</v>
      </c>
      <c r="G15" s="39">
        <v>37.358122199999997</v>
      </c>
      <c r="H15" s="39">
        <v>35.9953298</v>
      </c>
      <c r="I15" s="39">
        <v>36.836232899999999</v>
      </c>
      <c r="J15" s="39">
        <v>37.01458684</v>
      </c>
      <c r="K15" s="39">
        <v>35.978754799999997</v>
      </c>
      <c r="L15" s="39">
        <v>35.265334260000003</v>
      </c>
      <c r="M15">
        <v>35.035551560000002</v>
      </c>
      <c r="N15">
        <v>35.02031753</v>
      </c>
      <c r="O15">
        <v>35.143578740000002</v>
      </c>
      <c r="P15" s="39">
        <v>35.235103379999998</v>
      </c>
      <c r="Q15">
        <v>34.334092769999998</v>
      </c>
      <c r="R15">
        <v>33.315861409999997</v>
      </c>
      <c r="S15">
        <v>32.438168179999998</v>
      </c>
      <c r="T15">
        <v>31.94246558</v>
      </c>
      <c r="U15">
        <v>31.812562939999999</v>
      </c>
      <c r="V15">
        <v>31.81721108</v>
      </c>
      <c r="W15">
        <v>30.14594292</v>
      </c>
      <c r="X15">
        <v>28.278099390000001</v>
      </c>
      <c r="Y15">
        <v>26.86435268</v>
      </c>
      <c r="Z15">
        <v>25.763832000000001</v>
      </c>
      <c r="AA15">
        <v>24.860823709999998</v>
      </c>
      <c r="AB15">
        <v>24.034193049999999</v>
      </c>
      <c r="AC15">
        <v>23.241447950000001</v>
      </c>
      <c r="AD15">
        <v>22.745662070000002</v>
      </c>
      <c r="AE15">
        <v>22.26077609</v>
      </c>
      <c r="AF15">
        <v>21.807352040000001</v>
      </c>
      <c r="AG15">
        <v>21.532670320000001</v>
      </c>
      <c r="AH15">
        <v>21.37992216</v>
      </c>
      <c r="AI15">
        <v>21.243794170000001</v>
      </c>
      <c r="AJ15">
        <v>21.09724538</v>
      </c>
      <c r="AK15">
        <v>20.95077745</v>
      </c>
      <c r="AL15">
        <v>20.812995529999998</v>
      </c>
      <c r="AM15">
        <v>20.670190160000001</v>
      </c>
      <c r="AN15">
        <v>20.536495410000001</v>
      </c>
      <c r="AO15">
        <v>20.417267769999999</v>
      </c>
      <c r="AP15">
        <v>20.311254630000001</v>
      </c>
      <c r="AQ15">
        <v>20.216954139999999</v>
      </c>
      <c r="AR15">
        <v>20.127038070000001</v>
      </c>
      <c r="AS15">
        <v>20.007125469999998</v>
      </c>
      <c r="AT15">
        <v>19.896965080000001</v>
      </c>
      <c r="AU15">
        <v>19.79223034</v>
      </c>
      <c r="AV15">
        <v>19.695171380000001</v>
      </c>
      <c r="AW15">
        <v>19.595850500000001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34.363901800000001</v>
      </c>
      <c r="F16">
        <v>33.761677890000001</v>
      </c>
      <c r="G16">
        <v>32.32284241</v>
      </c>
      <c r="H16">
        <v>30.210287050000002</v>
      </c>
      <c r="I16">
        <v>29.989421839999999</v>
      </c>
      <c r="J16">
        <v>29.231424329999999</v>
      </c>
      <c r="K16">
        <v>27.561788020000002</v>
      </c>
      <c r="L16">
        <v>26.205560460000001</v>
      </c>
      <c r="M16">
        <v>25.25448956</v>
      </c>
      <c r="N16">
        <v>24.486905419999999</v>
      </c>
      <c r="O16">
        <v>24.468709319999999</v>
      </c>
      <c r="P16">
        <v>24.427967519999999</v>
      </c>
      <c r="Q16">
        <v>23.701699470000001</v>
      </c>
      <c r="R16">
        <v>22.900368490000002</v>
      </c>
      <c r="S16">
        <v>22.201412680000001</v>
      </c>
      <c r="T16">
        <v>21.761941140000001</v>
      </c>
      <c r="U16">
        <v>21.575666250000001</v>
      </c>
      <c r="V16">
        <v>21.482989809999999</v>
      </c>
      <c r="W16">
        <v>17.987997660000001</v>
      </c>
      <c r="X16">
        <v>16.28255429</v>
      </c>
      <c r="Y16">
        <v>14.775573469999999</v>
      </c>
      <c r="Z16">
        <v>13.499791739999999</v>
      </c>
      <c r="AA16">
        <v>12.373843730000001</v>
      </c>
      <c r="AB16">
        <v>11.35931768</v>
      </c>
      <c r="AC16">
        <v>10.395859420000001</v>
      </c>
      <c r="AD16">
        <v>9.6037764610000007</v>
      </c>
      <c r="AE16">
        <v>8.8398848149999996</v>
      </c>
      <c r="AF16">
        <v>8.1110737109999995</v>
      </c>
      <c r="AG16">
        <v>7.5045041829999999</v>
      </c>
      <c r="AH16">
        <v>6.9494153389999997</v>
      </c>
      <c r="AI16">
        <v>6.3735521210000003</v>
      </c>
      <c r="AJ16">
        <v>5.8014439940000004</v>
      </c>
      <c r="AK16">
        <v>5.2365022909999999</v>
      </c>
      <c r="AL16">
        <v>4.735624316</v>
      </c>
      <c r="AM16">
        <v>4.2395067900000001</v>
      </c>
      <c r="AN16">
        <v>3.855021394</v>
      </c>
      <c r="AO16">
        <v>3.4768711400000001</v>
      </c>
      <c r="AP16">
        <v>3.104119415</v>
      </c>
      <c r="AQ16">
        <v>2.7358802880000002</v>
      </c>
      <c r="AR16">
        <v>2.3706839340000001</v>
      </c>
      <c r="AS16">
        <v>1.914655964</v>
      </c>
      <c r="AT16">
        <v>1.462324972</v>
      </c>
      <c r="AU16">
        <v>1.0128401499999999</v>
      </c>
      <c r="AV16">
        <v>0.56592133379999998</v>
      </c>
      <c r="AW16">
        <v>0.12100639050000001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1.608608627</v>
      </c>
      <c r="F17" s="39">
        <v>2.5959580500000001</v>
      </c>
      <c r="G17" s="39">
        <v>3.4525732269999998</v>
      </c>
      <c r="H17" s="39">
        <v>4.1158994460000002</v>
      </c>
      <c r="I17">
        <v>4.9395099780000002</v>
      </c>
      <c r="J17">
        <v>5.6006837320000002</v>
      </c>
      <c r="K17">
        <v>5.9557462570000004</v>
      </c>
      <c r="L17">
        <v>6.2128225459999999</v>
      </c>
      <c r="M17">
        <v>6.3925225360000004</v>
      </c>
      <c r="N17">
        <v>6.4227356479999997</v>
      </c>
      <c r="O17">
        <v>6.5199835430000004</v>
      </c>
      <c r="P17">
        <v>6.6116646809999997</v>
      </c>
      <c r="Q17">
        <v>6.5152548809999997</v>
      </c>
      <c r="R17">
        <v>6.3924126140000004</v>
      </c>
      <c r="S17">
        <v>6.2924074650000001</v>
      </c>
      <c r="T17">
        <v>6.3973522620000001</v>
      </c>
      <c r="U17">
        <v>6.5675658830000003</v>
      </c>
      <c r="V17">
        <v>6.7608516359999999</v>
      </c>
      <c r="W17">
        <v>6.1847984010000001</v>
      </c>
      <c r="X17">
        <v>5.7981047280000002</v>
      </c>
      <c r="Y17">
        <v>5.5239453740000002</v>
      </c>
      <c r="Z17">
        <v>5.3128565400000003</v>
      </c>
      <c r="AA17">
        <v>5.1414466379999997</v>
      </c>
      <c r="AB17">
        <v>4.9904477539999998</v>
      </c>
      <c r="AC17">
        <v>4.8453249889999999</v>
      </c>
      <c r="AD17">
        <v>4.6898966270000004</v>
      </c>
      <c r="AE17">
        <v>4.5388693</v>
      </c>
      <c r="AF17">
        <v>4.3963190110000001</v>
      </c>
      <c r="AG17">
        <v>4.2922949069999996</v>
      </c>
      <c r="AH17">
        <v>4.2134434450000002</v>
      </c>
      <c r="AI17">
        <v>4.1486068960000004</v>
      </c>
      <c r="AJ17">
        <v>4.0822273280000001</v>
      </c>
      <c r="AK17">
        <v>4.0163741970000002</v>
      </c>
      <c r="AL17">
        <v>3.9532258520000001</v>
      </c>
      <c r="AM17">
        <v>3.8895882789999998</v>
      </c>
      <c r="AN17">
        <v>3.8340800779999999</v>
      </c>
      <c r="AO17">
        <v>3.7815804800000001</v>
      </c>
      <c r="AP17">
        <v>3.7317960010000002</v>
      </c>
      <c r="AQ17">
        <v>3.6843949110000001</v>
      </c>
      <c r="AR17">
        <v>3.6380010509999998</v>
      </c>
      <c r="AS17">
        <v>3.6052606979999999</v>
      </c>
      <c r="AT17">
        <v>3.5743468890000001</v>
      </c>
      <c r="AU17">
        <v>3.544469045</v>
      </c>
      <c r="AV17">
        <v>3.5160202300000001</v>
      </c>
      <c r="AW17">
        <v>3.4872194200000002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0.2010760784</v>
      </c>
      <c r="F18">
        <v>0.19155180029999999</v>
      </c>
      <c r="G18">
        <v>0.17781813029999999</v>
      </c>
      <c r="H18">
        <v>0.16114826160000001</v>
      </c>
      <c r="I18">
        <v>0.15511119549999999</v>
      </c>
      <c r="J18">
        <v>0.14659842610000001</v>
      </c>
      <c r="K18">
        <v>0.134026599</v>
      </c>
      <c r="L18">
        <v>0.12356097890000001</v>
      </c>
      <c r="M18">
        <v>0.11545978950000001</v>
      </c>
      <c r="N18">
        <v>0.10855013030000001</v>
      </c>
      <c r="O18">
        <v>0.1635943608</v>
      </c>
      <c r="P18">
        <v>0.2187260402</v>
      </c>
      <c r="Q18">
        <v>0.2663435374</v>
      </c>
      <c r="R18">
        <v>0.309984282</v>
      </c>
      <c r="S18">
        <v>0.35190935080000002</v>
      </c>
      <c r="T18">
        <v>0.3241652236</v>
      </c>
      <c r="U18">
        <v>0.30102231860000001</v>
      </c>
      <c r="V18">
        <v>0.27967590339999998</v>
      </c>
      <c r="W18">
        <v>0.89212201069999997</v>
      </c>
      <c r="X18">
        <v>1.013187115</v>
      </c>
      <c r="Y18">
        <v>1.272553163</v>
      </c>
      <c r="Z18">
        <v>1.5203948860000001</v>
      </c>
      <c r="AA18">
        <v>1.7591597539999999</v>
      </c>
      <c r="AB18">
        <v>1.946883787</v>
      </c>
      <c r="AC18">
        <v>2.1230423049999998</v>
      </c>
      <c r="AD18">
        <v>2.451546038</v>
      </c>
      <c r="AE18">
        <v>2.7657640429999999</v>
      </c>
      <c r="AF18">
        <v>3.0690873779999999</v>
      </c>
      <c r="AG18">
        <v>3.3452898869999999</v>
      </c>
      <c r="AH18">
        <v>3.6348273639999999</v>
      </c>
      <c r="AI18">
        <v>3.992535132</v>
      </c>
      <c r="AJ18">
        <v>4.343354476</v>
      </c>
      <c r="AK18">
        <v>4.6890723489999999</v>
      </c>
      <c r="AL18">
        <v>4.9758140160000002</v>
      </c>
      <c r="AM18">
        <v>5.2573353100000002</v>
      </c>
      <c r="AN18">
        <v>5.4996370170000004</v>
      </c>
      <c r="AO18">
        <v>5.743012169</v>
      </c>
      <c r="AP18">
        <v>5.9876681449999998</v>
      </c>
      <c r="AQ18">
        <v>6.2336701479999999</v>
      </c>
      <c r="AR18">
        <v>6.4791285859999999</v>
      </c>
      <c r="AS18" s="39">
        <v>6.7869528419999998</v>
      </c>
      <c r="AT18">
        <v>7.0959187339999996</v>
      </c>
      <c r="AU18">
        <v>7.404900971</v>
      </c>
      <c r="AV18">
        <v>7.7150512999999998</v>
      </c>
      <c r="AW18">
        <v>8.0226937199999995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0.59518519209999998</v>
      </c>
      <c r="F19">
        <v>0.5785483401</v>
      </c>
      <c r="G19">
        <v>0.54801337260000005</v>
      </c>
      <c r="H19">
        <v>0.50676013679999998</v>
      </c>
      <c r="I19">
        <v>0.49771607499999998</v>
      </c>
      <c r="J19">
        <v>0.47998706429999999</v>
      </c>
      <c r="K19">
        <v>0.44776786839999999</v>
      </c>
      <c r="L19">
        <v>0.42121610840000001</v>
      </c>
      <c r="M19">
        <v>0.40162070620000001</v>
      </c>
      <c r="N19">
        <v>0.38528081669999997</v>
      </c>
      <c r="O19">
        <v>0.56672839590000001</v>
      </c>
      <c r="P19">
        <v>0.74843903030000003</v>
      </c>
      <c r="Q19">
        <v>0.90460962389999999</v>
      </c>
      <c r="R19">
        <v>1.047585751</v>
      </c>
      <c r="S19">
        <v>1.1850203189999999</v>
      </c>
      <c r="T19">
        <v>1.020759134</v>
      </c>
      <c r="U19">
        <v>0.87399621370000002</v>
      </c>
      <c r="V19">
        <v>0.73434945630000004</v>
      </c>
      <c r="W19">
        <v>0.90635886789999998</v>
      </c>
      <c r="X19">
        <v>0.88842981030000001</v>
      </c>
      <c r="Y19">
        <v>0.87723268070000004</v>
      </c>
      <c r="Z19">
        <v>0.87343895890000001</v>
      </c>
      <c r="AA19">
        <v>0.87411970149999996</v>
      </c>
      <c r="AB19">
        <v>0.86825883500000001</v>
      </c>
      <c r="AC19">
        <v>0.86227347909999996</v>
      </c>
      <c r="AD19">
        <v>0.84000104330000003</v>
      </c>
      <c r="AE19">
        <v>0.81829155990000002</v>
      </c>
      <c r="AF19">
        <v>0.797892198</v>
      </c>
      <c r="AG19">
        <v>0.7821682794</v>
      </c>
      <c r="AH19">
        <v>0.77097462900000002</v>
      </c>
      <c r="AI19">
        <v>0.7707848759</v>
      </c>
      <c r="AJ19">
        <v>0.77015593989999998</v>
      </c>
      <c r="AK19">
        <v>0.76946653740000004</v>
      </c>
      <c r="AL19">
        <v>0.76910318860000004</v>
      </c>
      <c r="AM19">
        <v>0.76849476080000001</v>
      </c>
      <c r="AN19">
        <v>0.76019621390000003</v>
      </c>
      <c r="AO19">
        <v>0.75246692780000002</v>
      </c>
      <c r="AP19">
        <v>0.74525399709999995</v>
      </c>
      <c r="AQ19">
        <v>0.73849619820000001</v>
      </c>
      <c r="AR19">
        <v>0.73192138500000004</v>
      </c>
      <c r="AS19">
        <v>0.73189213470000003</v>
      </c>
      <c r="AT19">
        <v>0.73219254690000002</v>
      </c>
      <c r="AU19">
        <v>0.73266863000000004</v>
      </c>
      <c r="AV19">
        <v>0.73340755410000003</v>
      </c>
      <c r="AW19">
        <v>0.73404197069999999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0.2010760784</v>
      </c>
      <c r="F20" s="39">
        <v>0.20318586029999999</v>
      </c>
      <c r="G20">
        <v>0.20007394140000001</v>
      </c>
      <c r="H20" s="39">
        <v>0.19233014430000001</v>
      </c>
      <c r="I20" s="39">
        <v>0.19636863509999999</v>
      </c>
      <c r="J20" s="39">
        <v>0.19686364789999999</v>
      </c>
      <c r="K20" s="39">
        <v>0.19091254269999999</v>
      </c>
      <c r="L20" s="39">
        <v>0.18669472570000001</v>
      </c>
      <c r="M20">
        <v>0.1850498401</v>
      </c>
      <c r="N20">
        <v>0.18454213720000001</v>
      </c>
      <c r="O20">
        <v>0.21494608130000001</v>
      </c>
      <c r="P20">
        <v>0.24528393549999999</v>
      </c>
      <c r="Q20">
        <v>0.26797597350000002</v>
      </c>
      <c r="R20">
        <v>0.28808340989999998</v>
      </c>
      <c r="S20">
        <v>0.30776040319999998</v>
      </c>
      <c r="T20">
        <v>0.29346846789999997</v>
      </c>
      <c r="U20">
        <v>0.28291838879999998</v>
      </c>
      <c r="V20">
        <v>0.27378926599999998</v>
      </c>
      <c r="W20">
        <v>0.4148551586</v>
      </c>
      <c r="X20">
        <v>0.42881800399999997</v>
      </c>
      <c r="Y20">
        <v>0.4419060132</v>
      </c>
      <c r="Z20">
        <v>0.45721057310000002</v>
      </c>
      <c r="AA20">
        <v>0.47371126629999999</v>
      </c>
      <c r="AB20">
        <v>0.4914705358</v>
      </c>
      <c r="AC20">
        <v>0.50797506449999996</v>
      </c>
      <c r="AD20">
        <v>0.53685936960000002</v>
      </c>
      <c r="AE20">
        <v>0.56435805510000003</v>
      </c>
      <c r="AF20">
        <v>0.59108128589999998</v>
      </c>
      <c r="AG20">
        <v>0.62306807740000003</v>
      </c>
      <c r="AH20">
        <v>0.65788074510000005</v>
      </c>
      <c r="AI20">
        <v>0.66859911579999998</v>
      </c>
      <c r="AJ20">
        <v>0.6787965494</v>
      </c>
      <c r="AK20">
        <v>0.68879625280000001</v>
      </c>
      <c r="AL20">
        <v>0.6991036544</v>
      </c>
      <c r="AM20">
        <v>0.70905453350000003</v>
      </c>
      <c r="AN20">
        <v>0.71872601160000005</v>
      </c>
      <c r="AO20">
        <v>0.72875927750000002</v>
      </c>
      <c r="AP20">
        <v>0.73913850339999998</v>
      </c>
      <c r="AQ20">
        <v>0.74983524619999997</v>
      </c>
      <c r="AR20">
        <v>0.76059679749999998</v>
      </c>
      <c r="AS20">
        <v>0.77155215690000001</v>
      </c>
      <c r="AT20">
        <v>0.78278674339999998</v>
      </c>
      <c r="AU20">
        <v>0.79414901439999996</v>
      </c>
      <c r="AV20">
        <v>0.80574310910000002</v>
      </c>
      <c r="AW20">
        <v>0.8171721622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0.40215215679999999</v>
      </c>
      <c r="F21" s="39">
        <v>0.52063116139999999</v>
      </c>
      <c r="G21" s="39">
        <v>0.6568011198</v>
      </c>
      <c r="H21">
        <v>0.80890476730000005</v>
      </c>
      <c r="I21">
        <v>1.0581051779999999</v>
      </c>
      <c r="J21">
        <v>1.359029636</v>
      </c>
      <c r="K21" s="39">
        <v>1.688513516</v>
      </c>
      <c r="L21" s="39">
        <v>2.1154794410000002</v>
      </c>
      <c r="M21">
        <v>2.6864091320000001</v>
      </c>
      <c r="N21">
        <v>3.432303375</v>
      </c>
      <c r="O21">
        <v>3.209617041</v>
      </c>
      <c r="P21">
        <v>2.9830221639999999</v>
      </c>
      <c r="Q21">
        <v>2.6782092839999998</v>
      </c>
      <c r="R21">
        <v>2.377426866</v>
      </c>
      <c r="S21">
        <v>2.099657965</v>
      </c>
      <c r="T21">
        <v>2.144779357</v>
      </c>
      <c r="U21">
        <v>2.2113938819999999</v>
      </c>
      <c r="V21">
        <v>2.2855550060000001</v>
      </c>
      <c r="W21">
        <v>3.7598108219999999</v>
      </c>
      <c r="X21">
        <v>3.8670054409999999</v>
      </c>
      <c r="Y21">
        <v>3.9731419830000001</v>
      </c>
      <c r="Z21">
        <v>4.1001393070000001</v>
      </c>
      <c r="AA21">
        <v>4.2385426190000004</v>
      </c>
      <c r="AB21">
        <v>4.3778144560000003</v>
      </c>
      <c r="AC21">
        <v>4.5069726919999997</v>
      </c>
      <c r="AD21">
        <v>4.6235825310000003</v>
      </c>
      <c r="AE21">
        <v>4.7336083159999998</v>
      </c>
      <c r="AF21">
        <v>4.8418984570000001</v>
      </c>
      <c r="AG21">
        <v>4.9853449870000004</v>
      </c>
      <c r="AH21">
        <v>5.1533806389999999</v>
      </c>
      <c r="AI21">
        <v>5.289716028</v>
      </c>
      <c r="AJ21">
        <v>5.4212670919999999</v>
      </c>
      <c r="AK21">
        <v>5.5505658249999996</v>
      </c>
      <c r="AL21">
        <v>5.6801245070000004</v>
      </c>
      <c r="AM21">
        <v>5.8062104860000003</v>
      </c>
      <c r="AN21">
        <v>5.8688346920000001</v>
      </c>
      <c r="AO21">
        <v>5.9345777719999999</v>
      </c>
      <c r="AP21">
        <v>6.00327857</v>
      </c>
      <c r="AQ21">
        <v>6.0746773510000001</v>
      </c>
      <c r="AR21">
        <v>6.1467063140000002</v>
      </c>
      <c r="AS21">
        <v>6.1968116740000001</v>
      </c>
      <c r="AT21">
        <v>6.249395196</v>
      </c>
      <c r="AU21">
        <v>6.3032025300000001</v>
      </c>
      <c r="AV21">
        <v>6.3590278539999998</v>
      </c>
      <c r="AW21">
        <v>6.4137168410000003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5.7834006560000004</v>
      </c>
      <c r="G22">
        <v>4.9956730040000004</v>
      </c>
      <c r="H22">
        <v>4.2338949499999998</v>
      </c>
      <c r="I22">
        <v>4.4908134249999998</v>
      </c>
      <c r="J22">
        <v>4.3609099100000002</v>
      </c>
      <c r="K22">
        <v>4.14256856</v>
      </c>
      <c r="L22">
        <v>4.3558635969999999</v>
      </c>
      <c r="M22">
        <v>4.5049301179999999</v>
      </c>
      <c r="N22">
        <v>4.6164327319999998</v>
      </c>
      <c r="O22">
        <v>3.8491046610000001</v>
      </c>
      <c r="P22">
        <v>3.286960053</v>
      </c>
      <c r="Q22">
        <v>2.8481490470000002</v>
      </c>
      <c r="R22">
        <v>2.5598538390000001</v>
      </c>
      <c r="S22">
        <v>2.3648362509999998</v>
      </c>
      <c r="T22">
        <v>2.315688717</v>
      </c>
      <c r="U22">
        <v>2.3358713550000001</v>
      </c>
      <c r="V22">
        <v>2.3926548740000002</v>
      </c>
      <c r="W22">
        <v>2.4080463220000001</v>
      </c>
      <c r="X22">
        <v>2.3265533110000001</v>
      </c>
      <c r="Y22">
        <v>2.221927591</v>
      </c>
      <c r="Z22">
        <v>2.110702973</v>
      </c>
      <c r="AA22">
        <v>2.004418603</v>
      </c>
      <c r="AB22">
        <v>1.905644662</v>
      </c>
      <c r="AC22">
        <v>1.8168096970000001</v>
      </c>
      <c r="AD22">
        <v>1.791459406</v>
      </c>
      <c r="AE22">
        <v>1.7897800070000001</v>
      </c>
      <c r="AF22">
        <v>1.7991234190000001</v>
      </c>
      <c r="AG22">
        <v>1.8275836029999999</v>
      </c>
      <c r="AH22">
        <v>1.87109065</v>
      </c>
      <c r="AI22">
        <v>1.9170442329999999</v>
      </c>
      <c r="AJ22">
        <v>1.960578586</v>
      </c>
      <c r="AK22">
        <v>2.0017450120000002</v>
      </c>
      <c r="AL22">
        <v>2.0408049030000002</v>
      </c>
      <c r="AM22">
        <v>2.079907392</v>
      </c>
      <c r="AN22">
        <v>2.1173639679999998</v>
      </c>
      <c r="AO22">
        <v>2.1529939109999998</v>
      </c>
      <c r="AP22">
        <v>2.187712002</v>
      </c>
      <c r="AQ22">
        <v>2.2221910820000002</v>
      </c>
      <c r="AR22">
        <v>2.2557194630000001</v>
      </c>
      <c r="AS22">
        <v>2.2867236439999998</v>
      </c>
      <c r="AT22">
        <v>2.3177243199999999</v>
      </c>
      <c r="AU22">
        <v>2.348124195</v>
      </c>
      <c r="AV22">
        <v>2.3784880030000002</v>
      </c>
      <c r="AW22">
        <v>2.4091128620000002</v>
      </c>
    </row>
    <row r="23" spans="2:49" x14ac:dyDescent="0.25">
      <c r="B23" t="s">
        <v>123</v>
      </c>
      <c r="C23">
        <v>155.572754408756</v>
      </c>
      <c r="D23" s="39">
        <v>158.07052530222199</v>
      </c>
      <c r="E23" s="39">
        <v>160.97938669999999</v>
      </c>
      <c r="F23" s="39">
        <v>162.6729253</v>
      </c>
      <c r="G23">
        <v>159.4928692</v>
      </c>
      <c r="H23">
        <v>152.22159189999999</v>
      </c>
      <c r="I23">
        <v>154.90673240000001</v>
      </c>
      <c r="J23">
        <v>155.2868182</v>
      </c>
      <c r="K23">
        <v>152.57101170000001</v>
      </c>
      <c r="L23">
        <v>150.3768407</v>
      </c>
      <c r="M23">
        <v>149.9738806</v>
      </c>
      <c r="N23">
        <v>149.89981499999999</v>
      </c>
      <c r="O23">
        <v>147.64429939999999</v>
      </c>
      <c r="P23">
        <v>146.3721668</v>
      </c>
      <c r="Q23">
        <v>143.3465545</v>
      </c>
      <c r="R23">
        <v>140.2820064</v>
      </c>
      <c r="S23">
        <v>137.3173764</v>
      </c>
      <c r="T23">
        <v>136.05039300000001</v>
      </c>
      <c r="U23">
        <v>135.0924933</v>
      </c>
      <c r="V23">
        <v>134.35250070000001</v>
      </c>
      <c r="W23">
        <v>133.34437610000001</v>
      </c>
      <c r="X23">
        <v>131.13147910000001</v>
      </c>
      <c r="Y23">
        <v>128.5916422</v>
      </c>
      <c r="Z23">
        <v>125.99254550000001</v>
      </c>
      <c r="AA23">
        <v>123.4478143</v>
      </c>
      <c r="AB23">
        <v>120.86983119999999</v>
      </c>
      <c r="AC23">
        <v>118.32101230000001</v>
      </c>
      <c r="AD23">
        <v>116.5002686</v>
      </c>
      <c r="AE23">
        <v>114.8211932</v>
      </c>
      <c r="AF23">
        <v>113.33666220000001</v>
      </c>
      <c r="AG23">
        <v>112.0750907</v>
      </c>
      <c r="AH23">
        <v>110.9613099</v>
      </c>
      <c r="AI23">
        <v>109.92278279999999</v>
      </c>
      <c r="AJ23">
        <v>108.93199850000001</v>
      </c>
      <c r="AK23">
        <v>108.0294906</v>
      </c>
      <c r="AL23">
        <v>107.21904429999999</v>
      </c>
      <c r="AM23">
        <v>106.4792997</v>
      </c>
      <c r="AN23">
        <v>105.894384</v>
      </c>
      <c r="AO23">
        <v>105.37357249999999</v>
      </c>
      <c r="AP23">
        <v>104.91817930000001</v>
      </c>
      <c r="AQ23">
        <v>104.5324991</v>
      </c>
      <c r="AR23">
        <v>104.15646940000001</v>
      </c>
      <c r="AS23">
        <v>103.90168319999999</v>
      </c>
      <c r="AT23">
        <v>103.72966460000001</v>
      </c>
      <c r="AU23">
        <v>103.60135219999999</v>
      </c>
      <c r="AV23">
        <v>103.51914410000001</v>
      </c>
      <c r="AW23">
        <v>103.3813413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2.926447343</v>
      </c>
      <c r="G24">
        <v>2.8476023669999999</v>
      </c>
      <c r="H24">
        <v>2.864524571</v>
      </c>
      <c r="I24">
        <v>2.9829402639999998</v>
      </c>
      <c r="J24">
        <v>2.9044802559999998</v>
      </c>
      <c r="K24">
        <v>2.8449955290000002</v>
      </c>
      <c r="L24">
        <v>2.7175120979999998</v>
      </c>
      <c r="M24">
        <v>2.8159099780000001</v>
      </c>
      <c r="N24">
        <v>2.8468236459999998</v>
      </c>
      <c r="O24">
        <v>2.8447729900000001</v>
      </c>
      <c r="P24">
        <v>2.9115266009999998</v>
      </c>
      <c r="Q24">
        <v>2.8333880219999998</v>
      </c>
      <c r="R24">
        <v>2.8227931220000002</v>
      </c>
      <c r="S24">
        <v>2.8292423250000001</v>
      </c>
      <c r="T24">
        <v>2.8358145779999999</v>
      </c>
      <c r="U24">
        <v>2.8287558590000002</v>
      </c>
      <c r="V24">
        <v>2.8252171320000001</v>
      </c>
      <c r="W24">
        <v>2.809038352</v>
      </c>
      <c r="X24">
        <v>2.7854476350000001</v>
      </c>
      <c r="Y24">
        <v>2.7894360460000001</v>
      </c>
      <c r="Z24">
        <v>2.810335501</v>
      </c>
      <c r="AA24">
        <v>2.843816286</v>
      </c>
      <c r="AB24">
        <v>2.88612856</v>
      </c>
      <c r="AC24">
        <v>2.9328315649999999</v>
      </c>
      <c r="AD24">
        <v>2.9845060010000002</v>
      </c>
      <c r="AE24">
        <v>3.0382344040000002</v>
      </c>
      <c r="AF24">
        <v>3.0936154</v>
      </c>
      <c r="AG24">
        <v>3.149771624</v>
      </c>
      <c r="AH24">
        <v>3.206035585</v>
      </c>
      <c r="AI24">
        <v>3.2618491249999999</v>
      </c>
      <c r="AJ24">
        <v>3.3172135420000002</v>
      </c>
      <c r="AK24">
        <v>3.3730661949999998</v>
      </c>
      <c r="AL24">
        <v>3.4308811320000001</v>
      </c>
      <c r="AM24">
        <v>3.4888057880000001</v>
      </c>
      <c r="AN24">
        <v>3.5429541680000001</v>
      </c>
      <c r="AO24">
        <v>3.5947376539999998</v>
      </c>
      <c r="AP24">
        <v>3.645299734</v>
      </c>
      <c r="AQ24">
        <v>3.6957809510000001</v>
      </c>
      <c r="AR24">
        <v>3.7461184520000002</v>
      </c>
      <c r="AS24">
        <v>3.791062165</v>
      </c>
      <c r="AT24">
        <v>3.833578326</v>
      </c>
      <c r="AU24">
        <v>3.8744276919999998</v>
      </c>
      <c r="AV24">
        <v>3.9145951000000001</v>
      </c>
      <c r="AW24">
        <v>3.954305776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48.658266179999998</v>
      </c>
      <c r="G25">
        <v>46.329109109999997</v>
      </c>
      <c r="H25">
        <v>41.619466879999997</v>
      </c>
      <c r="I25">
        <v>43.091693540000001</v>
      </c>
      <c r="J25">
        <v>43.79270811</v>
      </c>
      <c r="K25">
        <v>41.526433740000002</v>
      </c>
      <c r="L25">
        <v>40.707846379999999</v>
      </c>
      <c r="M25">
        <v>40.830032699999997</v>
      </c>
      <c r="N25">
        <v>41.247245249999999</v>
      </c>
      <c r="O25">
        <v>40.293641239999999</v>
      </c>
      <c r="P25">
        <v>39.424440259999997</v>
      </c>
      <c r="Q25">
        <v>37.559505180000002</v>
      </c>
      <c r="R25">
        <v>35.873594109999999</v>
      </c>
      <c r="S25">
        <v>34.682743680000002</v>
      </c>
      <c r="T25">
        <v>34.279694499999998</v>
      </c>
      <c r="U25">
        <v>34.268011489999999</v>
      </c>
      <c r="V25">
        <v>34.60128709</v>
      </c>
      <c r="W25">
        <v>34.10893214</v>
      </c>
      <c r="X25">
        <v>32.791574869999998</v>
      </c>
      <c r="Y25">
        <v>31.670322840000001</v>
      </c>
      <c r="Z25">
        <v>30.71342087</v>
      </c>
      <c r="AA25">
        <v>29.949507780000001</v>
      </c>
      <c r="AB25">
        <v>29.344319089999999</v>
      </c>
      <c r="AC25">
        <v>28.886054959999999</v>
      </c>
      <c r="AD25">
        <v>28.768635509999999</v>
      </c>
      <c r="AE25">
        <v>28.85318024</v>
      </c>
      <c r="AF25">
        <v>29.081240149999999</v>
      </c>
      <c r="AG25">
        <v>29.423533419999998</v>
      </c>
      <c r="AH25">
        <v>29.83892479</v>
      </c>
      <c r="AI25">
        <v>30.306499809999998</v>
      </c>
      <c r="AJ25">
        <v>30.772532259999998</v>
      </c>
      <c r="AK25">
        <v>31.257086279999999</v>
      </c>
      <c r="AL25">
        <v>31.759635580000001</v>
      </c>
      <c r="AM25">
        <v>32.287417320000003</v>
      </c>
      <c r="AN25">
        <v>32.821740300000002</v>
      </c>
      <c r="AO25">
        <v>33.35763609</v>
      </c>
      <c r="AP25">
        <v>33.903352589999997</v>
      </c>
      <c r="AQ25">
        <v>34.465942759999997</v>
      </c>
      <c r="AR25">
        <v>35.026063409999999</v>
      </c>
      <c r="AS25">
        <v>35.564339840000002</v>
      </c>
      <c r="AT25">
        <v>36.12729616</v>
      </c>
      <c r="AU25">
        <v>36.695265800000001</v>
      </c>
      <c r="AV25">
        <v>37.273339110000002</v>
      </c>
      <c r="AW25">
        <v>37.859985000000002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40.524642620000002</v>
      </c>
      <c r="G26">
        <v>39.973136099999998</v>
      </c>
      <c r="H26">
        <v>39.693886790000001</v>
      </c>
      <c r="I26">
        <v>39.357597589999997</v>
      </c>
      <c r="J26">
        <v>38.831238079999999</v>
      </c>
      <c r="K26">
        <v>38.130317949999998</v>
      </c>
      <c r="L26">
        <v>37.520168939999998</v>
      </c>
      <c r="M26">
        <v>36.978121199999997</v>
      </c>
      <c r="N26">
        <v>36.56460122</v>
      </c>
      <c r="O26">
        <v>36.37174186</v>
      </c>
      <c r="P26">
        <v>36.084472699999999</v>
      </c>
      <c r="Q26">
        <v>35.566904790000002</v>
      </c>
      <c r="R26">
        <v>35.014267859999997</v>
      </c>
      <c r="S26">
        <v>34.399588190000003</v>
      </c>
      <c r="T26">
        <v>33.843181209999997</v>
      </c>
      <c r="U26">
        <v>33.574316899999999</v>
      </c>
      <c r="V26">
        <v>33.220818690000002</v>
      </c>
      <c r="W26">
        <v>32.340292249999997</v>
      </c>
      <c r="X26">
        <v>31.304923630000001</v>
      </c>
      <c r="Y26">
        <v>30.304693289999999</v>
      </c>
      <c r="Z26">
        <v>29.378420049999999</v>
      </c>
      <c r="AA26">
        <v>28.543412920000002</v>
      </c>
      <c r="AB26">
        <v>27.787654270000001</v>
      </c>
      <c r="AC26">
        <v>27.090181609999998</v>
      </c>
      <c r="AD26">
        <v>26.43235842</v>
      </c>
      <c r="AE26">
        <v>25.806582259999999</v>
      </c>
      <c r="AF26">
        <v>25.21927367</v>
      </c>
      <c r="AG26">
        <v>24.731063070000001</v>
      </c>
      <c r="AH26">
        <v>24.293816119999999</v>
      </c>
      <c r="AI26">
        <v>23.842680319999999</v>
      </c>
      <c r="AJ26">
        <v>23.38686551</v>
      </c>
      <c r="AK26">
        <v>22.935319140000001</v>
      </c>
      <c r="AL26">
        <v>22.496000760000001</v>
      </c>
      <c r="AM26">
        <v>22.05978756</v>
      </c>
      <c r="AN26">
        <v>21.64364982</v>
      </c>
      <c r="AO26">
        <v>21.241136520000001</v>
      </c>
      <c r="AP26">
        <v>20.8517373</v>
      </c>
      <c r="AQ26">
        <v>20.47665817</v>
      </c>
      <c r="AR26">
        <v>20.114352480000001</v>
      </c>
      <c r="AS26">
        <v>19.761974599999999</v>
      </c>
      <c r="AT26">
        <v>19.419803219999999</v>
      </c>
      <c r="AU26">
        <v>19.087237609999999</v>
      </c>
      <c r="AV26">
        <v>18.764278189999999</v>
      </c>
      <c r="AW26">
        <v>18.458725009999998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22.65081953</v>
      </c>
      <c r="G27">
        <v>23.295242009999999</v>
      </c>
      <c r="H27">
        <v>22.550107520000001</v>
      </c>
      <c r="I27">
        <v>23.460308260000001</v>
      </c>
      <c r="J27">
        <v>24.225157979999999</v>
      </c>
      <c r="K27">
        <v>24.52284096</v>
      </c>
      <c r="L27">
        <v>24.62281625</v>
      </c>
      <c r="M27">
        <v>24.864221650000001</v>
      </c>
      <c r="N27">
        <v>25.111368339999999</v>
      </c>
      <c r="O27">
        <v>24.378761300000001</v>
      </c>
      <c r="P27">
        <v>23.924834050000001</v>
      </c>
      <c r="Q27">
        <v>23.490778110000001</v>
      </c>
      <c r="R27">
        <v>22.751118850000001</v>
      </c>
      <c r="S27">
        <v>22.037681450000001</v>
      </c>
      <c r="T27">
        <v>21.940842660000001</v>
      </c>
      <c r="U27">
        <v>21.693663229999999</v>
      </c>
      <c r="V27">
        <v>21.391909500000001</v>
      </c>
      <c r="W27">
        <v>21.813213619999999</v>
      </c>
      <c r="X27">
        <v>22.233562809999999</v>
      </c>
      <c r="Y27">
        <v>22.38225817</v>
      </c>
      <c r="Z27">
        <v>22.284209959999998</v>
      </c>
      <c r="AA27">
        <v>21.99335829</v>
      </c>
      <c r="AB27">
        <v>21.544612570000002</v>
      </c>
      <c r="AC27">
        <v>20.98231728</v>
      </c>
      <c r="AD27">
        <v>20.83794726</v>
      </c>
      <c r="AE27">
        <v>20.607428070000001</v>
      </c>
      <c r="AF27">
        <v>20.350245839999999</v>
      </c>
      <c r="AG27">
        <v>20.06774978</v>
      </c>
      <c r="AH27">
        <v>19.77183119</v>
      </c>
      <c r="AI27">
        <v>19.487607789999998</v>
      </c>
      <c r="AJ27">
        <v>19.213082010000001</v>
      </c>
      <c r="AK27">
        <v>18.950225249999999</v>
      </c>
      <c r="AL27">
        <v>18.698006280000001</v>
      </c>
      <c r="AM27">
        <v>18.4484061</v>
      </c>
      <c r="AN27">
        <v>18.208732779999998</v>
      </c>
      <c r="AO27">
        <v>17.978620599999999</v>
      </c>
      <c r="AP27">
        <v>17.75540664</v>
      </c>
      <c r="AQ27">
        <v>17.53677867</v>
      </c>
      <c r="AR27">
        <v>17.321162879999999</v>
      </c>
      <c r="AS27">
        <v>17.113451919999999</v>
      </c>
      <c r="AT27">
        <v>16.91118621</v>
      </c>
      <c r="AU27">
        <v>16.712387459999999</v>
      </c>
      <c r="AV27">
        <v>16.515967440000001</v>
      </c>
      <c r="AW27">
        <v>16.32080006</v>
      </c>
    </row>
    <row r="28" spans="2:49" x14ac:dyDescent="0.25">
      <c r="B28" t="s">
        <v>128</v>
      </c>
      <c r="C28">
        <v>23.6904589897911</v>
      </c>
      <c r="D28">
        <v>24.070816971768199</v>
      </c>
      <c r="E28">
        <v>24.457281720000001</v>
      </c>
      <c r="F28">
        <v>24.560531189999999</v>
      </c>
      <c r="G28">
        <v>24.60248253</v>
      </c>
      <c r="H28">
        <v>24.77976718</v>
      </c>
      <c r="I28">
        <v>24.905017040000001</v>
      </c>
      <c r="J28">
        <v>24.972046070000001</v>
      </c>
      <c r="K28">
        <v>24.82476058</v>
      </c>
      <c r="L28">
        <v>24.6097702</v>
      </c>
      <c r="M28">
        <v>24.404133609999999</v>
      </c>
      <c r="N28">
        <v>24.13351939</v>
      </c>
      <c r="O28">
        <v>23.929974529999999</v>
      </c>
      <c r="P28">
        <v>23.915560630000002</v>
      </c>
      <c r="Q28">
        <v>23.907202330000001</v>
      </c>
      <c r="R28">
        <v>23.900713799999998</v>
      </c>
      <c r="S28">
        <v>23.627181749999998</v>
      </c>
      <c r="T28">
        <v>23.233566320000001</v>
      </c>
      <c r="U28">
        <v>22.693504690000001</v>
      </c>
      <c r="V28">
        <v>22.11705413</v>
      </c>
      <c r="W28">
        <v>21.825327619999999</v>
      </c>
      <c r="X28">
        <v>21.608958680000001</v>
      </c>
      <c r="Y28">
        <v>21.163027039999999</v>
      </c>
      <c r="Z28">
        <v>20.619014360000001</v>
      </c>
      <c r="AA28">
        <v>20.010179600000001</v>
      </c>
      <c r="AB28">
        <v>19.348025809999999</v>
      </c>
      <c r="AC28">
        <v>18.644886199999998</v>
      </c>
      <c r="AD28">
        <v>17.919739249999999</v>
      </c>
      <c r="AE28">
        <v>17.190480610000002</v>
      </c>
      <c r="AF28">
        <v>16.473542999999999</v>
      </c>
      <c r="AG28">
        <v>15.78007964</v>
      </c>
      <c r="AH28">
        <v>15.116321920000001</v>
      </c>
      <c r="AI28">
        <v>14.48838271</v>
      </c>
      <c r="AJ28">
        <v>13.89669924</v>
      </c>
      <c r="AK28">
        <v>13.33838742</v>
      </c>
      <c r="AL28">
        <v>12.81148436</v>
      </c>
      <c r="AM28">
        <v>12.31361407</v>
      </c>
      <c r="AN28">
        <v>11.84360663</v>
      </c>
      <c r="AO28">
        <v>11.401059630000001</v>
      </c>
      <c r="AP28">
        <v>10.984414879999999</v>
      </c>
      <c r="AQ28">
        <v>10.592079979999999</v>
      </c>
      <c r="AR28">
        <v>10.189145290000001</v>
      </c>
      <c r="AS28">
        <v>9.8120373470000004</v>
      </c>
      <c r="AT28">
        <v>9.4595652829999999</v>
      </c>
      <c r="AU28">
        <v>9.1294256550000004</v>
      </c>
      <c r="AV28">
        <v>8.8196883919999998</v>
      </c>
      <c r="AW28">
        <v>8.5239031319999903</v>
      </c>
    </row>
    <row r="29" spans="2:49" x14ac:dyDescent="0.25">
      <c r="B29" t="s">
        <v>129</v>
      </c>
      <c r="C29">
        <v>22.212930412666701</v>
      </c>
      <c r="D29">
        <v>22.569566195417998</v>
      </c>
      <c r="E29">
        <v>22.927812379999999</v>
      </c>
      <c r="F29">
        <v>23.35221851</v>
      </c>
      <c r="G29">
        <v>22.44529636</v>
      </c>
      <c r="H29">
        <v>20.713839020000002</v>
      </c>
      <c r="I29">
        <v>21.109175690000001</v>
      </c>
      <c r="J29">
        <v>20.561187619999998</v>
      </c>
      <c r="K29">
        <v>20.721662850000001</v>
      </c>
      <c r="L29">
        <v>20.198726799999999</v>
      </c>
      <c r="M29">
        <v>20.08146142</v>
      </c>
      <c r="N29">
        <v>19.996257310000001</v>
      </c>
      <c r="O29">
        <v>19.82540749</v>
      </c>
      <c r="P29">
        <v>20.111332480000002</v>
      </c>
      <c r="Q29">
        <v>19.988776000000001</v>
      </c>
      <c r="R29">
        <v>19.9195186</v>
      </c>
      <c r="S29">
        <v>19.740939010000002</v>
      </c>
      <c r="T29">
        <v>19.917293780000001</v>
      </c>
      <c r="U29">
        <v>20.034241170000001</v>
      </c>
      <c r="V29">
        <v>20.1962142</v>
      </c>
      <c r="W29">
        <v>20.44757216</v>
      </c>
      <c r="X29">
        <v>20.407011430000001</v>
      </c>
      <c r="Y29">
        <v>20.28190489</v>
      </c>
      <c r="Z29">
        <v>20.18714477</v>
      </c>
      <c r="AA29">
        <v>20.107539419999998</v>
      </c>
      <c r="AB29">
        <v>19.959090920000001</v>
      </c>
      <c r="AC29">
        <v>19.784740679999999</v>
      </c>
      <c r="AD29">
        <v>19.557082170000001</v>
      </c>
      <c r="AE29">
        <v>19.325287620000001</v>
      </c>
      <c r="AF29">
        <v>19.118744169999999</v>
      </c>
      <c r="AG29">
        <v>18.92289315</v>
      </c>
      <c r="AH29">
        <v>18.734380309999999</v>
      </c>
      <c r="AI29">
        <v>18.535763029999998</v>
      </c>
      <c r="AJ29">
        <v>18.345605920000001</v>
      </c>
      <c r="AK29">
        <v>18.175406330000001</v>
      </c>
      <c r="AL29">
        <v>18.023036130000001</v>
      </c>
      <c r="AM29">
        <v>17.88126883</v>
      </c>
      <c r="AN29">
        <v>17.833700279999999</v>
      </c>
      <c r="AO29">
        <v>17.800382030000002</v>
      </c>
      <c r="AP29">
        <v>17.77796815</v>
      </c>
      <c r="AQ29">
        <v>17.765258620000001</v>
      </c>
      <c r="AR29">
        <v>17.75962685</v>
      </c>
      <c r="AS29">
        <v>17.858817309999999</v>
      </c>
      <c r="AT29">
        <v>17.978235380000001</v>
      </c>
      <c r="AU29">
        <v>18.102608010000001</v>
      </c>
      <c r="AV29">
        <v>18.231275830000001</v>
      </c>
      <c r="AW29">
        <v>18.26362233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32688.379000000001</v>
      </c>
      <c r="G30">
        <v>33314.794710000002</v>
      </c>
      <c r="H30">
        <v>34142.844949999999</v>
      </c>
      <c r="I30">
        <v>34863.837440000003</v>
      </c>
      <c r="J30">
        <v>35489.148800000003</v>
      </c>
      <c r="K30">
        <v>35731.31351</v>
      </c>
      <c r="L30">
        <v>35839.916219999999</v>
      </c>
      <c r="M30">
        <v>35948.063869999998</v>
      </c>
      <c r="N30">
        <v>35911.307350000003</v>
      </c>
      <c r="O30">
        <v>35978.501450000003</v>
      </c>
      <c r="P30">
        <v>36321.204380000003</v>
      </c>
      <c r="Q30">
        <v>36708.886160000002</v>
      </c>
      <c r="R30">
        <v>37113.743849999999</v>
      </c>
      <c r="S30">
        <v>37059.326410000001</v>
      </c>
      <c r="T30">
        <v>36771.736440000001</v>
      </c>
      <c r="U30">
        <v>36289.072520000002</v>
      </c>
      <c r="V30">
        <v>35782.06755</v>
      </c>
      <c r="W30">
        <v>35927.172769999997</v>
      </c>
      <c r="X30">
        <v>36276.192569999999</v>
      </c>
      <c r="Y30">
        <v>36116.07273</v>
      </c>
      <c r="Z30">
        <v>35784.678460000003</v>
      </c>
      <c r="AA30">
        <v>35390.452649999999</v>
      </c>
      <c r="AB30">
        <v>34962.95321</v>
      </c>
      <c r="AC30">
        <v>34520.570249999997</v>
      </c>
      <c r="AD30">
        <v>34056.481440000003</v>
      </c>
      <c r="AE30">
        <v>33595.29608</v>
      </c>
      <c r="AF30">
        <v>33142.517630000002</v>
      </c>
      <c r="AG30">
        <v>32698.796330000001</v>
      </c>
      <c r="AH30">
        <v>32263.574390000002</v>
      </c>
      <c r="AI30">
        <v>31882.890510000001</v>
      </c>
      <c r="AJ30">
        <v>31532.707119999999</v>
      </c>
      <c r="AK30">
        <v>31199.940470000001</v>
      </c>
      <c r="AL30">
        <v>30879.563610000001</v>
      </c>
      <c r="AM30">
        <v>30565.720069999999</v>
      </c>
      <c r="AN30">
        <v>30254.555049999999</v>
      </c>
      <c r="AO30">
        <v>29949.171920000001</v>
      </c>
      <c r="AP30">
        <v>29649.99408</v>
      </c>
      <c r="AQ30">
        <v>29356.801739999999</v>
      </c>
      <c r="AR30">
        <v>29004.869790000001</v>
      </c>
      <c r="AS30">
        <v>28679.37934</v>
      </c>
      <c r="AT30">
        <v>28370.93461</v>
      </c>
      <c r="AU30">
        <v>28074.888480000001</v>
      </c>
      <c r="AV30">
        <v>27788.095450000001</v>
      </c>
      <c r="AW30">
        <v>27482.742139999998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24.499350920000001</v>
      </c>
      <c r="G31">
        <v>66.949877349999994</v>
      </c>
      <c r="H31">
        <v>104.88945339999999</v>
      </c>
      <c r="I31">
        <v>146.16743829999999</v>
      </c>
      <c r="J31">
        <v>200.3459058</v>
      </c>
      <c r="K31">
        <v>253.9847656</v>
      </c>
      <c r="L31">
        <v>302.65632499999998</v>
      </c>
      <c r="M31">
        <v>349.51745990000001</v>
      </c>
      <c r="N31">
        <v>378.64455470000001</v>
      </c>
      <c r="O31">
        <v>404.54545159999998</v>
      </c>
      <c r="P31">
        <v>426.73002250000002</v>
      </c>
      <c r="Q31">
        <v>468.55891370000001</v>
      </c>
      <c r="R31">
        <v>511.04050640000003</v>
      </c>
      <c r="S31">
        <v>560.36290099999997</v>
      </c>
      <c r="T31">
        <v>595.04827030000001</v>
      </c>
      <c r="U31">
        <v>649.38025700000003</v>
      </c>
      <c r="V31">
        <v>716.37348120000001</v>
      </c>
      <c r="W31">
        <v>827.85048859999995</v>
      </c>
      <c r="X31">
        <v>955.94579959999999</v>
      </c>
      <c r="Y31">
        <v>1042.094625</v>
      </c>
      <c r="Z31">
        <v>1103.8536730000001</v>
      </c>
      <c r="AA31">
        <v>1142.4487099999999</v>
      </c>
      <c r="AB31">
        <v>1157.6750569999999</v>
      </c>
      <c r="AC31">
        <v>1150.318769</v>
      </c>
      <c r="AD31">
        <v>1122.7241839999999</v>
      </c>
      <c r="AE31">
        <v>1080.781424</v>
      </c>
      <c r="AF31">
        <v>1030.213947</v>
      </c>
      <c r="AG31">
        <v>975.69255029999999</v>
      </c>
      <c r="AH31">
        <v>920.37298050000004</v>
      </c>
      <c r="AI31">
        <v>866.16585229999998</v>
      </c>
      <c r="AJ31">
        <v>813.94269559999998</v>
      </c>
      <c r="AK31">
        <v>764.1347912</v>
      </c>
      <c r="AL31">
        <v>716.9046568</v>
      </c>
      <c r="AM31">
        <v>672.26689590000001</v>
      </c>
      <c r="AN31">
        <v>630.33591709999996</v>
      </c>
      <c r="AO31">
        <v>590.98349710000002</v>
      </c>
      <c r="AP31">
        <v>554.06917199999998</v>
      </c>
      <c r="AQ31">
        <v>519.45109339999999</v>
      </c>
      <c r="AR31">
        <v>484.82725699999997</v>
      </c>
      <c r="AS31">
        <v>452.50864669999999</v>
      </c>
      <c r="AT31">
        <v>422.3430449</v>
      </c>
      <c r="AU31">
        <v>394.18768</v>
      </c>
      <c r="AV31">
        <v>367.9089285</v>
      </c>
      <c r="AW31">
        <v>343.38188050000002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1976.3669540000001</v>
      </c>
      <c r="G32">
        <v>2320.0327139999999</v>
      </c>
      <c r="H32">
        <v>2691.3915780000002</v>
      </c>
      <c r="I32">
        <v>3029.560583</v>
      </c>
      <c r="J32">
        <v>3340.9482109999999</v>
      </c>
      <c r="K32">
        <v>3570.391779</v>
      </c>
      <c r="L32">
        <v>3764.4726740000001</v>
      </c>
      <c r="M32">
        <v>3949.051676</v>
      </c>
      <c r="N32">
        <v>4098.9305219999997</v>
      </c>
      <c r="O32">
        <v>4258.2292420000003</v>
      </c>
      <c r="P32">
        <v>4440.211507</v>
      </c>
      <c r="Q32">
        <v>4626.5596459999997</v>
      </c>
      <c r="R32">
        <v>4806.844951</v>
      </c>
      <c r="S32">
        <v>4904.3651620000001</v>
      </c>
      <c r="T32">
        <v>4941.5538500000002</v>
      </c>
      <c r="U32">
        <v>4953.7837069999996</v>
      </c>
      <c r="V32">
        <v>4957.8117119999997</v>
      </c>
      <c r="W32">
        <v>5063.2270829999998</v>
      </c>
      <c r="X32">
        <v>5186.1321440000002</v>
      </c>
      <c r="Y32">
        <v>5201.1484829999999</v>
      </c>
      <c r="Z32">
        <v>5158.5569619999997</v>
      </c>
      <c r="AA32">
        <v>5066.5898870000001</v>
      </c>
      <c r="AB32">
        <v>4928.6722309999996</v>
      </c>
      <c r="AC32">
        <v>4750.4425879999999</v>
      </c>
      <c r="AD32">
        <v>4540.4105509999999</v>
      </c>
      <c r="AE32">
        <v>4311.6542120000004</v>
      </c>
      <c r="AF32">
        <v>4075.593883</v>
      </c>
      <c r="AG32">
        <v>3840.8493060000001</v>
      </c>
      <c r="AH32">
        <v>3612.8117910000001</v>
      </c>
      <c r="AI32">
        <v>3394.4312420000001</v>
      </c>
      <c r="AJ32">
        <v>3186.7965610000001</v>
      </c>
      <c r="AK32">
        <v>2990.2248770000001</v>
      </c>
      <c r="AL32">
        <v>2804.5914090000001</v>
      </c>
      <c r="AM32">
        <v>2629.5441430000001</v>
      </c>
      <c r="AN32">
        <v>2465.3161789999999</v>
      </c>
      <c r="AO32">
        <v>2311.2926360000001</v>
      </c>
      <c r="AP32">
        <v>2166.865937</v>
      </c>
      <c r="AQ32">
        <v>2031.451227</v>
      </c>
      <c r="AR32">
        <v>1896.028601</v>
      </c>
      <c r="AS32">
        <v>1769.6304190000001</v>
      </c>
      <c r="AT32">
        <v>1651.6569099999999</v>
      </c>
      <c r="AU32">
        <v>1541.5473669999999</v>
      </c>
      <c r="AV32">
        <v>1438.7779969999999</v>
      </c>
      <c r="AW32">
        <v>1342.8596849999999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4324.8149359999998</v>
      </c>
      <c r="G33">
        <v>4771.5739320000002</v>
      </c>
      <c r="H33">
        <v>5261.5662329999996</v>
      </c>
      <c r="I33">
        <v>5705.1984249999996</v>
      </c>
      <c r="J33">
        <v>6106.6571599999997</v>
      </c>
      <c r="K33">
        <v>6385.6542380000001</v>
      </c>
      <c r="L33">
        <v>6613.6706800000002</v>
      </c>
      <c r="M33">
        <v>6828.7409850000004</v>
      </c>
      <c r="N33">
        <v>7003.4230280000002</v>
      </c>
      <c r="O33">
        <v>7194.4986159999999</v>
      </c>
      <c r="P33">
        <v>7433.4299760000004</v>
      </c>
      <c r="Q33">
        <v>7671.3210520000002</v>
      </c>
      <c r="R33">
        <v>7900.796996</v>
      </c>
      <c r="S33">
        <v>7995.8449039999996</v>
      </c>
      <c r="T33">
        <v>8011.2170859999997</v>
      </c>
      <c r="U33">
        <v>7971.8054099999999</v>
      </c>
      <c r="V33">
        <v>7912.3850819999998</v>
      </c>
      <c r="W33">
        <v>7992.727715</v>
      </c>
      <c r="X33">
        <v>8095.85106</v>
      </c>
      <c r="Y33">
        <v>8051.7500369999998</v>
      </c>
      <c r="Z33">
        <v>7930.5267789999998</v>
      </c>
      <c r="AA33">
        <v>7744.4535759999999</v>
      </c>
      <c r="AB33">
        <v>7499.1822220000004</v>
      </c>
      <c r="AC33">
        <v>7203.1206869999996</v>
      </c>
      <c r="AD33">
        <v>6868.2563630000004</v>
      </c>
      <c r="AE33">
        <v>6512.1309030000002</v>
      </c>
      <c r="AF33">
        <v>6149.7834579999999</v>
      </c>
      <c r="AG33">
        <v>5792.3808410000001</v>
      </c>
      <c r="AH33">
        <v>5446.7799429999995</v>
      </c>
      <c r="AI33">
        <v>5116.6294580000003</v>
      </c>
      <c r="AJ33">
        <v>4803.1694770000004</v>
      </c>
      <c r="AK33">
        <v>4506.6462000000001</v>
      </c>
      <c r="AL33">
        <v>4226.7450710000003</v>
      </c>
      <c r="AM33">
        <v>3962.8691439999998</v>
      </c>
      <c r="AN33">
        <v>3715.3353750000001</v>
      </c>
      <c r="AO33">
        <v>3483.1986769999999</v>
      </c>
      <c r="AP33">
        <v>3265.5341490000001</v>
      </c>
      <c r="AQ33">
        <v>3061.4557129999998</v>
      </c>
      <c r="AR33">
        <v>2857.3674860000001</v>
      </c>
      <c r="AS33">
        <v>2666.880705</v>
      </c>
      <c r="AT33">
        <v>2489.090827</v>
      </c>
      <c r="AU33">
        <v>2323.152509</v>
      </c>
      <c r="AV33">
        <v>2168.276202</v>
      </c>
      <c r="AW33">
        <v>2023.72471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5765.5101999999997</v>
      </c>
      <c r="G34">
        <v>6119.0759479999997</v>
      </c>
      <c r="H34">
        <v>6519.4842859999999</v>
      </c>
      <c r="I34">
        <v>6878.3227470000002</v>
      </c>
      <c r="J34">
        <v>7197.5165720000005</v>
      </c>
      <c r="K34">
        <v>7399.6243750000003</v>
      </c>
      <c r="L34">
        <v>7555.3559590000004</v>
      </c>
      <c r="M34">
        <v>7701.5443290000003</v>
      </c>
      <c r="N34">
        <v>7802.8324490000005</v>
      </c>
      <c r="O34">
        <v>7923.8553650000003</v>
      </c>
      <c r="P34">
        <v>8101.6913439999998</v>
      </c>
      <c r="Q34">
        <v>8273.800577</v>
      </c>
      <c r="R34">
        <v>8442.6455229999901</v>
      </c>
      <c r="S34">
        <v>8475.4114430000009</v>
      </c>
      <c r="T34">
        <v>8447.6637549999996</v>
      </c>
      <c r="U34">
        <v>8357.3874350000006</v>
      </c>
      <c r="V34">
        <v>8244.2021829999994</v>
      </c>
      <c r="W34">
        <v>8261.024469</v>
      </c>
      <c r="X34">
        <v>8299.291131</v>
      </c>
      <c r="Y34">
        <v>8204.0739589999994</v>
      </c>
      <c r="Z34">
        <v>8040.2622000000001</v>
      </c>
      <c r="AA34">
        <v>7819.5657890000002</v>
      </c>
      <c r="AB34">
        <v>7547.5741399999997</v>
      </c>
      <c r="AC34">
        <v>7232.2848690000001</v>
      </c>
      <c r="AD34">
        <v>6884.8114379999997</v>
      </c>
      <c r="AE34">
        <v>6520.994334</v>
      </c>
      <c r="AF34">
        <v>6154.2663249999996</v>
      </c>
      <c r="AG34">
        <v>5794.4966720000002</v>
      </c>
      <c r="AH34">
        <v>5447.6626919999999</v>
      </c>
      <c r="AI34">
        <v>5116.8706140000004</v>
      </c>
      <c r="AJ34">
        <v>4803.090768</v>
      </c>
      <c r="AK34">
        <v>4506.4161139999997</v>
      </c>
      <c r="AL34">
        <v>4226.4497279999996</v>
      </c>
      <c r="AM34">
        <v>3962.5519469999999</v>
      </c>
      <c r="AN34">
        <v>3715.0178150000002</v>
      </c>
      <c r="AO34">
        <v>3482.8908419999998</v>
      </c>
      <c r="AP34">
        <v>3265.2404790000001</v>
      </c>
      <c r="AQ34">
        <v>3061.1778549999999</v>
      </c>
      <c r="AR34">
        <v>2857.1067779999998</v>
      </c>
      <c r="AS34">
        <v>2666.6366849999999</v>
      </c>
      <c r="AT34">
        <v>2488.8627270000002</v>
      </c>
      <c r="AU34">
        <v>2322.939441</v>
      </c>
      <c r="AV34">
        <v>2168.077252</v>
      </c>
      <c r="AW34">
        <v>2023.5389809999999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13628.98927</v>
      </c>
      <c r="G35" s="39">
        <v>13296.93554</v>
      </c>
      <c r="H35" s="39">
        <v>13023.27529</v>
      </c>
      <c r="I35">
        <v>12752.052589999999</v>
      </c>
      <c r="J35">
        <v>12479.389219999999</v>
      </c>
      <c r="K35" s="39">
        <v>12157.98741</v>
      </c>
      <c r="L35" s="39">
        <v>11836.92892</v>
      </c>
      <c r="M35" s="39">
        <v>11531.741690000001</v>
      </c>
      <c r="N35" s="39">
        <v>11211.763349999999</v>
      </c>
      <c r="O35" s="39">
        <v>10925.02821</v>
      </c>
      <c r="P35">
        <v>10720.007439999999</v>
      </c>
      <c r="Q35">
        <v>10520.88168</v>
      </c>
      <c r="R35">
        <v>10328.5993</v>
      </c>
      <c r="S35">
        <v>10057.05733</v>
      </c>
      <c r="T35">
        <v>9778.1654139999901</v>
      </c>
      <c r="U35">
        <v>9429.7061539999995</v>
      </c>
      <c r="V35">
        <v>9063.2079460000004</v>
      </c>
      <c r="W35">
        <v>8776.2284810000001</v>
      </c>
      <c r="X35">
        <v>8513.5406399999902</v>
      </c>
      <c r="Y35">
        <v>8199.2751019999996</v>
      </c>
      <c r="Z35">
        <v>7865.3112440000004</v>
      </c>
      <c r="AA35">
        <v>7517.4024399999998</v>
      </c>
      <c r="AB35">
        <v>7158.260327</v>
      </c>
      <c r="AC35">
        <v>6791.5860350000003</v>
      </c>
      <c r="AD35">
        <v>6422.3773860000001</v>
      </c>
      <c r="AE35">
        <v>6057.5424439999997</v>
      </c>
      <c r="AF35">
        <v>5702.7231389999997</v>
      </c>
      <c r="AG35">
        <v>5361.8491770000001</v>
      </c>
      <c r="AH35">
        <v>5037.0573459999996</v>
      </c>
      <c r="AI35">
        <v>4729.1941390000002</v>
      </c>
      <c r="AJ35">
        <v>4438.1694669999997</v>
      </c>
      <c r="AK35">
        <v>4163.5239869999996</v>
      </c>
      <c r="AL35">
        <v>3904.6049240000002</v>
      </c>
      <c r="AM35">
        <v>3660.6761569999999</v>
      </c>
      <c r="AN35">
        <v>3431.937242</v>
      </c>
      <c r="AO35">
        <v>3217.4673029999999</v>
      </c>
      <c r="AP35">
        <v>3016.38841</v>
      </c>
      <c r="AQ35">
        <v>2827.8704160000002</v>
      </c>
      <c r="AR35">
        <v>2639.3488200000002</v>
      </c>
      <c r="AS35">
        <v>2463.3937660000001</v>
      </c>
      <c r="AT35">
        <v>2299.168271</v>
      </c>
      <c r="AU35">
        <v>2145.890758</v>
      </c>
      <c r="AV35">
        <v>2002.831557</v>
      </c>
      <c r="AW35">
        <v>1869.3095410000001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4796.2758780000004</v>
      </c>
      <c r="G36">
        <v>4658.2957729999998</v>
      </c>
      <c r="H36">
        <v>4538.9335250000004</v>
      </c>
      <c r="I36">
        <v>4421.8819899999999</v>
      </c>
      <c r="J36">
        <v>4302.5289650000004</v>
      </c>
      <c r="K36">
        <v>4168.8715670000001</v>
      </c>
      <c r="L36">
        <v>4034.002375</v>
      </c>
      <c r="M36">
        <v>3904.8984489999998</v>
      </c>
      <c r="N36">
        <v>3770.8091680000002</v>
      </c>
      <c r="O36">
        <v>3647.3286389999998</v>
      </c>
      <c r="P36">
        <v>3559.1858069999998</v>
      </c>
      <c r="Q36">
        <v>3471.2703780000002</v>
      </c>
      <c r="R36">
        <v>3384.484661</v>
      </c>
      <c r="S36">
        <v>3271.4005299999999</v>
      </c>
      <c r="T36">
        <v>3142.5814820000001</v>
      </c>
      <c r="U36">
        <v>2990.8555839999999</v>
      </c>
      <c r="V36">
        <v>2834.0016369999998</v>
      </c>
      <c r="W36">
        <v>2690.7152540000002</v>
      </c>
      <c r="X36">
        <v>2555.0056089999998</v>
      </c>
      <c r="Y36">
        <v>2419.8864779999999</v>
      </c>
      <c r="Z36">
        <v>2288.4449460000001</v>
      </c>
      <c r="AA36">
        <v>2161.2392890000001</v>
      </c>
      <c r="AB36">
        <v>2038.494451</v>
      </c>
      <c r="AC36">
        <v>1920.442755</v>
      </c>
      <c r="AD36">
        <v>1807.346691</v>
      </c>
      <c r="AE36">
        <v>1699.5069579999999</v>
      </c>
      <c r="AF36">
        <v>1597.0845420000001</v>
      </c>
      <c r="AG36">
        <v>1500.1007649999999</v>
      </c>
      <c r="AH36">
        <v>1408.45451</v>
      </c>
      <c r="AI36">
        <v>1321.9673130000001</v>
      </c>
      <c r="AJ36">
        <v>1240.41238</v>
      </c>
      <c r="AK36">
        <v>1163.550567</v>
      </c>
      <c r="AL36">
        <v>1091.1416449999999</v>
      </c>
      <c r="AM36">
        <v>1022.950707</v>
      </c>
      <c r="AN36">
        <v>959.01889240000003</v>
      </c>
      <c r="AO36">
        <v>899.08146720000002</v>
      </c>
      <c r="AP36">
        <v>842.8894818</v>
      </c>
      <c r="AQ36">
        <v>790.20918240000003</v>
      </c>
      <c r="AR36">
        <v>737.52870819999998</v>
      </c>
      <c r="AS36">
        <v>688.36019539999995</v>
      </c>
      <c r="AT36">
        <v>642.46954879999998</v>
      </c>
      <c r="AU36">
        <v>599.63826180000001</v>
      </c>
      <c r="AV36">
        <v>559.66238559999999</v>
      </c>
      <c r="AW36">
        <v>522.35156370000004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2166.0543339999999</v>
      </c>
      <c r="G37">
        <v>2070.4819120000002</v>
      </c>
      <c r="H37">
        <v>1983.0072580000001</v>
      </c>
      <c r="I37">
        <v>1898.362171</v>
      </c>
      <c r="J37">
        <v>1813.3599160000001</v>
      </c>
      <c r="K37">
        <v>1727.580109</v>
      </c>
      <c r="L37">
        <v>1641.856035</v>
      </c>
      <c r="M37">
        <v>1560.1924959999999</v>
      </c>
      <c r="N37">
        <v>1484.9009840000001</v>
      </c>
      <c r="O37">
        <v>1413.4057680000001</v>
      </c>
      <c r="P37">
        <v>1357.42326</v>
      </c>
      <c r="Q37">
        <v>1300.869782</v>
      </c>
      <c r="R37">
        <v>1244.3410570000001</v>
      </c>
      <c r="S37">
        <v>1185.213902</v>
      </c>
      <c r="T37">
        <v>1125.953207</v>
      </c>
      <c r="U37">
        <v>1063.400251</v>
      </c>
      <c r="V37">
        <v>1000.847295</v>
      </c>
      <c r="W37">
        <v>941.97392520000005</v>
      </c>
      <c r="X37">
        <v>886.56369429999995</v>
      </c>
      <c r="Y37">
        <v>834.20757060000005</v>
      </c>
      <c r="Z37">
        <v>784.74862370000005</v>
      </c>
      <c r="AA37">
        <v>738.03739610000002</v>
      </c>
      <c r="AB37">
        <v>693.93157559999997</v>
      </c>
      <c r="AC37">
        <v>652.29568110000002</v>
      </c>
      <c r="AD37">
        <v>613.00076049999996</v>
      </c>
      <c r="AE37">
        <v>575.92410159999997</v>
      </c>
      <c r="AF37">
        <v>540.94895380000003</v>
      </c>
      <c r="AG37">
        <v>507.96426150000002</v>
      </c>
      <c r="AH37">
        <v>476.86440870000001</v>
      </c>
      <c r="AI37">
        <v>447.5489738</v>
      </c>
      <c r="AJ37">
        <v>419.92249390000001</v>
      </c>
      <c r="AK37">
        <v>393.89424009999999</v>
      </c>
      <c r="AL37">
        <v>369.37800110000001</v>
      </c>
      <c r="AM37">
        <v>346.29187610000002</v>
      </c>
      <c r="AN37">
        <v>324.64863380000003</v>
      </c>
      <c r="AO37">
        <v>304.35809419999998</v>
      </c>
      <c r="AP37">
        <v>285.33571330000001</v>
      </c>
      <c r="AQ37">
        <v>267.50223119999998</v>
      </c>
      <c r="AR37">
        <v>249.66874910000001</v>
      </c>
      <c r="AS37">
        <v>233.02416590000001</v>
      </c>
      <c r="AT37">
        <v>217.48922150000001</v>
      </c>
      <c r="AU37">
        <v>202.98993999999999</v>
      </c>
      <c r="AV37">
        <v>189.45727740000001</v>
      </c>
      <c r="AW37">
        <v>176.8267922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2.4354247799999999E-2</v>
      </c>
      <c r="G38">
        <v>6.3841000600000003E-2</v>
      </c>
      <c r="H38">
        <v>0.1416333269</v>
      </c>
      <c r="I38">
        <v>0.26370681039999999</v>
      </c>
      <c r="J38">
        <v>0.4542374435</v>
      </c>
      <c r="K38">
        <v>0.70003493230000002</v>
      </c>
      <c r="L38">
        <v>1.0454022890000001</v>
      </c>
      <c r="M38">
        <v>1.5715730990000001</v>
      </c>
      <c r="N38">
        <v>2.262139726</v>
      </c>
      <c r="O38">
        <v>3.2809228039999998</v>
      </c>
      <c r="P38">
        <v>4.1181973169999999</v>
      </c>
      <c r="Q38">
        <v>5.3886121380000001</v>
      </c>
      <c r="R38">
        <v>7.2596407479999998</v>
      </c>
      <c r="S38">
        <v>9.2991161170000005</v>
      </c>
      <c r="T38">
        <v>11.71793188</v>
      </c>
      <c r="U38">
        <v>16.774813649999999</v>
      </c>
      <c r="V38">
        <v>24.83490656</v>
      </c>
      <c r="W38">
        <v>39.282004010000001</v>
      </c>
      <c r="X38">
        <v>58.730099539999998</v>
      </c>
      <c r="Y38">
        <v>78.246378680000007</v>
      </c>
      <c r="Z38">
        <v>102.8180356</v>
      </c>
      <c r="AA38">
        <v>136.7044582</v>
      </c>
      <c r="AB38">
        <v>181.6516216</v>
      </c>
      <c r="AC38">
        <v>238.32740530000001</v>
      </c>
      <c r="AD38">
        <v>304.68510880000002</v>
      </c>
      <c r="AE38">
        <v>379.06124260000001</v>
      </c>
      <c r="AF38">
        <v>458.74913079999999</v>
      </c>
      <c r="AG38">
        <v>541.24193400000001</v>
      </c>
      <c r="AH38">
        <v>624.71451260000003</v>
      </c>
      <c r="AI38">
        <v>711.67756970000005</v>
      </c>
      <c r="AJ38">
        <v>799.85963830000003</v>
      </c>
      <c r="AK38">
        <v>887.97078839999995</v>
      </c>
      <c r="AL38">
        <v>975.48404670000002</v>
      </c>
      <c r="AM38">
        <v>1061.8560199999999</v>
      </c>
      <c r="AN38">
        <v>1145.394211</v>
      </c>
      <c r="AO38">
        <v>1226.4999789999999</v>
      </c>
      <c r="AP38">
        <v>1305.3530760000001</v>
      </c>
      <c r="AQ38">
        <v>1382.083273</v>
      </c>
      <c r="AR38">
        <v>1471.6281570000001</v>
      </c>
      <c r="AS38">
        <v>1560.013762</v>
      </c>
      <c r="AT38">
        <v>1646.4886819999999</v>
      </c>
      <c r="AU38">
        <v>1730.7922209999999</v>
      </c>
      <c r="AV38">
        <v>1812.80366</v>
      </c>
      <c r="AW38">
        <v>1889.2517740000001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4.4775079099999997E-2</v>
      </c>
      <c r="G39">
        <v>9.8488500000000007E-2</v>
      </c>
      <c r="H39">
        <v>0.19387963990000001</v>
      </c>
      <c r="I39">
        <v>0.33429144300000002</v>
      </c>
      <c r="J39">
        <v>0.54054446720000005</v>
      </c>
      <c r="K39">
        <v>0.79681194639999997</v>
      </c>
      <c r="L39">
        <v>1.143384602</v>
      </c>
      <c r="M39">
        <v>1.6470037449999999</v>
      </c>
      <c r="N39">
        <v>2.2893916829999998</v>
      </c>
      <c r="O39">
        <v>3.2165408389999999</v>
      </c>
      <c r="P39">
        <v>4.1236338760000004</v>
      </c>
      <c r="Q39">
        <v>5.4272042960000002</v>
      </c>
      <c r="R39">
        <v>7.2570527010000001</v>
      </c>
      <c r="S39">
        <v>9.1723261699999998</v>
      </c>
      <c r="T39">
        <v>11.359518789999999</v>
      </c>
      <c r="U39">
        <v>15.329852300000001</v>
      </c>
      <c r="V39">
        <v>21.33867996</v>
      </c>
      <c r="W39">
        <v>32.055665140000002</v>
      </c>
      <c r="X39">
        <v>46.314062569999997</v>
      </c>
      <c r="Y39">
        <v>60.371300079999997</v>
      </c>
      <c r="Z39">
        <v>77.814974219999996</v>
      </c>
      <c r="AA39">
        <v>101.5616054</v>
      </c>
      <c r="AB39">
        <v>132.6449915</v>
      </c>
      <c r="AC39">
        <v>171.31136599999999</v>
      </c>
      <c r="AD39">
        <v>215.99061649999999</v>
      </c>
      <c r="AE39">
        <v>265.41759439999998</v>
      </c>
      <c r="AF39">
        <v>317.66910780000001</v>
      </c>
      <c r="AG39">
        <v>371.01378089999997</v>
      </c>
      <c r="AH39">
        <v>424.2204706</v>
      </c>
      <c r="AI39">
        <v>478.88918710000002</v>
      </c>
      <c r="AJ39">
        <v>533.52444969999999</v>
      </c>
      <c r="AK39">
        <v>587.2928015</v>
      </c>
      <c r="AL39">
        <v>639.85984729999996</v>
      </c>
      <c r="AM39">
        <v>690.88857610000002</v>
      </c>
      <c r="AN39">
        <v>739.52545220000002</v>
      </c>
      <c r="AO39">
        <v>786.03606960000002</v>
      </c>
      <c r="AP39">
        <v>830.54473829999995</v>
      </c>
      <c r="AQ39">
        <v>873.14160919999995</v>
      </c>
      <c r="AR39">
        <v>919.28152260000002</v>
      </c>
      <c r="AS39">
        <v>964.13241440000002</v>
      </c>
      <c r="AT39">
        <v>1007.258017</v>
      </c>
      <c r="AU39">
        <v>1048.5090620000001</v>
      </c>
      <c r="AV39">
        <v>1087.818659</v>
      </c>
      <c r="AW39">
        <v>1123.3896279999999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0.165977772</v>
      </c>
      <c r="G40">
        <v>0.3283944171</v>
      </c>
      <c r="H40">
        <v>0.58979711820000003</v>
      </c>
      <c r="I40">
        <v>0.94812965829999996</v>
      </c>
      <c r="J40">
        <v>1.4356711390000001</v>
      </c>
      <c r="K40">
        <v>2.0103679400000001</v>
      </c>
      <c r="L40">
        <v>2.743634514</v>
      </c>
      <c r="M40">
        <v>3.7278923179999999</v>
      </c>
      <c r="N40">
        <v>4.9195101550000002</v>
      </c>
      <c r="O40">
        <v>6.5679382009999996</v>
      </c>
      <c r="P40">
        <v>8.7137805020000005</v>
      </c>
      <c r="Q40">
        <v>11.56908602</v>
      </c>
      <c r="R40">
        <v>15.282332200000001</v>
      </c>
      <c r="S40">
        <v>18.900202530000001</v>
      </c>
      <c r="T40">
        <v>22.739480690000001</v>
      </c>
      <c r="U40">
        <v>27.687756749999998</v>
      </c>
      <c r="V40">
        <v>34.118844459999998</v>
      </c>
      <c r="W40">
        <v>45.492759980000002</v>
      </c>
      <c r="X40">
        <v>60.12597513</v>
      </c>
      <c r="Y40">
        <v>73.773177459999999</v>
      </c>
      <c r="Z40">
        <v>89.97707346</v>
      </c>
      <c r="AA40">
        <v>111.1964728</v>
      </c>
      <c r="AB40">
        <v>137.86758560000001</v>
      </c>
      <c r="AC40">
        <v>169.66585019999999</v>
      </c>
      <c r="AD40">
        <v>204.89166829999999</v>
      </c>
      <c r="AE40">
        <v>242.2325142</v>
      </c>
      <c r="AF40">
        <v>279.98055979999998</v>
      </c>
      <c r="AG40">
        <v>316.73111929999999</v>
      </c>
      <c r="AH40">
        <v>351.57836470000001</v>
      </c>
      <c r="AI40">
        <v>385.66020090000001</v>
      </c>
      <c r="AJ40">
        <v>417.94439920000002</v>
      </c>
      <c r="AK40">
        <v>447.92097810000001</v>
      </c>
      <c r="AL40">
        <v>475.43825559999999</v>
      </c>
      <c r="AM40">
        <v>500.3568813</v>
      </c>
      <c r="AN40">
        <v>522.61316099999999</v>
      </c>
      <c r="AO40">
        <v>542.44152210000004</v>
      </c>
      <c r="AP40">
        <v>559.98075700000004</v>
      </c>
      <c r="AQ40">
        <v>575.34120359999997</v>
      </c>
      <c r="AR40">
        <v>585.2285905</v>
      </c>
      <c r="AS40">
        <v>593.5834572</v>
      </c>
      <c r="AT40">
        <v>600.22903610000003</v>
      </c>
      <c r="AU40">
        <v>605.129908</v>
      </c>
      <c r="AV40">
        <v>608.29171299999996</v>
      </c>
      <c r="AW40">
        <v>609.05165669999997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3.852869622</v>
      </c>
      <c r="G41">
        <v>7.5170066359999996</v>
      </c>
      <c r="H41">
        <v>13.32181158</v>
      </c>
      <c r="I41">
        <v>21.181587440000001</v>
      </c>
      <c r="J41">
        <v>31.72532601</v>
      </c>
      <c r="K41">
        <v>44.027098969999997</v>
      </c>
      <c r="L41">
        <v>59.538416390000002</v>
      </c>
      <c r="M41">
        <v>80.008055299999995</v>
      </c>
      <c r="N41">
        <v>104.5020325</v>
      </c>
      <c r="O41">
        <v>138.05851150000001</v>
      </c>
      <c r="P41">
        <v>184.4659259</v>
      </c>
      <c r="Q41">
        <v>245.3013157</v>
      </c>
      <c r="R41">
        <v>323.17386169999997</v>
      </c>
      <c r="S41">
        <v>397.8606681</v>
      </c>
      <c r="T41">
        <v>475.7840314</v>
      </c>
      <c r="U41">
        <v>567.687995</v>
      </c>
      <c r="V41">
        <v>682.58105430000001</v>
      </c>
      <c r="W41">
        <v>886.30970030000003</v>
      </c>
      <c r="X41">
        <v>1146.932783</v>
      </c>
      <c r="Y41">
        <v>1387.2239440000001</v>
      </c>
      <c r="Z41">
        <v>1670.68166</v>
      </c>
      <c r="AA41">
        <v>2040.4423870000001</v>
      </c>
      <c r="AB41">
        <v>2503.6466439999999</v>
      </c>
      <c r="AC41">
        <v>3054.450159</v>
      </c>
      <c r="AD41">
        <v>3663.6221620000001</v>
      </c>
      <c r="AE41">
        <v>4309.0501510000004</v>
      </c>
      <c r="AF41">
        <v>4961.9573200000004</v>
      </c>
      <c r="AG41">
        <v>5598.9383610000004</v>
      </c>
      <c r="AH41">
        <v>6205.235267</v>
      </c>
      <c r="AI41">
        <v>6801.8216210000001</v>
      </c>
      <c r="AJ41">
        <v>7371.5984340000005</v>
      </c>
      <c r="AK41">
        <v>7906.4483399999999</v>
      </c>
      <c r="AL41">
        <v>8404.4431349999995</v>
      </c>
      <c r="AM41">
        <v>8863.7606450000003</v>
      </c>
      <c r="AN41">
        <v>9282.0264210000005</v>
      </c>
      <c r="AO41">
        <v>9663.6636409999901</v>
      </c>
      <c r="AP41">
        <v>10011.378779999999</v>
      </c>
      <c r="AQ41">
        <v>10327.36875</v>
      </c>
      <c r="AR41">
        <v>10597.150019999999</v>
      </c>
      <c r="AS41">
        <v>10848.185359999999</v>
      </c>
      <c r="AT41">
        <v>11077.14918</v>
      </c>
      <c r="AU41">
        <v>11283.41668</v>
      </c>
      <c r="AV41">
        <v>11467.1252</v>
      </c>
      <c r="AW41">
        <v>11613.746789999999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1.514842875</v>
      </c>
      <c r="G42">
        <v>2.9466402180000002</v>
      </c>
      <c r="H42">
        <v>5.206658751</v>
      </c>
      <c r="I42">
        <v>8.2576619949999994</v>
      </c>
      <c r="J42">
        <v>12.33598301</v>
      </c>
      <c r="K42">
        <v>17.081545330000001</v>
      </c>
      <c r="L42" s="39">
        <v>23.04597231</v>
      </c>
      <c r="M42" s="39">
        <v>30.878730990000001</v>
      </c>
      <c r="N42" s="39">
        <v>40.218318570000001</v>
      </c>
      <c r="O42" s="39">
        <v>52.973998989999998</v>
      </c>
      <c r="P42" s="39">
        <v>70.925106760000006</v>
      </c>
      <c r="Q42" s="39">
        <v>94.363276350000007</v>
      </c>
      <c r="R42">
        <v>124.23237570000001</v>
      </c>
      <c r="S42">
        <v>152.7464961</v>
      </c>
      <c r="T42">
        <v>182.3383935</v>
      </c>
      <c r="U42">
        <v>216.05156679999999</v>
      </c>
      <c r="V42">
        <v>257.27872619999999</v>
      </c>
      <c r="W42">
        <v>330.31343370000002</v>
      </c>
      <c r="X42">
        <v>423.24947659999998</v>
      </c>
      <c r="Y42">
        <v>508.12118199999998</v>
      </c>
      <c r="Z42">
        <v>607.46107340000003</v>
      </c>
      <c r="AA42">
        <v>736.14420380000001</v>
      </c>
      <c r="AB42">
        <v>896.1334468</v>
      </c>
      <c r="AC42">
        <v>1084.8314399999999</v>
      </c>
      <c r="AD42">
        <v>1291.7886800000001</v>
      </c>
      <c r="AE42">
        <v>1509.1716369999999</v>
      </c>
      <c r="AF42">
        <v>1727.0378490000001</v>
      </c>
      <c r="AG42">
        <v>1937.454045</v>
      </c>
      <c r="AH42">
        <v>2135.5469240000002</v>
      </c>
      <c r="AI42">
        <v>2328.3928850000002</v>
      </c>
      <c r="AJ42">
        <v>2510.4095149999998</v>
      </c>
      <c r="AK42">
        <v>2679.0630120000001</v>
      </c>
      <c r="AL42">
        <v>2833.8819309999999</v>
      </c>
      <c r="AM42">
        <v>2974.4404840000002</v>
      </c>
      <c r="AN42">
        <v>3100.5403030000002</v>
      </c>
      <c r="AO42">
        <v>3213.7435679999999</v>
      </c>
      <c r="AP42">
        <v>3315.0431669999998</v>
      </c>
      <c r="AQ42">
        <v>3405.2561730000002</v>
      </c>
      <c r="AR42">
        <v>3474.0551930000001</v>
      </c>
      <c r="AS42">
        <v>3536.516983</v>
      </c>
      <c r="AT42">
        <v>3591.6890020000001</v>
      </c>
      <c r="AU42">
        <v>3639.4577169999998</v>
      </c>
      <c r="AV42">
        <v>3679.944763</v>
      </c>
      <c r="AW42">
        <v>3708.8496230000001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1.5498766400000001E-2</v>
      </c>
      <c r="G43">
        <v>1.8000562899999999E-2</v>
      </c>
      <c r="H43">
        <v>1.70105324E-2</v>
      </c>
      <c r="I43">
        <v>1.6074953100000001E-2</v>
      </c>
      <c r="J43">
        <v>1.51908307E-2</v>
      </c>
      <c r="K43">
        <v>1.4355335E-2</v>
      </c>
      <c r="L43">
        <v>1.35657916E-2</v>
      </c>
      <c r="M43">
        <v>1.28196731E-2</v>
      </c>
      <c r="N43">
        <v>1.2114591100000001E-2</v>
      </c>
      <c r="O43">
        <v>1.1448288500000001E-2</v>
      </c>
      <c r="P43">
        <v>1.08758741E-2</v>
      </c>
      <c r="Q43">
        <v>1.0332080400000001E-2</v>
      </c>
      <c r="R43">
        <v>9.8154763899999907E-3</v>
      </c>
      <c r="S43">
        <v>9.3247025699999906E-3</v>
      </c>
      <c r="T43">
        <v>8.8584674400000001E-3</v>
      </c>
      <c r="U43">
        <v>8.3663303600000002E-3</v>
      </c>
      <c r="V43">
        <v>7.8741932800000004E-3</v>
      </c>
      <c r="W43">
        <v>7.41100544E-3</v>
      </c>
      <c r="X43">
        <v>6.9750639399999998E-3</v>
      </c>
      <c r="Y43">
        <v>6.56315072E-3</v>
      </c>
      <c r="Z43">
        <v>6.1740311100000004E-3</v>
      </c>
      <c r="AA43">
        <v>5.8065292600000002E-3</v>
      </c>
      <c r="AB43">
        <v>5.4595255200000003E-3</v>
      </c>
      <c r="AC43">
        <v>5.1319539900000002E-3</v>
      </c>
      <c r="AD43">
        <v>4.8228001299999998E-3</v>
      </c>
      <c r="AE43">
        <v>4.5310985099999996E-3</v>
      </c>
      <c r="AF43">
        <v>4.25593059E-3</v>
      </c>
      <c r="AG43">
        <v>3.9964226199999996E-3</v>
      </c>
      <c r="AH43">
        <v>3.7517436899999999E-3</v>
      </c>
      <c r="AI43">
        <v>3.52110371E-3</v>
      </c>
      <c r="AJ43">
        <v>3.3037516299999998E-3</v>
      </c>
      <c r="AK43">
        <v>3.0989736300000002E-3</v>
      </c>
      <c r="AL43">
        <v>2.9060914599999999E-3</v>
      </c>
      <c r="AM43">
        <v>2.7244607399999998E-3</v>
      </c>
      <c r="AN43">
        <v>2.5541819400000001E-3</v>
      </c>
      <c r="AO43">
        <v>2.39454557E-3</v>
      </c>
      <c r="AP43">
        <v>2.24488647E-3</v>
      </c>
      <c r="AQ43">
        <v>2.1045810700000001E-3</v>
      </c>
      <c r="AR43">
        <v>1.9642756600000001E-3</v>
      </c>
      <c r="AS43">
        <v>1.8333239500000001E-3</v>
      </c>
      <c r="AT43">
        <v>1.71110236E-3</v>
      </c>
      <c r="AU43">
        <v>1.5970288699999999E-3</v>
      </c>
      <c r="AV43">
        <v>1.4905602699999999E-3</v>
      </c>
      <c r="AW43">
        <v>1.39118959E-3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0.249761334</v>
      </c>
      <c r="G44">
        <v>0.47664491710000001</v>
      </c>
      <c r="H44">
        <v>0.82653216409999997</v>
      </c>
      <c r="I44">
        <v>1.290053232</v>
      </c>
      <c r="J44">
        <v>1.8958917989999999</v>
      </c>
      <c r="K44">
        <v>2.5890523769999998</v>
      </c>
      <c r="L44">
        <v>3.4428727320000001</v>
      </c>
      <c r="M44">
        <v>4.5307035490000001</v>
      </c>
      <c r="N44">
        <v>5.7997944219999997</v>
      </c>
      <c r="O44">
        <v>7.5007940340000001</v>
      </c>
      <c r="P44">
        <v>10.16749553</v>
      </c>
      <c r="Q44">
        <v>13.564301759999999</v>
      </c>
      <c r="R44">
        <v>17.775778030000001</v>
      </c>
      <c r="S44">
        <v>21.682101809999999</v>
      </c>
      <c r="T44">
        <v>25.605157890000001</v>
      </c>
      <c r="U44">
        <v>29.21337286</v>
      </c>
      <c r="V44">
        <v>33.078124180000003</v>
      </c>
      <c r="W44">
        <v>39.964378189999998</v>
      </c>
      <c r="X44">
        <v>48.503121360000002</v>
      </c>
      <c r="Y44">
        <v>55.893928930000001</v>
      </c>
      <c r="Z44">
        <v>64.215043850000001</v>
      </c>
      <c r="AA44">
        <v>74.660628489999894</v>
      </c>
      <c r="AB44">
        <v>87.213459779999994</v>
      </c>
      <c r="AC44">
        <v>101.4875114</v>
      </c>
      <c r="AD44">
        <v>116.5710089</v>
      </c>
      <c r="AE44">
        <v>131.824037</v>
      </c>
      <c r="AF44">
        <v>146.50516350000001</v>
      </c>
      <c r="AG44">
        <v>160.07952119999999</v>
      </c>
      <c r="AH44">
        <v>172.27143219999999</v>
      </c>
      <c r="AI44">
        <v>183.6379373</v>
      </c>
      <c r="AJ44">
        <v>193.8635367</v>
      </c>
      <c r="AK44">
        <v>202.8506787</v>
      </c>
      <c r="AL44">
        <v>210.63805249999999</v>
      </c>
      <c r="AM44">
        <v>217.26386969999999</v>
      </c>
      <c r="AN44">
        <v>222.8428954</v>
      </c>
      <c r="AO44">
        <v>227.51222749999999</v>
      </c>
      <c r="AP44">
        <v>231.3679741</v>
      </c>
      <c r="AQ44">
        <v>234.4909092</v>
      </c>
      <c r="AR44">
        <v>235.64794670000001</v>
      </c>
      <c r="AS44">
        <v>236.51094040000001</v>
      </c>
      <c r="AT44">
        <v>237.03842929999999</v>
      </c>
      <c r="AU44">
        <v>237.23534459999999</v>
      </c>
      <c r="AV44">
        <v>237.11836940000001</v>
      </c>
      <c r="AW44">
        <v>236.45811850000001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32682.510920000001</v>
      </c>
      <c r="G46">
        <v>33303.345690000002</v>
      </c>
      <c r="H46">
        <v>34122.547619999998</v>
      </c>
      <c r="I46">
        <v>34831.545940000004</v>
      </c>
      <c r="J46">
        <v>35440.745949999997</v>
      </c>
      <c r="K46">
        <v>35664.094239999999</v>
      </c>
      <c r="L46">
        <v>35748.942969999996</v>
      </c>
      <c r="M46">
        <v>35825.687089999999</v>
      </c>
      <c r="N46">
        <v>35751.304049999999</v>
      </c>
      <c r="O46">
        <v>35766.89129</v>
      </c>
      <c r="P46">
        <v>36038.679360000002</v>
      </c>
      <c r="Q46">
        <v>36333.262029999998</v>
      </c>
      <c r="R46">
        <v>36618.752990000001</v>
      </c>
      <c r="S46">
        <v>36449.656179999998</v>
      </c>
      <c r="T46">
        <v>36042.183060000003</v>
      </c>
      <c r="U46">
        <v>35416.318800000001</v>
      </c>
      <c r="V46">
        <v>34728.829339999997</v>
      </c>
      <c r="W46">
        <v>34553.74742</v>
      </c>
      <c r="X46">
        <v>34492.33008</v>
      </c>
      <c r="Y46">
        <v>33952.436249999999</v>
      </c>
      <c r="Z46">
        <v>33171.704429999998</v>
      </c>
      <c r="AA46">
        <v>32189.737089999999</v>
      </c>
      <c r="AB46">
        <v>31023.79</v>
      </c>
      <c r="AC46">
        <v>29700.491379999999</v>
      </c>
      <c r="AD46">
        <v>28258.927370000001</v>
      </c>
      <c r="AE46">
        <v>26758.534380000001</v>
      </c>
      <c r="AF46">
        <v>25250.614249999999</v>
      </c>
      <c r="AG46">
        <v>23773.333569999999</v>
      </c>
      <c r="AH46">
        <v>22350.003669999998</v>
      </c>
      <c r="AI46">
        <v>20992.80759</v>
      </c>
      <c r="AJ46">
        <v>19705.503840000001</v>
      </c>
      <c r="AK46">
        <v>18488.390780000002</v>
      </c>
      <c r="AL46">
        <v>17339.815429999999</v>
      </c>
      <c r="AM46" s="39">
        <v>16257.150869999999</v>
      </c>
      <c r="AN46" s="39">
        <v>15241.610049999999</v>
      </c>
      <c r="AO46" s="39">
        <v>14289.27252</v>
      </c>
      <c r="AP46" s="39">
        <v>13396.323340000001</v>
      </c>
      <c r="AQ46" s="39">
        <v>12559.11772</v>
      </c>
      <c r="AR46" s="39">
        <v>11721.876399999999</v>
      </c>
      <c r="AS46" s="39">
        <v>10940.434579999999</v>
      </c>
      <c r="AT46" s="39">
        <v>10211.080550000001</v>
      </c>
      <c r="AU46" s="39">
        <v>9530.3459569999995</v>
      </c>
      <c r="AV46" s="39">
        <v>8894.9915990000009</v>
      </c>
      <c r="AW46" s="39">
        <v>8301.9931529999994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5.8680796959999997</v>
      </c>
      <c r="G47" s="39">
        <v>11.44901625</v>
      </c>
      <c r="H47">
        <v>20.297323120000001</v>
      </c>
      <c r="I47">
        <v>32.291505530000002</v>
      </c>
      <c r="J47">
        <v>48.402844700000003</v>
      </c>
      <c r="K47">
        <v>67.219266829999995</v>
      </c>
      <c r="L47">
        <v>90.973248630000001</v>
      </c>
      <c r="M47">
        <v>122.3767787</v>
      </c>
      <c r="N47">
        <v>160.00330170000001</v>
      </c>
      <c r="O47">
        <v>211.61015459999999</v>
      </c>
      <c r="P47" s="39">
        <v>282.52501580000001</v>
      </c>
      <c r="Q47" s="39">
        <v>375.62412840000002</v>
      </c>
      <c r="R47" s="39">
        <v>494.99085659999997</v>
      </c>
      <c r="S47" s="39">
        <v>609.67023549999999</v>
      </c>
      <c r="T47" s="39">
        <v>729.55337259999999</v>
      </c>
      <c r="U47" s="39">
        <v>872.75372379999999</v>
      </c>
      <c r="V47" s="39">
        <v>1053.23821</v>
      </c>
      <c r="W47" s="39">
        <v>1373.425352</v>
      </c>
      <c r="X47" s="39">
        <v>1783.8624930000001</v>
      </c>
      <c r="Y47" s="39">
        <v>2163.6364739999999</v>
      </c>
      <c r="Z47" s="39">
        <v>2612.9740339999998</v>
      </c>
      <c r="AA47" s="39">
        <v>3200.7155619999999</v>
      </c>
      <c r="AB47" s="39">
        <v>3939.1632089999998</v>
      </c>
      <c r="AC47" s="39">
        <v>4820.0788640000001</v>
      </c>
      <c r="AD47" s="39">
        <v>5797.5540680000004</v>
      </c>
      <c r="AE47" s="39">
        <v>6836.761708</v>
      </c>
      <c r="AF47" s="39">
        <v>7891.903386</v>
      </c>
      <c r="AG47" s="39">
        <v>8925.4627579999997</v>
      </c>
      <c r="AH47" s="39">
        <v>9913.5707239999902</v>
      </c>
      <c r="AI47">
        <v>10890.082920000001</v>
      </c>
      <c r="AJ47">
        <v>11827.20328</v>
      </c>
      <c r="AK47">
        <v>12711.5497</v>
      </c>
      <c r="AL47">
        <v>13539.748170000001</v>
      </c>
      <c r="AM47">
        <v>14308.5692</v>
      </c>
      <c r="AN47">
        <v>15012.945</v>
      </c>
      <c r="AO47">
        <v>15659.8994</v>
      </c>
      <c r="AP47">
        <v>16253.67074</v>
      </c>
      <c r="AQ47">
        <v>16797.68403</v>
      </c>
      <c r="AR47">
        <v>17282.99339</v>
      </c>
      <c r="AS47">
        <v>17738.944759999998</v>
      </c>
      <c r="AT47">
        <v>18159.854060000001</v>
      </c>
      <c r="AU47">
        <v>18544.542519999999</v>
      </c>
      <c r="AV47">
        <v>18893.10385</v>
      </c>
      <c r="AW47">
        <v>19180.74899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2.9655529699999999E-2</v>
      </c>
      <c r="G48" s="39">
        <v>7.7959446799999998E-2</v>
      </c>
      <c r="H48">
        <v>0.12119462290000001</v>
      </c>
      <c r="I48">
        <v>0.16816831560000001</v>
      </c>
      <c r="J48">
        <v>0.2296900848</v>
      </c>
      <c r="K48" s="39">
        <v>0.2905202657</v>
      </c>
      <c r="L48" s="39">
        <v>0.34570306919999999</v>
      </c>
      <c r="M48" s="39">
        <v>0.39883096829999998</v>
      </c>
      <c r="N48" s="39">
        <v>0.43188839639999999</v>
      </c>
      <c r="O48" s="39">
        <v>0.46131031290000002</v>
      </c>
      <c r="P48" s="39">
        <v>0.48655623869999998</v>
      </c>
      <c r="Q48" s="39">
        <v>0.53400051989999997</v>
      </c>
      <c r="R48" s="39">
        <v>0.58217615499999997</v>
      </c>
      <c r="S48" s="39">
        <v>0.63799770609999995</v>
      </c>
      <c r="T48" s="39">
        <v>0.67722213630000005</v>
      </c>
      <c r="U48" s="39">
        <v>0.73861819230000003</v>
      </c>
      <c r="V48" s="39">
        <v>0.81431060740000005</v>
      </c>
      <c r="W48" s="39">
        <v>0.94036181780000005</v>
      </c>
      <c r="X48" s="39">
        <v>1.0852057390000001</v>
      </c>
      <c r="Y48" s="39">
        <v>1.1825509809999999</v>
      </c>
      <c r="Z48" s="39">
        <v>1.2522832479999999</v>
      </c>
      <c r="AA48" s="39">
        <v>1.2957956319999999</v>
      </c>
      <c r="AB48" s="39">
        <v>1.312860315</v>
      </c>
      <c r="AC48" s="39">
        <v>1.3043710120000001</v>
      </c>
      <c r="AD48" s="39">
        <v>1.272984847</v>
      </c>
      <c r="AE48" s="39">
        <v>1.2253695099999999</v>
      </c>
      <c r="AF48" s="39">
        <v>1.168002736</v>
      </c>
      <c r="AG48" s="39">
        <v>1.106170171</v>
      </c>
      <c r="AH48" s="39">
        <v>1.0434425439999999</v>
      </c>
      <c r="AI48" s="39">
        <v>0.98198140079999996</v>
      </c>
      <c r="AJ48" s="39">
        <v>0.92277247849999999</v>
      </c>
      <c r="AK48" s="39">
        <v>0.86630335110000001</v>
      </c>
      <c r="AL48" s="39">
        <v>0.81275750479999997</v>
      </c>
      <c r="AM48" s="39">
        <v>0.7621510869</v>
      </c>
      <c r="AN48">
        <v>0.71461358819999998</v>
      </c>
      <c r="AO48">
        <v>0.66999952809999996</v>
      </c>
      <c r="AP48">
        <v>0.62814960409999998</v>
      </c>
      <c r="AQ48">
        <v>0.5889029724</v>
      </c>
      <c r="AR48">
        <v>0.54964982770000004</v>
      </c>
      <c r="AS48">
        <v>0.51301013259999995</v>
      </c>
      <c r="AT48">
        <v>0.47881131329999999</v>
      </c>
      <c r="AU48">
        <v>0.4468915068</v>
      </c>
      <c r="AV48">
        <v>0.4170992228</v>
      </c>
      <c r="AW48">
        <v>0.38929284990000002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2446.6775899999998</v>
      </c>
      <c r="G49" s="39">
        <v>2424.2765530000001</v>
      </c>
      <c r="H49">
        <v>2660.3639440000002</v>
      </c>
      <c r="I49">
        <v>2598.8489709999999</v>
      </c>
      <c r="J49">
        <v>2542.8224110000001</v>
      </c>
      <c r="K49" s="39">
        <v>2194.0678939999998</v>
      </c>
      <c r="L49" s="39">
        <v>2073.8249529999998</v>
      </c>
      <c r="M49" s="39">
        <v>2079.3430400000002</v>
      </c>
      <c r="N49" s="39">
        <v>1940.3869999999999</v>
      </c>
      <c r="O49" s="39">
        <v>2042.316</v>
      </c>
      <c r="P49" s="39">
        <v>2141.6280000000002</v>
      </c>
      <c r="Q49" s="39">
        <v>2203.7420000000002</v>
      </c>
      <c r="R49" s="39">
        <v>2240.3020000000001</v>
      </c>
      <c r="S49" s="39">
        <v>1801.2697539999999</v>
      </c>
      <c r="T49" s="39">
        <v>1565.3763469999999</v>
      </c>
      <c r="U49" s="39">
        <v>1560.2103320000001</v>
      </c>
      <c r="V49" s="39">
        <v>1627.64635</v>
      </c>
      <c r="W49" s="39">
        <v>2249.9327229999999</v>
      </c>
      <c r="X49" s="39">
        <v>2462.3829059999998</v>
      </c>
      <c r="Y49" s="39">
        <v>1982.1749950000001</v>
      </c>
      <c r="Z49" s="39">
        <v>1809.874867</v>
      </c>
      <c r="AA49" s="39">
        <v>1735.814572</v>
      </c>
      <c r="AB49" s="39">
        <v>1687.467854</v>
      </c>
      <c r="AC49" s="39">
        <v>1655.3942280000001</v>
      </c>
      <c r="AD49" s="39">
        <v>1615.4636170000001</v>
      </c>
      <c r="AE49" s="39">
        <v>1598.6824730000001</v>
      </c>
      <c r="AF49" s="39">
        <v>1587.4217180000001</v>
      </c>
      <c r="AG49" s="39">
        <v>1577.163918</v>
      </c>
      <c r="AH49" s="39">
        <v>1566.7451860000001</v>
      </c>
      <c r="AI49" s="39">
        <v>1602.732579</v>
      </c>
      <c r="AJ49" s="39">
        <v>1617.896266</v>
      </c>
      <c r="AK49" s="39">
        <v>1621.739994</v>
      </c>
      <c r="AL49" s="39">
        <v>1621.528143</v>
      </c>
      <c r="AM49" s="39">
        <v>1616.129189</v>
      </c>
      <c r="AN49">
        <v>1599.192485</v>
      </c>
      <c r="AO49">
        <v>1585.526558</v>
      </c>
      <c r="AP49">
        <v>1572.6454100000001</v>
      </c>
      <c r="AQ49">
        <v>1559.93229</v>
      </c>
      <c r="AR49">
        <v>1605.188163</v>
      </c>
      <c r="AS49">
        <v>1608.167535</v>
      </c>
      <c r="AT49">
        <v>1603.5138959999999</v>
      </c>
      <c r="AU49">
        <v>1595.34951</v>
      </c>
      <c r="AV49">
        <v>1584.866203</v>
      </c>
      <c r="AW49">
        <v>1547.186383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2370.8185480000002</v>
      </c>
      <c r="F50" s="39">
        <v>2443.0885370000001</v>
      </c>
      <c r="G50" s="39">
        <v>2418.3728719999999</v>
      </c>
      <c r="H50">
        <v>2650.885941</v>
      </c>
      <c r="I50">
        <v>2585.7384350000002</v>
      </c>
      <c r="J50">
        <v>2524.9350399999998</v>
      </c>
      <c r="K50" s="39">
        <v>2172.5893160000001</v>
      </c>
      <c r="L50" s="39">
        <v>2046.373912</v>
      </c>
      <c r="M50" s="39">
        <v>2042.935982</v>
      </c>
      <c r="N50" s="39">
        <v>1896.0297539999999</v>
      </c>
      <c r="O50" s="39">
        <v>1981.9089650000001</v>
      </c>
      <c r="P50" s="39">
        <v>2060.1326309999999</v>
      </c>
      <c r="Q50" s="39">
        <v>2096.5166370000002</v>
      </c>
      <c r="R50" s="39">
        <v>2102.1540650000002</v>
      </c>
      <c r="S50" s="39">
        <v>1661.8408320000001</v>
      </c>
      <c r="T50" s="39">
        <v>1415.0096980000001</v>
      </c>
      <c r="U50" s="39">
        <v>1376.479237</v>
      </c>
      <c r="V50" s="39">
        <v>1395.82341</v>
      </c>
      <c r="W50" s="39">
        <v>1867.7903920000001</v>
      </c>
      <c r="X50" s="39">
        <v>1971.156039</v>
      </c>
      <c r="Y50" s="39">
        <v>1497.054803</v>
      </c>
      <c r="Z50" s="39">
        <v>1232.2584649999999</v>
      </c>
      <c r="AA50" s="39">
        <v>992.53887580000003</v>
      </c>
      <c r="AB50" s="39">
        <v>757.74238430000003</v>
      </c>
      <c r="AC50" s="39">
        <v>538.12878039999998</v>
      </c>
      <c r="AD50" s="39">
        <v>347.62221690000001</v>
      </c>
      <c r="AE50" s="39">
        <v>208.81632020000001</v>
      </c>
      <c r="AF50" s="39">
        <v>117.0920816</v>
      </c>
      <c r="AG50" s="39">
        <v>62.390924439999999</v>
      </c>
      <c r="AH50" s="39">
        <v>32.180316820000002</v>
      </c>
      <c r="AI50" s="39">
        <v>16.77955708</v>
      </c>
      <c r="AJ50" s="39">
        <v>8.5485701909999996</v>
      </c>
      <c r="AK50" s="39">
        <v>4.302461246</v>
      </c>
      <c r="AL50" s="39">
        <v>2.1543743819999999</v>
      </c>
      <c r="AM50" s="39">
        <v>1.0739013479999999</v>
      </c>
      <c r="AN50" s="39">
        <v>0.53111305720000002</v>
      </c>
      <c r="AO50" s="39">
        <v>0.26309157849999998</v>
      </c>
      <c r="AP50" s="39">
        <v>0.13035664429999999</v>
      </c>
      <c r="AQ50" s="39">
        <v>6.4585531500000001E-2</v>
      </c>
      <c r="AR50" s="39">
        <v>3.3195503899999999E-2</v>
      </c>
      <c r="AS50" s="39">
        <v>1.66106216E-2</v>
      </c>
      <c r="AT50" s="39">
        <v>8.27196958E-3</v>
      </c>
      <c r="AU50" s="39">
        <v>4.1101280000000002E-3</v>
      </c>
      <c r="AV50">
        <v>2.03909573E-3</v>
      </c>
      <c r="AW50" s="39">
        <v>9.9406668299999905E-4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1.1860022750000001</v>
      </c>
      <c r="F51" s="39">
        <v>6.9402375730000001</v>
      </c>
      <c r="G51" s="39">
        <v>43.797990730000002</v>
      </c>
      <c r="H51">
        <v>41.621819350000003</v>
      </c>
      <c r="I51">
        <v>47.046904820000002</v>
      </c>
      <c r="J51">
        <v>62.21767655</v>
      </c>
      <c r="K51" s="39">
        <v>64.65788465</v>
      </c>
      <c r="L51" s="39">
        <v>62.640721509999999</v>
      </c>
      <c r="M51" s="39">
        <v>63.507232760000001</v>
      </c>
      <c r="N51" s="39">
        <v>48.350555120000003</v>
      </c>
      <c r="O51" s="39">
        <v>46.726347400000002</v>
      </c>
      <c r="P51" s="39">
        <v>42.411843480000002</v>
      </c>
      <c r="Q51" s="39">
        <v>63.165392349999998</v>
      </c>
      <c r="R51" s="39">
        <v>65.909538409999996</v>
      </c>
      <c r="S51" s="39">
        <v>74.874419889999999</v>
      </c>
      <c r="T51" s="39">
        <v>62.703514370000001</v>
      </c>
      <c r="U51" s="39">
        <v>87.39022387</v>
      </c>
      <c r="V51" s="39">
        <v>105.1920629</v>
      </c>
      <c r="W51" s="39">
        <v>153.61662390000001</v>
      </c>
      <c r="X51" s="39">
        <v>176.79239860000001</v>
      </c>
      <c r="Y51" s="39">
        <v>142.60231769999999</v>
      </c>
      <c r="Z51" s="39">
        <v>123.54331449999999</v>
      </c>
      <c r="AA51" s="39">
        <v>104.30061259999999</v>
      </c>
      <c r="AB51" s="39">
        <v>83.500174520000002</v>
      </c>
      <c r="AC51" s="39">
        <v>62.104215000000003</v>
      </c>
      <c r="AD51" s="39">
        <v>41.701726180000001</v>
      </c>
      <c r="AE51" s="39">
        <v>25.96394484</v>
      </c>
      <c r="AF51" s="39">
        <v>15.06702299</v>
      </c>
      <c r="AG51" s="39">
        <v>8.2965264530000002</v>
      </c>
      <c r="AH51" s="39">
        <v>4.4167087199999999</v>
      </c>
      <c r="AI51" s="39">
        <v>2.3731779799999999</v>
      </c>
      <c r="AJ51" s="39">
        <v>1.243871229</v>
      </c>
      <c r="AK51" s="39">
        <v>0.6430891782</v>
      </c>
      <c r="AL51" s="39">
        <v>0.3301222452</v>
      </c>
      <c r="AM51" s="39">
        <v>0.1687801817</v>
      </c>
      <c r="AN51" s="39">
        <v>8.5702193999999995E-2</v>
      </c>
      <c r="AO51" s="39">
        <v>4.3574852599999998E-2</v>
      </c>
      <c r="AP51" s="39">
        <v>2.2143402699999998E-2</v>
      </c>
      <c r="AQ51" s="39">
        <v>1.1244656699999999E-2</v>
      </c>
      <c r="AR51" s="39">
        <v>6.2365548600000001E-3</v>
      </c>
      <c r="AS51" s="39">
        <v>3.2068175900000001E-3</v>
      </c>
      <c r="AT51" s="39">
        <v>1.6413067099999999E-3</v>
      </c>
      <c r="AU51" s="39">
        <v>8.3805935300000005E-4</v>
      </c>
      <c r="AV51">
        <v>4.2717391200000003E-4</v>
      </c>
      <c r="AW51" s="39">
        <v>2.13942557E-4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426.96081909999998</v>
      </c>
      <c r="F52" s="39">
        <v>442.84665639999997</v>
      </c>
      <c r="G52" s="39">
        <v>452.36594309999998</v>
      </c>
      <c r="H52">
        <v>498.96066250000001</v>
      </c>
      <c r="I52">
        <v>486.19554169999998</v>
      </c>
      <c r="J52">
        <v>478.0134607</v>
      </c>
      <c r="K52" s="39">
        <v>413.1957195</v>
      </c>
      <c r="L52" s="39">
        <v>390.4524424</v>
      </c>
      <c r="M52" s="39">
        <v>391.62499960000002</v>
      </c>
      <c r="N52" s="39">
        <v>367.07668840000002</v>
      </c>
      <c r="O52" s="39">
        <v>384.73989849999998</v>
      </c>
      <c r="P52" s="39">
        <v>394.89372739999999</v>
      </c>
      <c r="Q52" s="39">
        <v>408.35871409999999</v>
      </c>
      <c r="R52" s="39">
        <v>411.61328689999999</v>
      </c>
      <c r="S52" s="39">
        <v>337.86245869999999</v>
      </c>
      <c r="T52" s="39">
        <v>282.40694610000003</v>
      </c>
      <c r="U52" s="39">
        <v>286.76062669999999</v>
      </c>
      <c r="V52" s="39">
        <v>295.42704659999998</v>
      </c>
      <c r="W52" s="39">
        <v>397.05135389999998</v>
      </c>
      <c r="X52" s="39">
        <v>420.74194790000001</v>
      </c>
      <c r="Y52" s="39">
        <v>321.28398540000001</v>
      </c>
      <c r="Z52" s="39">
        <v>265.77696600000002</v>
      </c>
      <c r="AA52" s="39">
        <v>215.08988690000001</v>
      </c>
      <c r="AB52" s="39">
        <v>164.86660019999999</v>
      </c>
      <c r="AC52" s="39">
        <v>117.4906914</v>
      </c>
      <c r="AD52" s="39">
        <v>76.139202780000005</v>
      </c>
      <c r="AE52" s="39">
        <v>45.865267420000002</v>
      </c>
      <c r="AF52" s="39">
        <v>25.781019839999999</v>
      </c>
      <c r="AG52" s="39">
        <v>13.76724467</v>
      </c>
      <c r="AH52" s="39">
        <v>7.1165239270000002</v>
      </c>
      <c r="AI52" s="39">
        <v>3.7185366910000002</v>
      </c>
      <c r="AJ52" s="39">
        <v>1.898111632</v>
      </c>
      <c r="AK52" s="39">
        <v>0.95702890110000005</v>
      </c>
      <c r="AL52" s="39">
        <v>0.48011340070000003</v>
      </c>
      <c r="AM52" s="39">
        <v>0.23969717600000001</v>
      </c>
      <c r="AN52" s="39">
        <v>0.11854504590000001</v>
      </c>
      <c r="AO52" s="39">
        <v>5.8718363199999998E-2</v>
      </c>
      <c r="AP52" s="39">
        <v>2.9090297399999999E-2</v>
      </c>
      <c r="AQ52" s="39">
        <v>1.4411436200000001E-2</v>
      </c>
      <c r="AR52" s="39">
        <v>7.4556387300000002E-3</v>
      </c>
      <c r="AS52" s="39">
        <v>3.7250154599999998E-3</v>
      </c>
      <c r="AT52" s="39">
        <v>1.85165827E-3</v>
      </c>
      <c r="AU52" s="39">
        <v>9.1812859199999995E-4</v>
      </c>
      <c r="AV52">
        <v>4.5443203099999999E-4</v>
      </c>
      <c r="AW52" s="39">
        <v>2.20960041E-4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673.64929240000004</v>
      </c>
      <c r="F53" s="39">
        <v>695.07348079999997</v>
      </c>
      <c r="G53" s="39">
        <v>684.62381760000005</v>
      </c>
      <c r="H53">
        <v>752.42886669999996</v>
      </c>
      <c r="I53">
        <v>733.01833450000004</v>
      </c>
      <c r="J53">
        <v>715.2446486</v>
      </c>
      <c r="K53" s="39">
        <v>614.86322180000002</v>
      </c>
      <c r="L53" s="39">
        <v>579.22742489999996</v>
      </c>
      <c r="M53" s="39">
        <v>578.82219299999997</v>
      </c>
      <c r="N53" s="39">
        <v>550.26279699999998</v>
      </c>
      <c r="O53" s="39">
        <v>576.26385470000002</v>
      </c>
      <c r="P53" s="39">
        <v>598.65629049999995</v>
      </c>
      <c r="Q53" s="39">
        <v>609.5625751</v>
      </c>
      <c r="R53" s="39">
        <v>613.04199679999999</v>
      </c>
      <c r="S53" s="39">
        <v>490.0877577</v>
      </c>
      <c r="T53" s="39">
        <v>415.1644273</v>
      </c>
      <c r="U53" s="39">
        <v>405.6559393</v>
      </c>
      <c r="V53" s="39">
        <v>409.50940220000001</v>
      </c>
      <c r="W53" s="39">
        <v>545.77704919999996</v>
      </c>
      <c r="X53" s="39">
        <v>573.28379889999997</v>
      </c>
      <c r="Y53" s="39">
        <v>434.00041750000003</v>
      </c>
      <c r="Z53" s="39">
        <v>356.15322650000002</v>
      </c>
      <c r="AA53" s="39">
        <v>285.9819622</v>
      </c>
      <c r="AB53" s="39">
        <v>217.5445967</v>
      </c>
      <c r="AC53" s="39">
        <v>153.88939880000001</v>
      </c>
      <c r="AD53" s="39">
        <v>99.058609340000004</v>
      </c>
      <c r="AE53" s="39">
        <v>59.29327146</v>
      </c>
      <c r="AF53" s="39">
        <v>33.126091260000003</v>
      </c>
      <c r="AG53" s="39">
        <v>17.584179290000002</v>
      </c>
      <c r="AH53" s="39">
        <v>9.0346633450000002</v>
      </c>
      <c r="AI53" s="39">
        <v>4.6925449629999996</v>
      </c>
      <c r="AJ53" s="39">
        <v>2.38134376</v>
      </c>
      <c r="AK53" s="39">
        <v>1.193838626</v>
      </c>
      <c r="AL53" s="39">
        <v>0.59552256100000001</v>
      </c>
      <c r="AM53" s="39">
        <v>0.29564033220000002</v>
      </c>
      <c r="AN53" s="39">
        <v>0.14555227609999999</v>
      </c>
      <c r="AO53" s="39">
        <v>7.1763292899999997E-2</v>
      </c>
      <c r="AP53" s="39">
        <v>3.53885517E-2</v>
      </c>
      <c r="AQ53" s="39">
        <v>1.7448646599999999E-2</v>
      </c>
      <c r="AR53" s="39">
        <v>8.8203315699999906E-3</v>
      </c>
      <c r="AS53" s="39">
        <v>4.3851327600000004E-3</v>
      </c>
      <c r="AT53" s="39">
        <v>2.1689497900000002E-3</v>
      </c>
      <c r="AU53" s="39">
        <v>1.0700801099999999E-3</v>
      </c>
      <c r="AV53">
        <v>5.2698903600000002E-4</v>
      </c>
      <c r="AW53" s="39">
        <v>2.54943934E-4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664.16127419999998</v>
      </c>
      <c r="F54" s="39">
        <v>683.88087499999995</v>
      </c>
      <c r="G54" s="39">
        <v>670.66880900000001</v>
      </c>
      <c r="H54">
        <v>736.95751480000001</v>
      </c>
      <c r="I54">
        <v>717.41009640000004</v>
      </c>
      <c r="J54">
        <v>697.501576</v>
      </c>
      <c r="K54" s="39">
        <v>597.97121509999999</v>
      </c>
      <c r="L54" s="39">
        <v>562.71092439999995</v>
      </c>
      <c r="M54" s="39">
        <v>561.73294750000002</v>
      </c>
      <c r="N54" s="39">
        <v>524.87305809999998</v>
      </c>
      <c r="O54" s="39">
        <v>550.17870049999999</v>
      </c>
      <c r="P54" s="39">
        <v>574.02874759999997</v>
      </c>
      <c r="Q54" s="39">
        <v>577.19380030000002</v>
      </c>
      <c r="R54" s="39">
        <v>582.5349751</v>
      </c>
      <c r="S54" s="39">
        <v>454.8981963</v>
      </c>
      <c r="T54" s="39">
        <v>396.0228836</v>
      </c>
      <c r="U54" s="39">
        <v>379.03833300000002</v>
      </c>
      <c r="V54" s="39">
        <v>378.4257743</v>
      </c>
      <c r="W54" s="39">
        <v>501.77535519999998</v>
      </c>
      <c r="X54" s="39">
        <v>524.2092778</v>
      </c>
      <c r="Y54" s="39">
        <v>394.89844570000002</v>
      </c>
      <c r="Z54" s="39">
        <v>322.59578800000003</v>
      </c>
      <c r="AA54" s="39">
        <v>257.89062530000001</v>
      </c>
      <c r="AB54" s="39">
        <v>195.3130792</v>
      </c>
      <c r="AC54" s="39">
        <v>137.56517700000001</v>
      </c>
      <c r="AD54" s="39">
        <v>88.206380060000001</v>
      </c>
      <c r="AE54" s="39">
        <v>52.60294279</v>
      </c>
      <c r="AF54" s="39">
        <v>29.283793429999999</v>
      </c>
      <c r="AG54" s="39">
        <v>15.490488300000001</v>
      </c>
      <c r="AH54" s="39">
        <v>7.9311226320000001</v>
      </c>
      <c r="AI54" s="39">
        <v>4.1052187260000004</v>
      </c>
      <c r="AJ54" s="39">
        <v>2.0763646279999999</v>
      </c>
      <c r="AK54" s="39">
        <v>1.03758332</v>
      </c>
      <c r="AL54" s="39">
        <v>0.51594497159999997</v>
      </c>
      <c r="AM54" s="39">
        <v>0.2553270983</v>
      </c>
      <c r="AN54" s="39">
        <v>0.1253645008</v>
      </c>
      <c r="AO54" s="39">
        <v>6.1640785400000002E-2</v>
      </c>
      <c r="AP54" s="39">
        <v>3.0314434099999999E-2</v>
      </c>
      <c r="AQ54" s="39">
        <v>1.49060567E-2</v>
      </c>
      <c r="AR54" s="39">
        <v>7.4466607299999996E-3</v>
      </c>
      <c r="AS54" s="39">
        <v>3.69189297E-3</v>
      </c>
      <c r="AT54" s="39">
        <v>1.82099704E-3</v>
      </c>
      <c r="AU54" s="39">
        <v>8.9594920699999998E-4</v>
      </c>
      <c r="AV54">
        <v>4.4004360300000002E-4</v>
      </c>
      <c r="AW54" s="39">
        <v>2.1231463800000001E-4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426.96081909999998</v>
      </c>
      <c r="F55" s="39">
        <v>437.12390490000001</v>
      </c>
      <c r="G55" s="39">
        <v>417.54067650000002</v>
      </c>
      <c r="H55">
        <v>457.67120720000003</v>
      </c>
      <c r="I55">
        <v>445.05743799999999</v>
      </c>
      <c r="J55">
        <v>428.69952760000001</v>
      </c>
      <c r="K55" s="39">
        <v>364.96459179999999</v>
      </c>
      <c r="L55" s="39">
        <v>347.63082270000001</v>
      </c>
      <c r="M55" s="39">
        <v>345.84386089999998</v>
      </c>
      <c r="N55" s="39">
        <v>314.267447</v>
      </c>
      <c r="O55" s="39">
        <v>329.91185030000003</v>
      </c>
      <c r="P55" s="39">
        <v>341.23064249999999</v>
      </c>
      <c r="Q55" s="39">
        <v>336.87460909999999</v>
      </c>
      <c r="R55" s="39">
        <v>333.76170150000002</v>
      </c>
      <c r="S55" s="39">
        <v>244.88799890000001</v>
      </c>
      <c r="T55" s="39">
        <v>223.9609481</v>
      </c>
      <c r="U55" s="39">
        <v>194.77215269999999</v>
      </c>
      <c r="V55" s="39">
        <v>188.19038900000001</v>
      </c>
      <c r="W55" s="39">
        <v>246.1504142</v>
      </c>
      <c r="X55" s="39">
        <v>253.5608928</v>
      </c>
      <c r="Y55" s="39">
        <v>188.5026106</v>
      </c>
      <c r="Z55" s="39">
        <v>152.1591712</v>
      </c>
      <c r="AA55" s="39">
        <v>120.26448449999999</v>
      </c>
      <c r="AB55" s="39">
        <v>90.105045090000004</v>
      </c>
      <c r="AC55" s="39">
        <v>62.821327060000002</v>
      </c>
      <c r="AD55" s="39">
        <v>39.92304051</v>
      </c>
      <c r="AE55" s="39">
        <v>23.61530278</v>
      </c>
      <c r="AF55" s="39">
        <v>13.047645259999999</v>
      </c>
      <c r="AG55" s="39">
        <v>6.8530585579999999</v>
      </c>
      <c r="AH55" s="39">
        <v>3.4846497049999998</v>
      </c>
      <c r="AI55" s="39">
        <v>1.791957526</v>
      </c>
      <c r="AJ55" s="39">
        <v>0.90089148649999995</v>
      </c>
      <c r="AK55" s="39">
        <v>0.44766955159999999</v>
      </c>
      <c r="AL55" s="39">
        <v>0.2214334872</v>
      </c>
      <c r="AM55" s="39">
        <v>0.1090409436</v>
      </c>
      <c r="AN55" s="39">
        <v>5.33447607E-2</v>
      </c>
      <c r="AO55" s="39">
        <v>2.6138755400000001E-2</v>
      </c>
      <c r="AP55" s="39">
        <v>1.2813623999999999E-2</v>
      </c>
      <c r="AQ55" s="39">
        <v>6.2815992399999996E-3</v>
      </c>
      <c r="AR55" s="39">
        <v>3.0983612399999999E-3</v>
      </c>
      <c r="AS55" s="39">
        <v>1.5340033E-3</v>
      </c>
      <c r="AT55" s="39">
        <v>7.5589605300000005E-4</v>
      </c>
      <c r="AU55" s="39">
        <v>3.7169633499999999E-4</v>
      </c>
      <c r="AV55">
        <v>1.8253069800000001E-4</v>
      </c>
      <c r="AW55" s="39">
        <v>8.8093332999999996E-5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142.32027299999999</v>
      </c>
      <c r="F56" s="39">
        <v>143.14613299999999</v>
      </c>
      <c r="G56" s="39">
        <v>125.8150691</v>
      </c>
      <c r="H56">
        <v>136.844019</v>
      </c>
      <c r="I56">
        <v>132.5898085</v>
      </c>
      <c r="J56">
        <v>123.85048500000001</v>
      </c>
      <c r="K56" s="39">
        <v>102.98169489999999</v>
      </c>
      <c r="L56" s="39">
        <v>94.418744020000005</v>
      </c>
      <c r="M56" s="39">
        <v>92.76620475</v>
      </c>
      <c r="N56" s="39">
        <v>80.680133760000004</v>
      </c>
      <c r="O56" s="39">
        <v>83.913975440000002</v>
      </c>
      <c r="P56" s="39">
        <v>94.223599609999894</v>
      </c>
      <c r="Q56" s="39">
        <v>90.043861010000001</v>
      </c>
      <c r="R56" s="39">
        <v>86.777802640000004</v>
      </c>
      <c r="S56" s="39">
        <v>56.14010193</v>
      </c>
      <c r="T56" s="39">
        <v>34.750978699999997</v>
      </c>
      <c r="U56" s="39">
        <v>22.861961789999999</v>
      </c>
      <c r="V56" s="39">
        <v>19.07873489</v>
      </c>
      <c r="W56" s="39">
        <v>23.41959529</v>
      </c>
      <c r="X56" s="39">
        <v>22.56772307</v>
      </c>
      <c r="Y56" s="39">
        <v>15.767026510000001</v>
      </c>
      <c r="Z56" s="39">
        <v>12.029998490000001</v>
      </c>
      <c r="AA56" s="39">
        <v>9.01130429</v>
      </c>
      <c r="AB56" s="39">
        <v>6.4128886180000002</v>
      </c>
      <c r="AC56" s="39">
        <v>4.2579711050000002</v>
      </c>
      <c r="AD56" s="39">
        <v>2.5932580770000002</v>
      </c>
      <c r="AE56" s="39">
        <v>1.4755909469999999</v>
      </c>
      <c r="AF56" s="39">
        <v>0.78650886090000005</v>
      </c>
      <c r="AG56" s="39">
        <v>0.39942716880000001</v>
      </c>
      <c r="AH56" s="39">
        <v>0.19664848700000001</v>
      </c>
      <c r="AI56" s="39">
        <v>9.8121193999999995E-2</v>
      </c>
      <c r="AJ56" s="39">
        <v>4.7987454899999997E-2</v>
      </c>
      <c r="AK56" s="39">
        <v>2.32516696E-2</v>
      </c>
      <c r="AL56" s="39">
        <v>1.1237716E-2</v>
      </c>
      <c r="AM56" s="39">
        <v>5.4156165600000002E-3</v>
      </c>
      <c r="AN56" s="39">
        <v>2.6042796500000001E-3</v>
      </c>
      <c r="AO56" s="39">
        <v>1.2555291399999999E-3</v>
      </c>
      <c r="AP56" s="39">
        <v>6.0633451800000003E-4</v>
      </c>
      <c r="AQ56" s="39">
        <v>2.9313605799999998E-4</v>
      </c>
      <c r="AR56" s="39">
        <v>1.3795682399999999E-4</v>
      </c>
      <c r="AS56" s="39">
        <v>6.7759483400000001E-5</v>
      </c>
      <c r="AT56" s="39">
        <v>3.31617072E-5</v>
      </c>
      <c r="AU56" s="39">
        <v>1.62144032E-5</v>
      </c>
      <c r="AV56" s="39">
        <v>7.9264545900000001E-6</v>
      </c>
      <c r="AW56" s="39">
        <v>3.8121797199999998E-6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35.580068259999997</v>
      </c>
      <c r="F57" s="39">
        <v>34.077249500000001</v>
      </c>
      <c r="G57" s="39">
        <v>23.560566300000001</v>
      </c>
      <c r="H57">
        <v>26.401851319999999</v>
      </c>
      <c r="I57">
        <v>24.420311699999999</v>
      </c>
      <c r="J57">
        <v>19.407665059999999</v>
      </c>
      <c r="K57" s="39">
        <v>13.954987969999999</v>
      </c>
      <c r="L57" s="39">
        <v>9.2928317810000003</v>
      </c>
      <c r="M57" s="39">
        <v>8.6385431970000006</v>
      </c>
      <c r="N57" s="39">
        <v>10.519074809999999</v>
      </c>
      <c r="O57" s="39">
        <v>10.17433864</v>
      </c>
      <c r="P57" s="39">
        <v>14.687780119999999</v>
      </c>
      <c r="Q57" s="39">
        <v>11.31768465</v>
      </c>
      <c r="R57" s="39">
        <v>8.5147640340000006</v>
      </c>
      <c r="S57" s="39">
        <v>3.0898987629999999</v>
      </c>
      <c r="T57" s="39">
        <v>1.00157971E-7</v>
      </c>
      <c r="U57" s="39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39">
        <v>0</v>
      </c>
      <c r="AB57" s="39">
        <v>0</v>
      </c>
      <c r="AC57" s="39">
        <v>0</v>
      </c>
      <c r="AD57" s="39">
        <v>0</v>
      </c>
      <c r="AE57" s="39">
        <v>0</v>
      </c>
      <c r="AF57" s="39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39">
        <v>0</v>
      </c>
      <c r="AP57" s="39">
        <v>0</v>
      </c>
      <c r="AQ57" s="39">
        <v>0</v>
      </c>
      <c r="AR57">
        <v>0</v>
      </c>
      <c r="AS57">
        <v>0</v>
      </c>
      <c r="AT57">
        <v>0</v>
      </c>
      <c r="AU57">
        <v>0</v>
      </c>
      <c r="AV57" s="39">
        <v>0</v>
      </c>
      <c r="AW57" s="39">
        <v>0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2.1814515330000002</v>
      </c>
      <c r="F58" s="39">
        <v>3.5890529519999999</v>
      </c>
      <c r="G58" s="39">
        <v>5.9036809379999999</v>
      </c>
      <c r="H58">
        <v>9.4780027590000007</v>
      </c>
      <c r="I58">
        <v>13.11053519</v>
      </c>
      <c r="J58">
        <v>17.88737197</v>
      </c>
      <c r="K58" s="39">
        <v>21.478578590000001</v>
      </c>
      <c r="L58" s="39">
        <v>27.451041480000001</v>
      </c>
      <c r="M58" s="39">
        <v>36.407058710000001</v>
      </c>
      <c r="N58" s="39">
        <v>44.357245849999998</v>
      </c>
      <c r="O58" s="39">
        <v>60.407034539999998</v>
      </c>
      <c r="P58" s="39">
        <v>81.495368909999996</v>
      </c>
      <c r="Q58" s="39">
        <v>107.22536340000001</v>
      </c>
      <c r="R58" s="39">
        <v>138.14793460000001</v>
      </c>
      <c r="S58" s="39">
        <v>139.42892180000001</v>
      </c>
      <c r="T58" s="39">
        <v>150.3666489</v>
      </c>
      <c r="U58" s="39">
        <v>183.73109410000001</v>
      </c>
      <c r="V58" s="39">
        <v>231.82294049999999</v>
      </c>
      <c r="W58" s="39">
        <v>382.1423312</v>
      </c>
      <c r="X58" s="39">
        <v>491.22686729999998</v>
      </c>
      <c r="Y58" s="39">
        <v>485.12019179999999</v>
      </c>
      <c r="Z58" s="39">
        <v>577.6164023</v>
      </c>
      <c r="AA58" s="39">
        <v>743.2756961</v>
      </c>
      <c r="AB58" s="39">
        <v>929.72546939999995</v>
      </c>
      <c r="AC58" s="39">
        <v>1117.2654480000001</v>
      </c>
      <c r="AD58" s="39">
        <v>1267.8414</v>
      </c>
      <c r="AE58" s="39">
        <v>1389.8661520000001</v>
      </c>
      <c r="AF58" s="39">
        <v>1470.3296359999999</v>
      </c>
      <c r="AG58" s="39">
        <v>1514.772993</v>
      </c>
      <c r="AH58" s="39">
        <v>1534.564869</v>
      </c>
      <c r="AI58" s="39">
        <v>1585.9530219999999</v>
      </c>
      <c r="AJ58" s="39">
        <v>1609.347696</v>
      </c>
      <c r="AK58" s="39">
        <v>1617.437533</v>
      </c>
      <c r="AL58" s="39">
        <v>1619.373769</v>
      </c>
      <c r="AM58" s="39">
        <v>1615.055288</v>
      </c>
      <c r="AN58">
        <v>1598.6613709999999</v>
      </c>
      <c r="AO58">
        <v>1585.2634660000001</v>
      </c>
      <c r="AP58">
        <v>1572.5150530000001</v>
      </c>
      <c r="AQ58">
        <v>1559.867704</v>
      </c>
      <c r="AR58">
        <v>1605.1549669999999</v>
      </c>
      <c r="AS58">
        <v>1608.150924</v>
      </c>
      <c r="AT58">
        <v>1603.5056239999999</v>
      </c>
      <c r="AU58">
        <v>1595.3453999999999</v>
      </c>
      <c r="AV58">
        <v>1584.8641640000001</v>
      </c>
      <c r="AW58">
        <v>1547.185389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6.4968774199999999E-3</v>
      </c>
      <c r="F59" s="39">
        <v>1.7566768399999998E-2</v>
      </c>
      <c r="G59" s="39">
        <v>4.08262364E-2</v>
      </c>
      <c r="H59">
        <v>8.1303581299999997E-2</v>
      </c>
      <c r="I59">
        <v>0.12986331649999999</v>
      </c>
      <c r="J59">
        <v>0.20503450770000001</v>
      </c>
      <c r="K59" s="39">
        <v>0.27078054810000002</v>
      </c>
      <c r="L59" s="39">
        <v>0.38386927799999998</v>
      </c>
      <c r="M59" s="39">
        <v>0.58366793559999997</v>
      </c>
      <c r="N59" s="39">
        <v>0.77700314739999998</v>
      </c>
      <c r="O59" s="39">
        <v>1.1432007630000001</v>
      </c>
      <c r="P59" s="39">
        <v>1.0013206530000001</v>
      </c>
      <c r="Q59" s="39">
        <v>1.476324687</v>
      </c>
      <c r="R59" s="39">
        <v>2.1404592170000001</v>
      </c>
      <c r="S59" s="39">
        <v>2.4024574059999999</v>
      </c>
      <c r="T59" s="39">
        <v>2.883771571</v>
      </c>
      <c r="U59" s="39">
        <v>5.7078779849999997</v>
      </c>
      <c r="V59" s="39">
        <v>9.0468466539999994</v>
      </c>
      <c r="W59" s="39">
        <v>15.907974299999999</v>
      </c>
      <c r="X59" s="39">
        <v>21.758801649999999</v>
      </c>
      <c r="Y59" s="39">
        <v>22.9845921</v>
      </c>
      <c r="Z59" s="39">
        <v>29.210770320000002</v>
      </c>
      <c r="AA59" s="39">
        <v>40.006543749999999</v>
      </c>
      <c r="AB59" s="39">
        <v>53.11675254</v>
      </c>
      <c r="AC59" s="39">
        <v>67.574881020000007</v>
      </c>
      <c r="AD59" s="39">
        <v>80.714776060000005</v>
      </c>
      <c r="AE59" s="39">
        <v>92.804668620000001</v>
      </c>
      <c r="AF59" s="39">
        <v>102.7078018</v>
      </c>
      <c r="AG59" s="39">
        <v>110.4653112</v>
      </c>
      <c r="AH59" s="39">
        <v>116.6098398</v>
      </c>
      <c r="AI59" s="39">
        <v>125.3676377</v>
      </c>
      <c r="AJ59" s="39">
        <v>132.11278279999999</v>
      </c>
      <c r="AK59" s="39">
        <v>137.68922689999999</v>
      </c>
      <c r="AL59" s="39">
        <v>142.78114969999999</v>
      </c>
      <c r="AM59" s="39">
        <v>147.3397267</v>
      </c>
      <c r="AN59">
        <v>149.9041914</v>
      </c>
      <c r="AO59">
        <v>152.6929064</v>
      </c>
      <c r="AP59">
        <v>155.50934559999999</v>
      </c>
      <c r="AQ59">
        <v>158.31476459999999</v>
      </c>
      <c r="AR59">
        <v>181.6837688</v>
      </c>
      <c r="AS59">
        <v>186.49414909999999</v>
      </c>
      <c r="AT59">
        <v>190.47583689999999</v>
      </c>
      <c r="AU59">
        <v>194.06945089999999</v>
      </c>
      <c r="AV59">
        <v>197.39758710000001</v>
      </c>
      <c r="AW59">
        <v>197.30169140000001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1.4892842099999999E-2</v>
      </c>
      <c r="F60" s="39">
        <v>2.9216087799999998E-2</v>
      </c>
      <c r="G60" s="39">
        <v>5.6176050300000002E-2</v>
      </c>
      <c r="H60">
        <v>0.1008080073</v>
      </c>
      <c r="I60">
        <v>0.1510751833</v>
      </c>
      <c r="J60">
        <v>0.2246390536</v>
      </c>
      <c r="K60" s="39">
        <v>0.28599742490000002</v>
      </c>
      <c r="L60" s="39">
        <v>0.39039731259999999</v>
      </c>
      <c r="M60" s="39">
        <v>0.5665052961</v>
      </c>
      <c r="N60" s="39">
        <v>0.73297314400000002</v>
      </c>
      <c r="O60" s="39">
        <v>1.053065699</v>
      </c>
      <c r="P60" s="39">
        <v>1.0679200790000001</v>
      </c>
      <c r="Q60" s="39">
        <v>1.5097521140000001</v>
      </c>
      <c r="R60" s="39">
        <v>2.1012086189999999</v>
      </c>
      <c r="S60" s="39">
        <v>2.278126104</v>
      </c>
      <c r="T60" s="39">
        <v>2.6458089280000001</v>
      </c>
      <c r="U60" s="39">
        <v>4.6014178890000004</v>
      </c>
      <c r="V60" s="39">
        <v>6.9105836780000001</v>
      </c>
      <c r="W60" s="39">
        <v>11.972201650000001</v>
      </c>
      <c r="X60" s="39">
        <v>16.14402479</v>
      </c>
      <c r="Y60" s="39">
        <v>16.792319939999999</v>
      </c>
      <c r="Z60" s="39">
        <v>21.023000230000001</v>
      </c>
      <c r="AA60" s="39">
        <v>28.378474879999999</v>
      </c>
      <c r="AB60" s="39">
        <v>37.152804740000001</v>
      </c>
      <c r="AC60" s="39">
        <v>46.625073980000003</v>
      </c>
      <c r="AD60" s="39">
        <v>54.99921234</v>
      </c>
      <c r="AE60" s="39">
        <v>62.490926440000003</v>
      </c>
      <c r="AF60" s="39">
        <v>68.369990810000004</v>
      </c>
      <c r="AG60" s="39">
        <v>72.714740699999894</v>
      </c>
      <c r="AH60" s="39">
        <v>75.921819150000005</v>
      </c>
      <c r="AI60" s="39">
        <v>80.747843720000006</v>
      </c>
      <c r="AJ60" s="39">
        <v>84.196323599999999</v>
      </c>
      <c r="AK60" s="39">
        <v>86.838049040000001</v>
      </c>
      <c r="AL60" s="39">
        <v>89.120539710000003</v>
      </c>
      <c r="AM60" s="39">
        <v>91.019969209999999</v>
      </c>
      <c r="AN60">
        <v>91.817412149999996</v>
      </c>
      <c r="AO60">
        <v>92.730958139999998</v>
      </c>
      <c r="AP60">
        <v>93.635923059999996</v>
      </c>
      <c r="AQ60">
        <v>94.505917069999995</v>
      </c>
      <c r="AR60">
        <v>104.34935400000001</v>
      </c>
      <c r="AS60">
        <v>106.1363267</v>
      </c>
      <c r="AT60">
        <v>107.40109699999999</v>
      </c>
      <c r="AU60">
        <v>108.40157960000001</v>
      </c>
      <c r="AV60">
        <v>109.2102012</v>
      </c>
      <c r="AW60">
        <v>108.0922132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6.0970695800000002E-2</v>
      </c>
      <c r="F61" s="39">
        <v>0.1022798882</v>
      </c>
      <c r="G61" s="39">
        <v>0.1715454226</v>
      </c>
      <c r="H61">
        <v>0.279464394</v>
      </c>
      <c r="I61">
        <v>0.39077138169999998</v>
      </c>
      <c r="J61">
        <v>0.53968861229999998</v>
      </c>
      <c r="K61" s="39">
        <v>0.65365871350000004</v>
      </c>
      <c r="L61" s="39">
        <v>0.84383681040000003</v>
      </c>
      <c r="M61" s="39">
        <v>1.135157703</v>
      </c>
      <c r="N61" s="39">
        <v>1.396651914</v>
      </c>
      <c r="O61" s="39">
        <v>1.919001105</v>
      </c>
      <c r="P61" s="39">
        <v>2.474239211</v>
      </c>
      <c r="Q61" s="39">
        <v>3.2909945390000002</v>
      </c>
      <c r="R61" s="39">
        <v>4.291700488</v>
      </c>
      <c r="S61" s="39">
        <v>4.3819869330000003</v>
      </c>
      <c r="T61" s="39">
        <v>4.7842882849999997</v>
      </c>
      <c r="U61" s="39">
        <v>6.2115805469999996</v>
      </c>
      <c r="V61" s="39">
        <v>8.0597792829999904</v>
      </c>
      <c r="W61" s="39">
        <v>13.38090637</v>
      </c>
      <c r="X61" s="39">
        <v>17.30925985</v>
      </c>
      <c r="Y61" s="39">
        <v>17.197948889999999</v>
      </c>
      <c r="Z61" s="39">
        <v>20.577799800000001</v>
      </c>
      <c r="AA61" s="39">
        <v>26.575177499999999</v>
      </c>
      <c r="AB61" s="39">
        <v>33.316320330000003</v>
      </c>
      <c r="AC61" s="39">
        <v>40.070319789999999</v>
      </c>
      <c r="AD61" s="39">
        <v>45.446652409999999</v>
      </c>
      <c r="AE61" s="39">
        <v>49.733487179999997</v>
      </c>
      <c r="AF61" s="39">
        <v>52.45852215</v>
      </c>
      <c r="AG61" s="39">
        <v>53.822544839999999</v>
      </c>
      <c r="AH61" s="39">
        <v>54.238946579999997</v>
      </c>
      <c r="AI61" s="39">
        <v>55.695260249999997</v>
      </c>
      <c r="AJ61" s="39">
        <v>56.090383590000002</v>
      </c>
      <c r="AK61" s="39">
        <v>55.882223439999997</v>
      </c>
      <c r="AL61" s="39">
        <v>55.396176509999997</v>
      </c>
      <c r="AM61" s="39">
        <v>54.633516700000001</v>
      </c>
      <c r="AN61">
        <v>53.528584760000001</v>
      </c>
      <c r="AO61">
        <v>52.491683709999997</v>
      </c>
      <c r="AP61">
        <v>51.441830009999997</v>
      </c>
      <c r="AQ61">
        <v>50.359243900000003</v>
      </c>
      <c r="AR61">
        <v>48.243467180000003</v>
      </c>
      <c r="AS61">
        <v>47.370106040000003</v>
      </c>
      <c r="AT61">
        <v>46.217809359999997</v>
      </c>
      <c r="AU61" s="39">
        <v>44.916140949999999</v>
      </c>
      <c r="AV61">
        <v>43.503798940000003</v>
      </c>
      <c r="AW61">
        <v>41.312724529999997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1.4323115909999999</v>
      </c>
      <c r="F62" s="39">
        <v>2.356491466</v>
      </c>
      <c r="G62" s="39">
        <v>3.8760448429999999</v>
      </c>
      <c r="H62">
        <v>6.2182403129999999</v>
      </c>
      <c r="I62">
        <v>8.5924754940000003</v>
      </c>
      <c r="J62">
        <v>11.70872587</v>
      </c>
      <c r="K62" s="39">
        <v>14.046665900000001</v>
      </c>
      <c r="L62" s="39">
        <v>17.93280786</v>
      </c>
      <c r="M62" s="39">
        <v>23.744251810000002</v>
      </c>
      <c r="N62" s="39">
        <v>28.894420279999999</v>
      </c>
      <c r="O62" s="39">
        <v>39.304090729999999</v>
      </c>
      <c r="P62" s="39">
        <v>53.31034004</v>
      </c>
      <c r="Q62" s="39">
        <v>70.058686089999995</v>
      </c>
      <c r="R62" s="39">
        <v>90.137611750000005</v>
      </c>
      <c r="S62" s="39">
        <v>90.845499520000004</v>
      </c>
      <c r="T62" s="39">
        <v>97.816396659999995</v>
      </c>
      <c r="U62" s="39">
        <v>118.3364098</v>
      </c>
      <c r="V62" s="39">
        <v>148.28647079999999</v>
      </c>
      <c r="W62" s="39">
        <v>243.88047259999999</v>
      </c>
      <c r="X62" s="39">
        <v>312.7589471</v>
      </c>
      <c r="Y62" s="39">
        <v>308.02341250000001</v>
      </c>
      <c r="Z62" s="39">
        <v>365.70419450000003</v>
      </c>
      <c r="AA62" s="39">
        <v>469.20606370000002</v>
      </c>
      <c r="AB62" s="39">
        <v>585.14304549999997</v>
      </c>
      <c r="AC62" s="39">
        <v>701.02231410000002</v>
      </c>
      <c r="AD62" s="39">
        <v>793.17502430000002</v>
      </c>
      <c r="AE62" s="39">
        <v>867.01803889999996</v>
      </c>
      <c r="AF62" s="39">
        <v>914.59037620000004</v>
      </c>
      <c r="AG62" s="39">
        <v>939.53941440000006</v>
      </c>
      <c r="AH62" s="39">
        <v>949.08905110000001</v>
      </c>
      <c r="AI62" s="39">
        <v>978.05573440000001</v>
      </c>
      <c r="AJ62" s="39">
        <v>989.64234569999996</v>
      </c>
      <c r="AK62" s="39">
        <v>991.76716439999996</v>
      </c>
      <c r="AL62" s="39">
        <v>990.09738860000004</v>
      </c>
      <c r="AM62" s="39">
        <v>984.59520599999996</v>
      </c>
      <c r="AN62">
        <v>972.25081620000003</v>
      </c>
      <c r="AO62">
        <v>961.76387150000005</v>
      </c>
      <c r="AP62">
        <v>951.69412079999995</v>
      </c>
      <c r="AQ62">
        <v>941.70114190000004</v>
      </c>
      <c r="AR62">
        <v>958.272514</v>
      </c>
      <c r="AS62">
        <v>957.51201590000005</v>
      </c>
      <c r="AT62">
        <v>952.17617810000002</v>
      </c>
      <c r="AU62">
        <v>944.74410260000002</v>
      </c>
      <c r="AV62">
        <v>935.93630199999996</v>
      </c>
      <c r="AW62">
        <v>911.0966095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0.56452867159999998</v>
      </c>
      <c r="F63" s="39">
        <v>0.92506312499999999</v>
      </c>
      <c r="G63" s="39">
        <v>1.5151136999999999</v>
      </c>
      <c r="H63">
        <v>2.4220837460000002</v>
      </c>
      <c r="I63">
        <v>3.337369475</v>
      </c>
      <c r="J63">
        <v>4.5324924270000002</v>
      </c>
      <c r="K63" s="39">
        <v>5.4240413829999996</v>
      </c>
      <c r="L63" s="39">
        <v>6.9039119769999999</v>
      </c>
      <c r="M63" s="39">
        <v>9.1002871509999999</v>
      </c>
      <c r="N63" s="39">
        <v>11.03791779</v>
      </c>
      <c r="O63" s="39">
        <v>14.967687939999999</v>
      </c>
      <c r="P63" s="39">
        <v>20.599807720000001</v>
      </c>
      <c r="Q63" s="39">
        <v>26.984424929999999</v>
      </c>
      <c r="R63" s="39">
        <v>34.58726317</v>
      </c>
      <c r="S63" s="39">
        <v>34.725739150000003</v>
      </c>
      <c r="T63" s="39">
        <v>37.229222270000001</v>
      </c>
      <c r="U63" s="39">
        <v>43.843084070000003</v>
      </c>
      <c r="V63" s="39">
        <v>53.936075039999999</v>
      </c>
      <c r="W63" s="39">
        <v>88.168750200000005</v>
      </c>
      <c r="X63" s="39">
        <v>112.3662449</v>
      </c>
      <c r="Y63" s="39">
        <v>109.86675320000001</v>
      </c>
      <c r="Z63" s="39">
        <v>129.46565319999999</v>
      </c>
      <c r="AA63" s="39">
        <v>164.84152760000001</v>
      </c>
      <c r="AB63" s="39">
        <v>203.98192449999999</v>
      </c>
      <c r="AC63" s="39">
        <v>242.46600000000001</v>
      </c>
      <c r="AD63" s="39">
        <v>272.3085317</v>
      </c>
      <c r="AE63" s="39">
        <v>295.51533719999998</v>
      </c>
      <c r="AF63" s="39">
        <v>309.51631049999997</v>
      </c>
      <c r="AG63" s="39">
        <v>315.7233827</v>
      </c>
      <c r="AH63" s="39">
        <v>316.71251430000001</v>
      </c>
      <c r="AI63" s="39">
        <v>324.12958359999999</v>
      </c>
      <c r="AJ63" s="39">
        <v>325.74458550000003</v>
      </c>
      <c r="AK63" s="39">
        <v>324.25739229999999</v>
      </c>
      <c r="AL63" s="39">
        <v>321.5655797</v>
      </c>
      <c r="AM63" s="39">
        <v>317.676174</v>
      </c>
      <c r="AN63">
        <v>312.00234929999999</v>
      </c>
      <c r="AO63">
        <v>306.98703330000001</v>
      </c>
      <c r="AP63">
        <v>302.15857269999998</v>
      </c>
      <c r="AQ63">
        <v>297.4032034</v>
      </c>
      <c r="AR63">
        <v>295.81609859999998</v>
      </c>
      <c r="AS63">
        <v>294.06546950000001</v>
      </c>
      <c r="AT63">
        <v>290.9398175</v>
      </c>
      <c r="AU63">
        <v>287.21464859999998</v>
      </c>
      <c r="AV63">
        <v>283.11756050000002</v>
      </c>
      <c r="AW63">
        <v>274.23451039999998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7.6963009400000002E-3</v>
      </c>
      <c r="F64" s="39">
        <v>7.45821387E-3</v>
      </c>
      <c r="G64" s="39">
        <v>3.3542286599999999E-3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9.4554554400000004E-2</v>
      </c>
      <c r="F65" s="39">
        <v>0.15097740270000001</v>
      </c>
      <c r="G65" s="39">
        <v>0.24062045639999999</v>
      </c>
      <c r="H65">
        <v>0.37610271740000001</v>
      </c>
      <c r="I65">
        <v>0.50898033649999996</v>
      </c>
      <c r="J65">
        <v>0.67679149510000003</v>
      </c>
      <c r="K65" s="39">
        <v>0.79743462700000001</v>
      </c>
      <c r="L65" s="39">
        <v>0.99621823610000004</v>
      </c>
      <c r="M65" s="39">
        <v>1.2771888170000001</v>
      </c>
      <c r="N65" s="39">
        <v>1.5182795680000001</v>
      </c>
      <c r="O65" s="39">
        <v>2.0199883060000001</v>
      </c>
      <c r="P65" s="39">
        <v>3.0417411959999998</v>
      </c>
      <c r="Q65" s="39">
        <v>3.9051810040000001</v>
      </c>
      <c r="R65" s="39">
        <v>4.8896913660000001</v>
      </c>
      <c r="S65" s="39">
        <v>4.7951126789999998</v>
      </c>
      <c r="T65" s="39">
        <v>5.0071611660000004</v>
      </c>
      <c r="U65" s="39">
        <v>5.0307237459999996</v>
      </c>
      <c r="V65" s="39">
        <v>5.583185018</v>
      </c>
      <c r="W65" s="39">
        <v>8.8320260190000006</v>
      </c>
      <c r="X65" s="39">
        <v>10.88958895</v>
      </c>
      <c r="Y65" s="39">
        <v>10.255165119999999</v>
      </c>
      <c r="Z65" s="39">
        <v>11.634984230000001</v>
      </c>
      <c r="AA65" s="39">
        <v>14.26790868</v>
      </c>
      <c r="AB65" s="39">
        <v>17.014621829999999</v>
      </c>
      <c r="AC65" s="39">
        <v>19.506859160000001</v>
      </c>
      <c r="AD65" s="39">
        <v>21.197203040000002</v>
      </c>
      <c r="AE65" s="39">
        <v>22.303693920000001</v>
      </c>
      <c r="AF65" s="39">
        <v>22.68663484</v>
      </c>
      <c r="AG65" s="39">
        <v>22.507599379999998</v>
      </c>
      <c r="AH65" s="39">
        <v>21.99269803</v>
      </c>
      <c r="AI65" s="39">
        <v>21.956961960000001</v>
      </c>
      <c r="AJ65" s="39">
        <v>21.561274579999999</v>
      </c>
      <c r="AK65" s="39">
        <v>21.003476920000001</v>
      </c>
      <c r="AL65" s="39">
        <v>20.41293473</v>
      </c>
      <c r="AM65" s="39">
        <v>19.79069544</v>
      </c>
      <c r="AN65">
        <v>19.158017610000002</v>
      </c>
      <c r="AO65">
        <v>18.59701304</v>
      </c>
      <c r="AP65">
        <v>18.075260839999999</v>
      </c>
      <c r="AQ65">
        <v>17.583433490000001</v>
      </c>
      <c r="AR65">
        <v>16.789764739999999</v>
      </c>
      <c r="AS65">
        <v>16.572856860000002</v>
      </c>
      <c r="AT65">
        <v>16.294884849999999</v>
      </c>
      <c r="AU65">
        <v>15.99947725</v>
      </c>
      <c r="AV65">
        <v>15.698714450000001</v>
      </c>
      <c r="AW65">
        <v>15.147640389999999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5.4223812349999996</v>
      </c>
      <c r="G67">
        <v>4.6442512669999996</v>
      </c>
      <c r="H67">
        <v>3.8923461100000001</v>
      </c>
      <c r="I67">
        <v>4.1576121800000001</v>
      </c>
      <c r="J67">
        <v>4.0362550239999999</v>
      </c>
      <c r="K67">
        <v>3.8275277490000001</v>
      </c>
      <c r="L67">
        <v>4.0513810389999998</v>
      </c>
      <c r="M67">
        <v>4.2107729110000003</v>
      </c>
      <c r="N67">
        <v>4.3314445560000001</v>
      </c>
      <c r="O67">
        <v>3.5710054609999999</v>
      </c>
      <c r="P67">
        <v>3.0145792280000001</v>
      </c>
      <c r="Q67">
        <v>2.581807065</v>
      </c>
      <c r="R67">
        <v>2.3014174010000001</v>
      </c>
      <c r="S67">
        <v>2.1146441550000001</v>
      </c>
      <c r="T67">
        <v>2.0745739990000001</v>
      </c>
      <c r="U67">
        <v>2.104021849</v>
      </c>
      <c r="V67">
        <v>2.1708646570000001</v>
      </c>
      <c r="W67">
        <v>2.1973007459999998</v>
      </c>
      <c r="X67">
        <v>2.1277704239999999</v>
      </c>
      <c r="Y67">
        <v>2.0353572039999999</v>
      </c>
      <c r="Z67">
        <v>1.93558027</v>
      </c>
      <c r="AA67">
        <v>1.839575518</v>
      </c>
      <c r="AB67">
        <v>1.749885921</v>
      </c>
      <c r="AC67">
        <v>1.669167133</v>
      </c>
      <c r="AD67">
        <v>1.651269015</v>
      </c>
      <c r="AE67">
        <v>1.6564149079999999</v>
      </c>
      <c r="AF67">
        <v>1.6719896059999999</v>
      </c>
      <c r="AG67">
        <v>1.706199491</v>
      </c>
      <c r="AH67">
        <v>1.75502735</v>
      </c>
      <c r="AI67">
        <v>1.805896725</v>
      </c>
      <c r="AJ67">
        <v>1.853993386</v>
      </c>
      <c r="AK67">
        <v>1.8994016279999999</v>
      </c>
      <c r="AL67">
        <v>1.9424115639999999</v>
      </c>
      <c r="AM67">
        <v>1.9852523179999999</v>
      </c>
      <c r="AN67">
        <v>2.0262530760000002</v>
      </c>
      <c r="AO67">
        <v>2.0652625320000002</v>
      </c>
      <c r="AP67">
        <v>2.1032107849999999</v>
      </c>
      <c r="AQ67">
        <v>2.1407710350000002</v>
      </c>
      <c r="AR67">
        <v>2.177233652</v>
      </c>
      <c r="AS67">
        <v>2.2110363190000002</v>
      </c>
      <c r="AT67">
        <v>2.2447311550000002</v>
      </c>
      <c r="AU67">
        <v>2.2777351929999998</v>
      </c>
      <c r="AV67">
        <v>2.3106156840000001</v>
      </c>
      <c r="AW67">
        <v>2.343650045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0.36101942129999998</v>
      </c>
      <c r="G68">
        <v>0.35142173659999998</v>
      </c>
      <c r="H68">
        <v>0.34154884000000002</v>
      </c>
      <c r="I68">
        <v>0.33320124480000002</v>
      </c>
      <c r="J68">
        <v>0.32465488660000003</v>
      </c>
      <c r="K68">
        <v>0.31504081119999999</v>
      </c>
      <c r="L68">
        <v>0.30448255870000002</v>
      </c>
      <c r="M68">
        <v>0.29415720699999998</v>
      </c>
      <c r="N68">
        <v>0.28498817659999998</v>
      </c>
      <c r="O68">
        <v>0.27809920030000002</v>
      </c>
      <c r="P68">
        <v>0.2723808257</v>
      </c>
      <c r="Q68">
        <v>0.26634198149999999</v>
      </c>
      <c r="R68">
        <v>0.25843643789999998</v>
      </c>
      <c r="S68">
        <v>0.25019209619999999</v>
      </c>
      <c r="T68">
        <v>0.2411147179</v>
      </c>
      <c r="U68">
        <v>0.23184950630000001</v>
      </c>
      <c r="V68">
        <v>0.2217902169</v>
      </c>
      <c r="W68">
        <v>0.21074557620000001</v>
      </c>
      <c r="X68">
        <v>0.1987828874</v>
      </c>
      <c r="Y68">
        <v>0.18657038649999999</v>
      </c>
      <c r="Z68">
        <v>0.17512270329999999</v>
      </c>
      <c r="AA68">
        <v>0.16484308449999999</v>
      </c>
      <c r="AB68">
        <v>0.15575874170000001</v>
      </c>
      <c r="AC68">
        <v>0.14764256319999999</v>
      </c>
      <c r="AD68">
        <v>0.14019039080000001</v>
      </c>
      <c r="AE68">
        <v>0.13336509890000001</v>
      </c>
      <c r="AF68">
        <v>0.12713381300000001</v>
      </c>
      <c r="AG68">
        <v>0.1213841121</v>
      </c>
      <c r="AH68">
        <v>0.1160632996</v>
      </c>
      <c r="AI68">
        <v>0.1111475083</v>
      </c>
      <c r="AJ68">
        <v>0.1065852003</v>
      </c>
      <c r="AK68" s="39">
        <v>0.10234338430000001</v>
      </c>
      <c r="AL68" s="39">
        <v>9.8393339100000005E-2</v>
      </c>
      <c r="AM68" s="39">
        <v>9.4655073899999997E-2</v>
      </c>
      <c r="AN68" s="39">
        <v>9.1110891900000004E-2</v>
      </c>
      <c r="AO68" s="39">
        <v>8.7731379100000006E-2</v>
      </c>
      <c r="AP68" s="39">
        <v>8.4501216700000006E-2</v>
      </c>
      <c r="AQ68" s="39">
        <v>8.1420046900000001E-2</v>
      </c>
      <c r="AR68" s="39">
        <v>7.8485810500000003E-2</v>
      </c>
      <c r="AS68" s="39">
        <v>7.5687324799999997E-2</v>
      </c>
      <c r="AT68" s="39">
        <v>7.2993165700000001E-2</v>
      </c>
      <c r="AU68" s="39">
        <v>7.0389001800000003E-2</v>
      </c>
      <c r="AV68">
        <v>6.7872319200000003E-2</v>
      </c>
      <c r="AW68">
        <v>6.5462817100000001E-2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2.2727386379999999</v>
      </c>
      <c r="G72">
        <v>2.2002621549999999</v>
      </c>
      <c r="H72">
        <v>2.2376258039999999</v>
      </c>
      <c r="I72">
        <v>2.324114894</v>
      </c>
      <c r="J72">
        <v>2.2434520039999999</v>
      </c>
      <c r="K72">
        <v>2.1789907259999999</v>
      </c>
      <c r="L72">
        <v>2.0802030409999999</v>
      </c>
      <c r="M72">
        <v>2.1659778209999998</v>
      </c>
      <c r="N72">
        <v>2.2212774579999999</v>
      </c>
      <c r="O72">
        <v>2.2491751199999999</v>
      </c>
      <c r="P72">
        <v>2.3048553040000002</v>
      </c>
      <c r="Q72">
        <v>2.2271678110000002</v>
      </c>
      <c r="R72">
        <v>2.2246827489999998</v>
      </c>
      <c r="S72">
        <v>2.229404717</v>
      </c>
      <c r="T72">
        <v>2.2379597879999999</v>
      </c>
      <c r="U72">
        <v>2.237006702</v>
      </c>
      <c r="V72">
        <v>2.2389034429999999</v>
      </c>
      <c r="W72">
        <v>2.2320973510000002</v>
      </c>
      <c r="X72">
        <v>2.2132954570000001</v>
      </c>
      <c r="Y72">
        <v>2.2184070130000002</v>
      </c>
      <c r="Z72">
        <v>2.2378746490000001</v>
      </c>
      <c r="AA72">
        <v>2.2681160079999998</v>
      </c>
      <c r="AB72">
        <v>2.3050764319999999</v>
      </c>
      <c r="AC72">
        <v>2.3454398200000002</v>
      </c>
      <c r="AD72">
        <v>2.3896922059999999</v>
      </c>
      <c r="AE72">
        <v>2.435173797</v>
      </c>
      <c r="AF72">
        <v>2.4810296699999999</v>
      </c>
      <c r="AG72">
        <v>2.5306247210000001</v>
      </c>
      <c r="AH72">
        <v>2.5833459150000002</v>
      </c>
      <c r="AI72">
        <v>2.63497636</v>
      </c>
      <c r="AJ72">
        <v>2.6854695670000002</v>
      </c>
      <c r="AK72">
        <v>2.735352212</v>
      </c>
      <c r="AL72">
        <v>2.786402045</v>
      </c>
      <c r="AM72">
        <v>2.8370477090000001</v>
      </c>
      <c r="AN72">
        <v>2.8815545660000002</v>
      </c>
      <c r="AO72">
        <v>2.9223853910000002</v>
      </c>
      <c r="AP72">
        <v>2.9614004679999999</v>
      </c>
      <c r="AQ72">
        <v>3.000091184</v>
      </c>
      <c r="AR72">
        <v>3.0387649909999999</v>
      </c>
      <c r="AS72">
        <v>3.070528591</v>
      </c>
      <c r="AT72">
        <v>3.0988266719999999</v>
      </c>
      <c r="AU72">
        <v>3.1249695449999999</v>
      </c>
      <c r="AV72">
        <v>3.1501143549999999</v>
      </c>
      <c r="AW72">
        <v>3.174689678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18.054597749999999</v>
      </c>
      <c r="G73">
        <v>17.052356020000001</v>
      </c>
      <c r="H73">
        <v>15.772517880000001</v>
      </c>
      <c r="I73">
        <v>16.11822866</v>
      </c>
      <c r="J73">
        <v>16.331144219999999</v>
      </c>
      <c r="K73">
        <v>15.024203719999999</v>
      </c>
      <c r="L73">
        <v>14.54398726</v>
      </c>
      <c r="M73">
        <v>14.700385239999999</v>
      </c>
      <c r="N73">
        <v>15.25423258</v>
      </c>
      <c r="O73">
        <v>15.187942899999999</v>
      </c>
      <c r="P73">
        <v>14.459759650000001</v>
      </c>
      <c r="Q73">
        <v>13.17664304</v>
      </c>
      <c r="R73">
        <v>12.2589074</v>
      </c>
      <c r="S73">
        <v>11.49234702</v>
      </c>
      <c r="T73">
        <v>11.35939484</v>
      </c>
      <c r="U73">
        <v>11.44450911</v>
      </c>
      <c r="V73">
        <v>11.69984502</v>
      </c>
      <c r="W73">
        <v>11.5683416</v>
      </c>
      <c r="X73">
        <v>10.782336389999999</v>
      </c>
      <c r="Y73">
        <v>9.9574788089999995</v>
      </c>
      <c r="Z73">
        <v>9.1718704500000001</v>
      </c>
      <c r="AA73">
        <v>8.4958554359999905</v>
      </c>
      <c r="AB73">
        <v>7.9191930770000001</v>
      </c>
      <c r="AC73">
        <v>7.4402304739999998</v>
      </c>
      <c r="AD73">
        <v>7.2812048760000003</v>
      </c>
      <c r="AE73">
        <v>7.2640251830000002</v>
      </c>
      <c r="AF73">
        <v>7.3134249679999996</v>
      </c>
      <c r="AG73">
        <v>7.4523869459999998</v>
      </c>
      <c r="AH73">
        <v>7.6581591710000003</v>
      </c>
      <c r="AI73">
        <v>7.8758164019999999</v>
      </c>
      <c r="AJ73">
        <v>8.0817170399999902</v>
      </c>
      <c r="AK73">
        <v>8.2781665839999903</v>
      </c>
      <c r="AL73">
        <v>8.4669665789999904</v>
      </c>
      <c r="AM73">
        <v>8.6588046409999997</v>
      </c>
      <c r="AN73">
        <v>8.8401864700000008</v>
      </c>
      <c r="AO73">
        <v>9.0105056569999995</v>
      </c>
      <c r="AP73">
        <v>9.1768315099999995</v>
      </c>
      <c r="AQ73">
        <v>9.3448967219999997</v>
      </c>
      <c r="AR73">
        <v>9.5081416369999996</v>
      </c>
      <c r="AS73">
        <v>9.6524885079999905</v>
      </c>
      <c r="AT73">
        <v>9.7965484870000008</v>
      </c>
      <c r="AU73">
        <v>9.9361821209999999</v>
      </c>
      <c r="AV73">
        <v>10.07537832</v>
      </c>
      <c r="AW73">
        <v>10.21810694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9.5878567449999998</v>
      </c>
      <c r="G74">
        <v>8.9236218160000007</v>
      </c>
      <c r="H74">
        <v>9.1545843229999999</v>
      </c>
      <c r="I74">
        <v>8.4834083709999994</v>
      </c>
      <c r="J74">
        <v>7.8687293560000002</v>
      </c>
      <c r="K74">
        <v>7.4051571630000002</v>
      </c>
      <c r="L74">
        <v>7.2089767389999997</v>
      </c>
      <c r="M74">
        <v>7.0633731060000002</v>
      </c>
      <c r="N74">
        <v>7.1515592610000001</v>
      </c>
      <c r="O74">
        <v>7.1270371990000001</v>
      </c>
      <c r="P74">
        <v>6.801188002</v>
      </c>
      <c r="Q74">
        <v>6.401219781</v>
      </c>
      <c r="R74">
        <v>6.3564651230000004</v>
      </c>
      <c r="S74">
        <v>6.1114124050000003</v>
      </c>
      <c r="T74">
        <v>6.0640416229999996</v>
      </c>
      <c r="U74">
        <v>6.0131131160000004</v>
      </c>
      <c r="V74">
        <v>5.933149963</v>
      </c>
      <c r="W74">
        <v>5.7991312070000003</v>
      </c>
      <c r="X74">
        <v>5.5194434780000003</v>
      </c>
      <c r="Y74">
        <v>5.2722659280000004</v>
      </c>
      <c r="Z74">
        <v>5.0336803420000003</v>
      </c>
      <c r="AA74">
        <v>4.820721474</v>
      </c>
      <c r="AB74">
        <v>4.6147759749999997</v>
      </c>
      <c r="AC74">
        <v>4.428968587</v>
      </c>
      <c r="AD74">
        <v>4.2578955890000003</v>
      </c>
      <c r="AE74">
        <v>4.0923903160000004</v>
      </c>
      <c r="AF74">
        <v>3.9309929210000001</v>
      </c>
      <c r="AG74">
        <v>3.823319058</v>
      </c>
      <c r="AH74">
        <v>3.7413898250000002</v>
      </c>
      <c r="AI74">
        <v>3.6449418859999998</v>
      </c>
      <c r="AJ74">
        <v>3.5460378719999999</v>
      </c>
      <c r="AK74">
        <v>3.443939157</v>
      </c>
      <c r="AL74">
        <v>3.3444020499999998</v>
      </c>
      <c r="AM74">
        <v>3.246206022</v>
      </c>
      <c r="AN74">
        <v>3.1314035580000001</v>
      </c>
      <c r="AO74">
        <v>3.0177443180000001</v>
      </c>
      <c r="AP74">
        <v>2.907856803</v>
      </c>
      <c r="AQ74">
        <v>2.803036343</v>
      </c>
      <c r="AR74">
        <v>2.703845388</v>
      </c>
      <c r="AS74">
        <v>2.59469321</v>
      </c>
      <c r="AT74">
        <v>2.4877315850000001</v>
      </c>
      <c r="AU74">
        <v>2.3842444490000001</v>
      </c>
      <c r="AV74">
        <v>2.2846210170000001</v>
      </c>
      <c r="AW74">
        <v>2.190241087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4.8445301020000002</v>
      </c>
      <c r="G75">
        <v>4.7273287770000003</v>
      </c>
      <c r="H75">
        <v>4.5745145579999997</v>
      </c>
      <c r="I75">
        <v>4.5488795230000001</v>
      </c>
      <c r="J75">
        <v>4.4127278079999996</v>
      </c>
      <c r="K75">
        <v>4.2165504360000003</v>
      </c>
      <c r="L75">
        <v>4.1002049659999997</v>
      </c>
      <c r="M75">
        <v>4.0757272779999996</v>
      </c>
      <c r="N75">
        <v>4.151970747</v>
      </c>
      <c r="O75">
        <v>3.9699065650000001</v>
      </c>
      <c r="P75">
        <v>3.7274866069999999</v>
      </c>
      <c r="Q75">
        <v>3.4697736360000002</v>
      </c>
      <c r="R75">
        <v>3.269564312</v>
      </c>
      <c r="S75">
        <v>3.0675419640000001</v>
      </c>
      <c r="T75">
        <v>3.0820347730000002</v>
      </c>
      <c r="U75">
        <v>3.1287791899999999</v>
      </c>
      <c r="V75">
        <v>3.1882105549999999</v>
      </c>
      <c r="W75">
        <v>2.8889475980000001</v>
      </c>
      <c r="X75">
        <v>2.5907679890000002</v>
      </c>
      <c r="Y75">
        <v>2.3440627119999999</v>
      </c>
      <c r="Z75">
        <v>2.142902667</v>
      </c>
      <c r="AA75">
        <v>1.9763963609999999</v>
      </c>
      <c r="AB75">
        <v>1.836769761</v>
      </c>
      <c r="AC75">
        <v>1.7164988160000001</v>
      </c>
      <c r="AD75">
        <v>1.6920585260000001</v>
      </c>
      <c r="AE75">
        <v>1.682362124</v>
      </c>
      <c r="AF75">
        <v>1.6772442249999999</v>
      </c>
      <c r="AG75">
        <v>1.6772318319999999</v>
      </c>
      <c r="AH75">
        <v>1.680300315</v>
      </c>
      <c r="AI75">
        <v>1.6816328270000001</v>
      </c>
      <c r="AJ75">
        <v>1.6812979770000001</v>
      </c>
      <c r="AK75">
        <v>1.6789031409999999</v>
      </c>
      <c r="AL75">
        <v>1.6746690769999999</v>
      </c>
      <c r="AM75">
        <v>1.6698554219999999</v>
      </c>
      <c r="AN75">
        <v>1.6632756360000001</v>
      </c>
      <c r="AO75">
        <v>1.6550589849999999</v>
      </c>
      <c r="AP75">
        <v>1.645679892</v>
      </c>
      <c r="AQ75">
        <v>1.635529403</v>
      </c>
      <c r="AR75">
        <v>1.6248652800000001</v>
      </c>
      <c r="AS75">
        <v>1.6127215340000001</v>
      </c>
      <c r="AT75">
        <v>1.5995608990000001</v>
      </c>
      <c r="AU75">
        <v>1.5857598209999999</v>
      </c>
      <c r="AV75">
        <v>1.57152954</v>
      </c>
      <c r="AW75">
        <v>1.557086499</v>
      </c>
    </row>
    <row r="76" spans="2:49" x14ac:dyDescent="0.25">
      <c r="B76" t="s">
        <v>176</v>
      </c>
      <c r="C76">
        <v>23.690015269078899</v>
      </c>
      <c r="D76">
        <v>24.070366126976499</v>
      </c>
      <c r="E76">
        <v>24.45682364</v>
      </c>
      <c r="F76">
        <v>24.559381760000001</v>
      </c>
      <c r="G76">
        <v>24.600283009999998</v>
      </c>
      <c r="H76">
        <v>24.775874859999998</v>
      </c>
      <c r="I76">
        <v>24.898835949999999</v>
      </c>
      <c r="J76">
        <v>24.962860410000001</v>
      </c>
      <c r="K76">
        <v>24.81205903</v>
      </c>
      <c r="L76">
        <v>24.592600940000001</v>
      </c>
      <c r="M76">
        <v>24.381007499999999</v>
      </c>
      <c r="N76">
        <v>24.103235340000001</v>
      </c>
      <c r="O76">
        <v>23.889818739999999</v>
      </c>
      <c r="P76">
        <v>23.86252928</v>
      </c>
      <c r="Q76">
        <v>23.837595180000001</v>
      </c>
      <c r="R76">
        <v>23.810070400000001</v>
      </c>
      <c r="S76">
        <v>23.514078359999999</v>
      </c>
      <c r="T76">
        <v>23.096475609999999</v>
      </c>
      <c r="U76">
        <v>22.527414189999998</v>
      </c>
      <c r="V76">
        <v>21.914092650000001</v>
      </c>
      <c r="W76">
        <v>21.568940779999998</v>
      </c>
      <c r="X76">
        <v>21.28670048</v>
      </c>
      <c r="Y76">
        <v>20.773127479999999</v>
      </c>
      <c r="Z76">
        <v>20.149308019999999</v>
      </c>
      <c r="AA76">
        <v>19.436250619999999</v>
      </c>
      <c r="AB76">
        <v>18.643442520000001</v>
      </c>
      <c r="AC76">
        <v>17.784887619999999</v>
      </c>
      <c r="AD76">
        <v>16.880481660000001</v>
      </c>
      <c r="AE76">
        <v>15.95920606</v>
      </c>
      <c r="AF76">
        <v>15.04562423</v>
      </c>
      <c r="AG76">
        <v>14.157668470000001</v>
      </c>
      <c r="AH76">
        <v>13.30598313</v>
      </c>
      <c r="AI76">
        <v>12.495828510000001</v>
      </c>
      <c r="AJ76">
        <v>11.7284522</v>
      </c>
      <c r="AK76">
        <v>11.003470399999999</v>
      </c>
      <c r="AL76">
        <v>10.31959786</v>
      </c>
      <c r="AM76">
        <v>9.6751143600000002</v>
      </c>
      <c r="AN76">
        <v>9.0706614600000002</v>
      </c>
      <c r="AO76">
        <v>8.5038642370000002</v>
      </c>
      <c r="AP76">
        <v>7.9724314329999997</v>
      </c>
      <c r="AQ76">
        <v>7.4741834029999996</v>
      </c>
      <c r="AR76">
        <v>6.9759191149999999</v>
      </c>
      <c r="AS76">
        <v>6.5108651030000004</v>
      </c>
      <c r="AT76">
        <v>6.0768110220000002</v>
      </c>
      <c r="AU76">
        <v>5.6716920609999999</v>
      </c>
      <c r="AV76">
        <v>5.2935801299999996</v>
      </c>
      <c r="AW76">
        <v>4.9406752110000003</v>
      </c>
    </row>
    <row r="77" spans="2:49" x14ac:dyDescent="0.25">
      <c r="B77" t="s">
        <v>177</v>
      </c>
      <c r="C77">
        <v>20.7498358478441</v>
      </c>
      <c r="D77">
        <v>21.0829811741058</v>
      </c>
      <c r="E77">
        <v>21.41736032</v>
      </c>
      <c r="F77">
        <v>21.779749150000001</v>
      </c>
      <c r="G77">
        <v>20.911891910000001</v>
      </c>
      <c r="H77">
        <v>19.37129015</v>
      </c>
      <c r="I77">
        <v>19.69010054</v>
      </c>
      <c r="J77">
        <v>19.126799680000001</v>
      </c>
      <c r="K77">
        <v>19.254353129999998</v>
      </c>
      <c r="L77">
        <v>18.73102875</v>
      </c>
      <c r="M77">
        <v>18.611218709999999</v>
      </c>
      <c r="N77">
        <v>18.534248649999999</v>
      </c>
      <c r="O77">
        <v>18.368594519999998</v>
      </c>
      <c r="P77">
        <v>18.58037143</v>
      </c>
      <c r="Q77">
        <v>18.41764792</v>
      </c>
      <c r="R77">
        <v>18.293165810000001</v>
      </c>
      <c r="S77">
        <v>18.11205103</v>
      </c>
      <c r="T77">
        <v>18.21891639</v>
      </c>
      <c r="U77">
        <v>18.272523289999999</v>
      </c>
      <c r="V77">
        <v>18.372994169999998</v>
      </c>
      <c r="W77">
        <v>18.500471260000001</v>
      </c>
      <c r="X77">
        <v>18.345084910000001</v>
      </c>
      <c r="Y77">
        <v>18.036018949999999</v>
      </c>
      <c r="Z77">
        <v>17.74925597</v>
      </c>
      <c r="AA77">
        <v>17.475048430000001</v>
      </c>
      <c r="AB77">
        <v>17.129098320000001</v>
      </c>
      <c r="AC77">
        <v>16.756972690000001</v>
      </c>
      <c r="AD77">
        <v>16.204744160000001</v>
      </c>
      <c r="AE77">
        <v>15.649133709999999</v>
      </c>
      <c r="AF77">
        <v>15.1141288</v>
      </c>
      <c r="AG77">
        <v>14.59580785</v>
      </c>
      <c r="AH77">
        <v>14.09065786</v>
      </c>
      <c r="AI77">
        <v>13.5001788</v>
      </c>
      <c r="AJ77">
        <v>12.91122148</v>
      </c>
      <c r="AK77">
        <v>12.329243249999999</v>
      </c>
      <c r="AL77">
        <v>11.75092341</v>
      </c>
      <c r="AM77">
        <v>11.16986786</v>
      </c>
      <c r="AN77">
        <v>10.79746149</v>
      </c>
      <c r="AO77">
        <v>10.422956729999999</v>
      </c>
      <c r="AP77">
        <v>10.04553694</v>
      </c>
      <c r="AQ77">
        <v>9.6651835839999904</v>
      </c>
      <c r="AR77">
        <v>9.2798678579999905</v>
      </c>
      <c r="AS77">
        <v>9.1485885240000009</v>
      </c>
      <c r="AT77">
        <v>9.0194376540000007</v>
      </c>
      <c r="AU77">
        <v>8.8858205639999994</v>
      </c>
      <c r="AV77">
        <v>8.7481983480000007</v>
      </c>
      <c r="AW77">
        <v>8.5663758249999997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0.29591483660000001</v>
      </c>
      <c r="G78">
        <v>0.29704639630000002</v>
      </c>
      <c r="H78">
        <v>0.28447047269999998</v>
      </c>
      <c r="I78">
        <v>0.2997143618</v>
      </c>
      <c r="J78">
        <v>0.30528963370000001</v>
      </c>
      <c r="K78">
        <v>0.31419386310000003</v>
      </c>
      <c r="L78">
        <v>0.30378958439999998</v>
      </c>
      <c r="M78">
        <v>0.31091396869999999</v>
      </c>
      <c r="N78">
        <v>0.29752491959999999</v>
      </c>
      <c r="O78">
        <v>0.28078603289999998</v>
      </c>
      <c r="P78">
        <v>0.28723992809999999</v>
      </c>
      <c r="Q78">
        <v>0.29329215609999998</v>
      </c>
      <c r="R78">
        <v>0.29280795599999998</v>
      </c>
      <c r="S78">
        <v>0.29718773659999997</v>
      </c>
      <c r="T78">
        <v>0.2961949035</v>
      </c>
      <c r="U78">
        <v>0.29010774630000002</v>
      </c>
      <c r="V78">
        <v>0.2826818338</v>
      </c>
      <c r="W78">
        <v>0.27878421409999998</v>
      </c>
      <c r="X78">
        <v>0.28025941100000001</v>
      </c>
      <c r="Y78">
        <v>0.28286472559999998</v>
      </c>
      <c r="Z78">
        <v>0.28572245080000003</v>
      </c>
      <c r="AA78">
        <v>0.28875772360000002</v>
      </c>
      <c r="AB78">
        <v>0.29227900410000002</v>
      </c>
      <c r="AC78">
        <v>0.29619719529999999</v>
      </c>
      <c r="AD78">
        <v>0.30098087439999999</v>
      </c>
      <c r="AE78">
        <v>0.306605613</v>
      </c>
      <c r="AF78">
        <v>0.31332262579999998</v>
      </c>
      <c r="AG78">
        <v>0.31667914079999998</v>
      </c>
      <c r="AH78">
        <v>0.31671349300000001</v>
      </c>
      <c r="AI78">
        <v>0.31726793380000001</v>
      </c>
      <c r="AJ78">
        <v>0.31869539209999997</v>
      </c>
      <c r="AK78">
        <v>0.32123122199999998</v>
      </c>
      <c r="AL78">
        <v>0.32455340090000001</v>
      </c>
      <c r="AM78">
        <v>0.32855461349999998</v>
      </c>
      <c r="AN78">
        <v>0.33385994800000002</v>
      </c>
      <c r="AO78">
        <v>0.33995487099999999</v>
      </c>
      <c r="AP78">
        <v>0.34647054690000001</v>
      </c>
      <c r="AQ78">
        <v>0.3532423831</v>
      </c>
      <c r="AR78">
        <v>0.3601118438</v>
      </c>
      <c r="AS78">
        <v>0.36820884069999998</v>
      </c>
      <c r="AT78">
        <v>0.37719158670000003</v>
      </c>
      <c r="AU78">
        <v>0.38668407440000002</v>
      </c>
      <c r="AV78">
        <v>0.39653550539999999</v>
      </c>
      <c r="AW78">
        <v>0.40657320650000001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11.766117189999999</v>
      </c>
      <c r="G79">
        <v>11.65859526</v>
      </c>
      <c r="H79">
        <v>10.21422819</v>
      </c>
      <c r="I79">
        <v>10.70127958</v>
      </c>
      <c r="J79">
        <v>11.135964059999999</v>
      </c>
      <c r="K79">
        <v>10.988999120000001</v>
      </c>
      <c r="L79">
        <v>10.807986</v>
      </c>
      <c r="M79">
        <v>10.72975565</v>
      </c>
      <c r="N79">
        <v>10.534713</v>
      </c>
      <c r="O79">
        <v>10.178888110000001</v>
      </c>
      <c r="P79">
        <v>10.1930952</v>
      </c>
      <c r="Q79">
        <v>10.08594561</v>
      </c>
      <c r="R79">
        <v>9.7184243299999995</v>
      </c>
      <c r="S79">
        <v>9.5116651710000006</v>
      </c>
      <c r="T79">
        <v>9.3651044940000006</v>
      </c>
      <c r="U79">
        <v>9.2431227860000007</v>
      </c>
      <c r="V79">
        <v>9.1481745159999903</v>
      </c>
      <c r="W79">
        <v>10.208314939999999</v>
      </c>
      <c r="X79">
        <v>11.37462517</v>
      </c>
      <c r="Y79">
        <v>12.4283944</v>
      </c>
      <c r="Z79">
        <v>13.3031805</v>
      </c>
      <c r="AA79">
        <v>14.02499635</v>
      </c>
      <c r="AB79">
        <v>14.631185049999999</v>
      </c>
      <c r="AC79">
        <v>15.163232239999999</v>
      </c>
      <c r="AD79">
        <v>15.360620430000001</v>
      </c>
      <c r="AE79">
        <v>15.48307307</v>
      </c>
      <c r="AF79">
        <v>15.621643450000001</v>
      </c>
      <c r="AG79">
        <v>15.70925119</v>
      </c>
      <c r="AH79">
        <v>15.74770137</v>
      </c>
      <c r="AI79">
        <v>15.81619317</v>
      </c>
      <c r="AJ79">
        <v>15.904580109999999</v>
      </c>
      <c r="AK79">
        <v>16.028881550000001</v>
      </c>
      <c r="AL79">
        <v>16.185654060000001</v>
      </c>
      <c r="AM79">
        <v>16.364895239999999</v>
      </c>
      <c r="AN79">
        <v>16.56252293</v>
      </c>
      <c r="AO79">
        <v>16.776835070000001</v>
      </c>
      <c r="AP79">
        <v>17.006486809999998</v>
      </c>
      <c r="AQ79">
        <v>17.250802329999999</v>
      </c>
      <c r="AR79">
        <v>17.501738849999999</v>
      </c>
      <c r="AS79">
        <v>17.759523479999999</v>
      </c>
      <c r="AT79">
        <v>18.040819719999998</v>
      </c>
      <c r="AU79">
        <v>18.33355727</v>
      </c>
      <c r="AV79">
        <v>18.63663111</v>
      </c>
      <c r="AW79">
        <v>18.943511990000001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12.95784793</v>
      </c>
      <c r="G80">
        <v>13.37003532</v>
      </c>
      <c r="H80">
        <v>13.0716103</v>
      </c>
      <c r="I80">
        <v>13.423742839999999</v>
      </c>
      <c r="J80">
        <v>13.821410029999999</v>
      </c>
      <c r="K80">
        <v>14.14833314</v>
      </c>
      <c r="L80">
        <v>14.19115182</v>
      </c>
      <c r="M80">
        <v>14.160864719999999</v>
      </c>
      <c r="N80">
        <v>13.96596349</v>
      </c>
      <c r="O80">
        <v>13.88413868</v>
      </c>
      <c r="P80">
        <v>14.10654023</v>
      </c>
      <c r="Q80">
        <v>14.47101108</v>
      </c>
      <c r="R80">
        <v>14.464665289999999</v>
      </c>
      <c r="S80">
        <v>14.57342349</v>
      </c>
      <c r="T80">
        <v>14.42509645</v>
      </c>
      <c r="U80">
        <v>14.3141514</v>
      </c>
      <c r="V80">
        <v>14.154638139999999</v>
      </c>
      <c r="W80">
        <v>14.157222920000001</v>
      </c>
      <c r="X80">
        <v>14.17726124</v>
      </c>
      <c r="Y80">
        <v>14.074358220000001</v>
      </c>
      <c r="Z80">
        <v>13.93871433</v>
      </c>
      <c r="AA80">
        <v>13.795925260000001</v>
      </c>
      <c r="AB80">
        <v>13.67107923</v>
      </c>
      <c r="AC80">
        <v>13.55201911</v>
      </c>
      <c r="AD80">
        <v>13.43524949</v>
      </c>
      <c r="AE80">
        <v>13.33008676</v>
      </c>
      <c r="AF80">
        <v>13.239861210000001</v>
      </c>
      <c r="AG80">
        <v>13.08215066</v>
      </c>
      <c r="AH80">
        <v>12.891035990000001</v>
      </c>
      <c r="AI80">
        <v>12.72344346</v>
      </c>
      <c r="AJ80">
        <v>12.563838219999999</v>
      </c>
      <c r="AK80">
        <v>12.41414157</v>
      </c>
      <c r="AL80">
        <v>12.27005602</v>
      </c>
      <c r="AM80">
        <v>12.131630769999999</v>
      </c>
      <c r="AN80">
        <v>12.008908460000001</v>
      </c>
      <c r="AO80">
        <v>11.892872710000001</v>
      </c>
      <c r="AP80">
        <v>11.78183239</v>
      </c>
      <c r="AQ80">
        <v>11.67644999</v>
      </c>
      <c r="AR80">
        <v>11.575745149999999</v>
      </c>
      <c r="AS80">
        <v>11.49202755</v>
      </c>
      <c r="AT80">
        <v>11.41465114</v>
      </c>
      <c r="AU80">
        <v>11.34103981</v>
      </c>
      <c r="AV80">
        <v>11.27018129</v>
      </c>
      <c r="AW80">
        <v>11.20565785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11.640582569999999</v>
      </c>
      <c r="G81">
        <v>12.145197530000001</v>
      </c>
      <c r="H81">
        <v>11.420515269999999</v>
      </c>
      <c r="I81">
        <v>11.92086464</v>
      </c>
      <c r="J81">
        <v>12.51241162</v>
      </c>
      <c r="K81">
        <v>12.895461109999999</v>
      </c>
      <c r="L81">
        <v>12.97284359</v>
      </c>
      <c r="M81">
        <v>12.99738058</v>
      </c>
      <c r="N81">
        <v>12.80725166</v>
      </c>
      <c r="O81">
        <v>12.26057524</v>
      </c>
      <c r="P81">
        <v>12.194780890000001</v>
      </c>
      <c r="Q81">
        <v>12.40713246</v>
      </c>
      <c r="R81">
        <v>12.277130440000001</v>
      </c>
      <c r="S81">
        <v>12.157923759999999</v>
      </c>
      <c r="T81">
        <v>12.1680698</v>
      </c>
      <c r="U81">
        <v>11.953762680000001</v>
      </c>
      <c r="V81">
        <v>11.63635886</v>
      </c>
      <c r="W81">
        <v>11.852873239999999</v>
      </c>
      <c r="X81">
        <v>12.05172965</v>
      </c>
      <c r="Y81">
        <v>12.001023480000001</v>
      </c>
      <c r="Z81">
        <v>11.75759886</v>
      </c>
      <c r="AA81">
        <v>11.39599436</v>
      </c>
      <c r="AB81">
        <v>10.99383957</v>
      </c>
      <c r="AC81">
        <v>10.57056216</v>
      </c>
      <c r="AD81">
        <v>10.50591333</v>
      </c>
      <c r="AE81">
        <v>10.45597319</v>
      </c>
      <c r="AF81">
        <v>10.413951190000001</v>
      </c>
      <c r="AG81">
        <v>10.333813340000001</v>
      </c>
      <c r="AH81">
        <v>10.21590752</v>
      </c>
      <c r="AI81">
        <v>10.093946860000001</v>
      </c>
      <c r="AJ81">
        <v>9.9777417259999996</v>
      </c>
      <c r="AK81">
        <v>9.8696738820000007</v>
      </c>
      <c r="AL81">
        <v>9.7673591630000001</v>
      </c>
      <c r="AM81">
        <v>9.6713304220000005</v>
      </c>
      <c r="AN81">
        <v>9.5835470950000001</v>
      </c>
      <c r="AO81">
        <v>9.4997451460000004</v>
      </c>
      <c r="AP81">
        <v>9.4175400570000001</v>
      </c>
      <c r="AQ81">
        <v>9.335954224</v>
      </c>
      <c r="AR81">
        <v>9.2547301970000007</v>
      </c>
      <c r="AS81">
        <v>9.1798441309999994</v>
      </c>
      <c r="AT81">
        <v>9.1090225040000004</v>
      </c>
      <c r="AU81">
        <v>9.0401110130000006</v>
      </c>
      <c r="AV81">
        <v>8.9717682819999904</v>
      </c>
      <c r="AW81">
        <v>8.9027348770000003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1.1480389099999999E-3</v>
      </c>
      <c r="G82" s="39">
        <v>2.1966995E-3</v>
      </c>
      <c r="H82">
        <v>3.8882095400000001E-3</v>
      </c>
      <c r="I82">
        <v>6.17559714E-3</v>
      </c>
      <c r="J82" s="39">
        <v>9.1783851600000001E-3</v>
      </c>
      <c r="K82" s="39">
        <v>1.26925454E-2</v>
      </c>
      <c r="L82" s="39">
        <v>1.7158685100000001E-2</v>
      </c>
      <c r="M82" s="39">
        <v>2.3114018E-2</v>
      </c>
      <c r="N82" s="39">
        <v>3.0271016099999999E-2</v>
      </c>
      <c r="O82" s="39">
        <v>4.0141895499999997E-2</v>
      </c>
      <c r="P82" s="39">
        <v>5.3016713200000003E-2</v>
      </c>
      <c r="Q82" s="39">
        <v>6.95911533E-2</v>
      </c>
      <c r="R82" s="39">
        <v>9.0626030299999896E-2</v>
      </c>
      <c r="S82" s="39">
        <v>0.11308446900000001</v>
      </c>
      <c r="T82" s="39">
        <v>0.13707069429999999</v>
      </c>
      <c r="U82" s="39">
        <v>0.1660688015</v>
      </c>
      <c r="V82" s="39">
        <v>0.2029377044</v>
      </c>
      <c r="W82" s="39">
        <v>0.25635957819999999</v>
      </c>
      <c r="X82" s="39">
        <v>0.3222269311</v>
      </c>
      <c r="Y82" s="39">
        <v>0.38986561920000001</v>
      </c>
      <c r="Z82" s="39">
        <v>0.46967049599999999</v>
      </c>
      <c r="AA82" s="39">
        <v>0.5738919764</v>
      </c>
      <c r="AB82" s="39">
        <v>0.70454585599999997</v>
      </c>
      <c r="AC82" s="39">
        <v>0.85996142509999995</v>
      </c>
      <c r="AD82" s="39">
        <v>1.0392213619999999</v>
      </c>
      <c r="AE82" s="39">
        <v>1.2312396969999999</v>
      </c>
      <c r="AF82" s="39">
        <v>1.427885555</v>
      </c>
      <c r="AG82" s="39">
        <v>1.6223797209999999</v>
      </c>
      <c r="AH82" s="39">
        <v>1.81030913</v>
      </c>
      <c r="AI82" s="39">
        <v>1.9925262779999999</v>
      </c>
      <c r="AJ82" s="39">
        <v>2.1682208150000002</v>
      </c>
      <c r="AK82" s="39">
        <v>2.334892392</v>
      </c>
      <c r="AL82" s="39">
        <v>2.4918633990000001</v>
      </c>
      <c r="AM82" s="39">
        <v>2.6384780430000001</v>
      </c>
      <c r="AN82" s="39">
        <v>2.7729248559999999</v>
      </c>
      <c r="AO82" s="39">
        <v>2.8971763479999999</v>
      </c>
      <c r="AP82" s="39">
        <v>3.01196559</v>
      </c>
      <c r="AQ82" s="39">
        <v>3.1178798369999998</v>
      </c>
      <c r="AR82" s="39">
        <v>3.2132105470000001</v>
      </c>
      <c r="AS82" s="39">
        <v>3.301157662</v>
      </c>
      <c r="AT82" s="39">
        <v>3.3827406510000002</v>
      </c>
      <c r="AU82" s="39">
        <v>3.4577208910000001</v>
      </c>
      <c r="AV82" s="39">
        <v>3.5260964060000002</v>
      </c>
      <c r="AW82" s="39">
        <v>3.5832168549999999</v>
      </c>
    </row>
    <row r="83" spans="2:99" x14ac:dyDescent="0.25">
      <c r="B83" t="s">
        <v>183</v>
      </c>
      <c r="C83">
        <v>1.1996237928359601</v>
      </c>
      <c r="D83">
        <v>1.2188841408592499</v>
      </c>
      <c r="E83">
        <v>1.238453217</v>
      </c>
      <c r="F83">
        <v>1.2775069100000001</v>
      </c>
      <c r="G83">
        <v>1.250258377</v>
      </c>
      <c r="H83">
        <v>1.111247203</v>
      </c>
      <c r="I83">
        <v>1.1643411100000001</v>
      </c>
      <c r="J83">
        <v>1.1813541540000001</v>
      </c>
      <c r="K83">
        <v>1.198694266</v>
      </c>
      <c r="L83">
        <v>1.2057114330000001</v>
      </c>
      <c r="M83">
        <v>1.2136802840000001</v>
      </c>
      <c r="N83">
        <v>1.210816774</v>
      </c>
      <c r="O83">
        <v>1.214611009</v>
      </c>
      <c r="P83">
        <v>1.2792400660000001</v>
      </c>
      <c r="Q83">
        <v>1.3072927990000001</v>
      </c>
      <c r="R83">
        <v>1.349781251</v>
      </c>
      <c r="S83">
        <v>1.3342518560000001</v>
      </c>
      <c r="T83">
        <v>1.3418793840000001</v>
      </c>
      <c r="U83">
        <v>1.353500039</v>
      </c>
      <c r="V83">
        <v>1.370647942</v>
      </c>
      <c r="W83">
        <v>1.4789022080000001</v>
      </c>
      <c r="X83">
        <v>1.5830952549999999</v>
      </c>
      <c r="Y83">
        <v>1.727494681</v>
      </c>
      <c r="Z83">
        <v>1.8782317900000001</v>
      </c>
      <c r="AA83">
        <v>2.030617984</v>
      </c>
      <c r="AB83">
        <v>2.188708723</v>
      </c>
      <c r="AC83">
        <v>2.3477845080000002</v>
      </c>
      <c r="AD83">
        <v>2.6150846310000002</v>
      </c>
      <c r="AE83">
        <v>2.8813675949999999</v>
      </c>
      <c r="AF83">
        <v>3.1510779269999998</v>
      </c>
      <c r="AG83">
        <v>3.4135238389999998</v>
      </c>
      <c r="AH83">
        <v>3.6687933880000001</v>
      </c>
      <c r="AI83">
        <v>3.985191892</v>
      </c>
      <c r="AJ83">
        <v>4.3069021110000003</v>
      </c>
      <c r="AK83">
        <v>4.639072788</v>
      </c>
      <c r="AL83">
        <v>4.982796757</v>
      </c>
      <c r="AM83">
        <v>5.3374170230000004</v>
      </c>
      <c r="AN83">
        <v>5.5942181260000003</v>
      </c>
      <c r="AO83">
        <v>5.864211386</v>
      </c>
      <c r="AP83">
        <v>6.1451802070000001</v>
      </c>
      <c r="AQ83">
        <v>6.4361045140000002</v>
      </c>
      <c r="AR83">
        <v>6.7367709759999999</v>
      </c>
      <c r="AS83">
        <v>6.9171869319999999</v>
      </c>
      <c r="AT83">
        <v>7.1116332509999998</v>
      </c>
      <c r="AU83">
        <v>7.3132160769999999</v>
      </c>
      <c r="AV83">
        <v>7.520850383</v>
      </c>
      <c r="AW83">
        <v>7.6875079160000004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0.35779386769999999</v>
      </c>
      <c r="G84">
        <v>0.35029381580000002</v>
      </c>
      <c r="H84">
        <v>0.34242829460000002</v>
      </c>
      <c r="I84">
        <v>0.3591110086</v>
      </c>
      <c r="J84">
        <v>0.35573861820000002</v>
      </c>
      <c r="K84">
        <v>0.35181094029999999</v>
      </c>
      <c r="L84">
        <v>0.33351947329999998</v>
      </c>
      <c r="M84">
        <v>0.33901818779999998</v>
      </c>
      <c r="N84">
        <v>0.32802126790000002</v>
      </c>
      <c r="O84">
        <v>0.31481183639999999</v>
      </c>
      <c r="P84">
        <v>0.31943136929999999</v>
      </c>
      <c r="Q84">
        <v>0.31292805470000001</v>
      </c>
      <c r="R84">
        <v>0.30530241689999998</v>
      </c>
      <c r="S84">
        <v>0.30264987049999997</v>
      </c>
      <c r="T84">
        <v>0.30165988630000001</v>
      </c>
      <c r="U84">
        <v>0.30164141119999999</v>
      </c>
      <c r="V84">
        <v>0.30363185529999998</v>
      </c>
      <c r="W84">
        <v>0.2981567866</v>
      </c>
      <c r="X84">
        <v>0.29189276749999998</v>
      </c>
      <c r="Y84">
        <v>0.28816430780000002</v>
      </c>
      <c r="Z84">
        <v>0.28673840049999999</v>
      </c>
      <c r="AA84">
        <v>0.28694255480000003</v>
      </c>
      <c r="AB84">
        <v>0.28877312399999999</v>
      </c>
      <c r="AC84">
        <v>0.29119454960000002</v>
      </c>
      <c r="AD84">
        <v>0.29383292049999998</v>
      </c>
      <c r="AE84">
        <v>0.29645499409999998</v>
      </c>
      <c r="AF84">
        <v>0.29926310369999998</v>
      </c>
      <c r="AG84">
        <v>0.30246776190000002</v>
      </c>
      <c r="AH84">
        <v>0.30597617669999999</v>
      </c>
      <c r="AI84">
        <v>0.30960483119999999</v>
      </c>
      <c r="AJ84">
        <v>0.31304858270000002</v>
      </c>
      <c r="AK84">
        <v>0.31648276089999999</v>
      </c>
      <c r="AL84">
        <v>0.31992568649999997</v>
      </c>
      <c r="AM84">
        <v>0.32320346570000003</v>
      </c>
      <c r="AN84">
        <v>0.32753965400000001</v>
      </c>
      <c r="AO84">
        <v>0.33239739200000001</v>
      </c>
      <c r="AP84">
        <v>0.3374287191</v>
      </c>
      <c r="AQ84">
        <v>0.34244738400000002</v>
      </c>
      <c r="AR84">
        <v>0.34724161739999998</v>
      </c>
      <c r="AS84">
        <v>0.35232473330000003</v>
      </c>
      <c r="AT84">
        <v>0.35756006810000002</v>
      </c>
      <c r="AU84">
        <v>0.36277407319999999</v>
      </c>
      <c r="AV84">
        <v>0.36794524000000001</v>
      </c>
      <c r="AW84">
        <v>0.37304289210000002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13.415170010000001</v>
      </c>
      <c r="G85">
        <v>12.97390656</v>
      </c>
      <c r="H85">
        <v>11.740374709999999</v>
      </c>
      <c r="I85">
        <v>12.114573119999999</v>
      </c>
      <c r="J85">
        <v>12.2893448</v>
      </c>
      <c r="K85">
        <v>11.685703139999999</v>
      </c>
      <c r="L85">
        <v>11.304492079999999</v>
      </c>
      <c r="M85">
        <v>11.1891189</v>
      </c>
      <c r="N85">
        <v>11.126855109999999</v>
      </c>
      <c r="O85">
        <v>11.35580476</v>
      </c>
      <c r="P85" s="39">
        <v>11.75700619</v>
      </c>
      <c r="Q85" s="39">
        <v>11.71510947</v>
      </c>
      <c r="R85" s="39">
        <v>11.59484498</v>
      </c>
      <c r="S85" s="39">
        <v>11.56408733</v>
      </c>
      <c r="T85" s="39">
        <v>11.480621169999999</v>
      </c>
      <c r="U85" s="39">
        <v>11.476357739999999</v>
      </c>
      <c r="V85" s="39">
        <v>11.5824029</v>
      </c>
      <c r="W85" s="39">
        <v>10.134974850000001</v>
      </c>
      <c r="X85" s="39">
        <v>8.5068428909999998</v>
      </c>
      <c r="Y85" s="39">
        <v>7.2490924330000004</v>
      </c>
      <c r="Z85" s="39">
        <v>6.3027896510000003</v>
      </c>
      <c r="AA85" s="39">
        <v>5.5890804689999998</v>
      </c>
      <c r="AB85" s="39">
        <v>5.0440550379999998</v>
      </c>
      <c r="AC85" s="39">
        <v>4.6134251209999997</v>
      </c>
      <c r="AD85" s="39">
        <v>4.4755411880000002</v>
      </c>
      <c r="AE85" s="39">
        <v>4.4496670839999997</v>
      </c>
      <c r="AF85">
        <v>4.4741821230000003</v>
      </c>
      <c r="AG85">
        <v>4.5556957870000003</v>
      </c>
      <c r="AH85">
        <v>4.6780369009999996</v>
      </c>
      <c r="AI85">
        <v>4.8085935150000001</v>
      </c>
      <c r="AJ85">
        <v>4.9322417249999999</v>
      </c>
      <c r="AK85">
        <v>5.0506365180000001</v>
      </c>
      <c r="AL85">
        <v>5.1646033840000003</v>
      </c>
      <c r="AM85">
        <v>5.2784651279999997</v>
      </c>
      <c r="AN85">
        <v>5.3927778230000003</v>
      </c>
      <c r="AO85">
        <v>5.5050328249999998</v>
      </c>
      <c r="AP85">
        <v>5.6168234860000004</v>
      </c>
      <c r="AQ85">
        <v>5.7294726689999997</v>
      </c>
      <c r="AR85">
        <v>5.8389492729999999</v>
      </c>
      <c r="AS85">
        <v>5.9412915340000003</v>
      </c>
      <c r="AT85">
        <v>6.0451968000000003</v>
      </c>
      <c r="AU85">
        <v>6.1477912229999996</v>
      </c>
      <c r="AV85">
        <v>6.2507139990000002</v>
      </c>
      <c r="AW85">
        <v>6.3547160260000002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17.617918530000001</v>
      </c>
      <c r="G86">
        <v>17.328057229999999</v>
      </c>
      <c r="H86">
        <v>17.126143330000001</v>
      </c>
      <c r="I86">
        <v>17.117245140000001</v>
      </c>
      <c r="J86">
        <v>16.816443809999999</v>
      </c>
      <c r="K86" s="39">
        <v>16.261786839999999</v>
      </c>
      <c r="L86" s="39">
        <v>15.81555782</v>
      </c>
      <c r="M86" s="39">
        <v>15.459726160000001</v>
      </c>
      <c r="N86" s="39">
        <v>15.16209029</v>
      </c>
      <c r="O86" s="39">
        <v>15.082466780000001</v>
      </c>
      <c r="P86" s="39">
        <v>14.90436364</v>
      </c>
      <c r="Q86" s="39">
        <v>14.42833195</v>
      </c>
      <c r="R86" s="39">
        <v>13.934701009999999</v>
      </c>
      <c r="S86" s="39">
        <v>13.464560199999999</v>
      </c>
      <c r="T86" s="39">
        <v>13.112928419999999</v>
      </c>
      <c r="U86" s="39">
        <v>13.01520288</v>
      </c>
      <c r="V86" s="39">
        <v>12.91124037</v>
      </c>
      <c r="W86" s="39">
        <v>12.173192540000001</v>
      </c>
      <c r="X86" s="39">
        <v>11.40943603</v>
      </c>
      <c r="Y86" s="39">
        <v>10.77149876</v>
      </c>
      <c r="Z86">
        <v>10.230902670000001</v>
      </c>
      <c r="AA86">
        <v>9.7619230950000002</v>
      </c>
      <c r="AB86">
        <v>9.3460403240000005</v>
      </c>
      <c r="AC86">
        <v>8.9615513500000006</v>
      </c>
      <c r="AD86">
        <v>8.5990229540000005</v>
      </c>
      <c r="AE86">
        <v>8.2507400860000004</v>
      </c>
      <c r="AF86">
        <v>7.9212857349999997</v>
      </c>
      <c r="AG86">
        <v>7.7042092379999998</v>
      </c>
      <c r="AH86">
        <v>7.5453270049999999</v>
      </c>
      <c r="AI86">
        <v>7.3631474600000004</v>
      </c>
      <c r="AJ86">
        <v>7.1704042120000002</v>
      </c>
      <c r="AK86">
        <v>6.9748950230000002</v>
      </c>
      <c r="AL86">
        <v>6.7831493539999999</v>
      </c>
      <c r="AM86">
        <v>6.5872956970000001</v>
      </c>
      <c r="AN86">
        <v>6.412226907</v>
      </c>
      <c r="AO86">
        <v>6.2427881129999996</v>
      </c>
      <c r="AP86">
        <v>6.0775468840000002</v>
      </c>
      <c r="AQ86">
        <v>5.9157517830000002</v>
      </c>
      <c r="AR86">
        <v>5.7562761279999997</v>
      </c>
      <c r="AS86">
        <v>5.5995665140000002</v>
      </c>
      <c r="AT86" s="39">
        <v>5.4444273230000002</v>
      </c>
      <c r="AU86" s="39">
        <v>5.2915643469999996</v>
      </c>
      <c r="AV86">
        <v>5.1416035710000001</v>
      </c>
      <c r="AW86">
        <v>4.9973632539999997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6.1657068539999997</v>
      </c>
      <c r="G87">
        <v>6.4227157019999996</v>
      </c>
      <c r="H87">
        <v>6.5550776900000001</v>
      </c>
      <c r="I87">
        <v>6.9905640990000002</v>
      </c>
      <c r="J87">
        <v>7.3000185540000002</v>
      </c>
      <c r="K87">
        <v>7.410829412</v>
      </c>
      <c r="L87">
        <v>7.5497676939999998</v>
      </c>
      <c r="M87">
        <v>7.7911137979999996</v>
      </c>
      <c r="N87">
        <v>8.1521459319999998</v>
      </c>
      <c r="O87">
        <v>8.1482795039999996</v>
      </c>
      <c r="P87">
        <v>8.0025665519999905</v>
      </c>
      <c r="Q87">
        <v>7.6138720190000004</v>
      </c>
      <c r="R87">
        <v>7.2044241019999999</v>
      </c>
      <c r="S87">
        <v>6.812215728</v>
      </c>
      <c r="T87">
        <v>6.6907380910000001</v>
      </c>
      <c r="U87">
        <v>6.6111213590000002</v>
      </c>
      <c r="V87">
        <v>6.5673400869999998</v>
      </c>
      <c r="W87">
        <v>7.0713927820000002</v>
      </c>
      <c r="X87">
        <v>7.5910651710000003</v>
      </c>
      <c r="Y87">
        <v>8.0371719769999999</v>
      </c>
      <c r="Z87">
        <v>8.3837084379999904</v>
      </c>
      <c r="AA87">
        <v>8.620967576</v>
      </c>
      <c r="AB87">
        <v>8.7140032420000004</v>
      </c>
      <c r="AC87">
        <v>8.6952563069999904</v>
      </c>
      <c r="AD87">
        <v>8.6399754049999995</v>
      </c>
      <c r="AE87">
        <v>8.4690927540000001</v>
      </c>
      <c r="AF87">
        <v>8.2590504239999998</v>
      </c>
      <c r="AG87">
        <v>8.0567046130000008</v>
      </c>
      <c r="AH87">
        <v>7.8756233550000001</v>
      </c>
      <c r="AI87">
        <v>7.7120281070000001</v>
      </c>
      <c r="AJ87">
        <v>7.5540423069999996</v>
      </c>
      <c r="AK87">
        <v>7.4016482310000002</v>
      </c>
      <c r="AL87">
        <v>7.2559780439999999</v>
      </c>
      <c r="AM87">
        <v>7.1072202520000003</v>
      </c>
      <c r="AN87">
        <v>6.961910048</v>
      </c>
      <c r="AO87">
        <v>6.8238164689999996</v>
      </c>
      <c r="AP87">
        <v>6.6921866870000004</v>
      </c>
      <c r="AQ87">
        <v>6.565295044</v>
      </c>
      <c r="AR87">
        <v>6.4415674049999998</v>
      </c>
      <c r="AS87">
        <v>6.3208862559999996</v>
      </c>
      <c r="AT87">
        <v>6.2026028059999998</v>
      </c>
      <c r="AU87">
        <v>6.0865166210000003</v>
      </c>
      <c r="AV87">
        <v>5.9726696199999996</v>
      </c>
      <c r="AW87">
        <v>5.8609786809999997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1.3918898200000001E-6</v>
      </c>
      <c r="G88" s="39">
        <v>2.8167523299999999E-6</v>
      </c>
      <c r="H88" s="39">
        <v>4.1107730599999998E-6</v>
      </c>
      <c r="I88" s="39">
        <v>5.4975589000000001E-6</v>
      </c>
      <c r="J88" s="39">
        <v>7.2753185699999998E-6</v>
      </c>
      <c r="K88" s="39">
        <v>9.0101160799999994E-6</v>
      </c>
      <c r="L88" s="39">
        <v>1.05797388E-5</v>
      </c>
      <c r="M88" s="39">
        <v>1.2090245499999999E-5</v>
      </c>
      <c r="N88" s="39">
        <v>1.3040379100000001E-5</v>
      </c>
      <c r="O88" s="39">
        <v>1.38936086E-5</v>
      </c>
      <c r="P88" s="39">
        <v>1.46390027E-5</v>
      </c>
      <c r="Q88" s="39">
        <v>1.5994217799999999E-5</v>
      </c>
      <c r="R88" s="39">
        <v>1.7367706100000001E-5</v>
      </c>
      <c r="S88" s="39">
        <v>1.89265548E-5</v>
      </c>
      <c r="T88" s="39">
        <v>2.0012740400000002E-5</v>
      </c>
      <c r="U88" s="39">
        <v>2.16994244E-5</v>
      </c>
      <c r="V88" s="39">
        <v>2.37756241E-5</v>
      </c>
      <c r="W88" s="39">
        <v>2.7262050099999999E-5</v>
      </c>
      <c r="X88" s="39">
        <v>3.1268779500000002E-5</v>
      </c>
      <c r="Y88" s="39">
        <v>3.3941785E-5</v>
      </c>
      <c r="Z88" s="39">
        <v>3.5840938300000003E-5</v>
      </c>
      <c r="AA88" s="39">
        <v>3.70068409E-5</v>
      </c>
      <c r="AB88" s="39">
        <v>3.7434250500000003E-5</v>
      </c>
      <c r="AC88" s="39">
        <v>3.7149318999999999E-5</v>
      </c>
      <c r="AD88" s="39">
        <v>3.6227381099999998E-5</v>
      </c>
      <c r="AE88" s="39">
        <v>3.4855054500000003E-5</v>
      </c>
      <c r="AF88" s="39">
        <v>3.3213263999999997E-5</v>
      </c>
      <c r="AG88" s="39">
        <v>3.14494346E-5</v>
      </c>
      <c r="AH88" s="39">
        <v>2.9663032600000001E-5</v>
      </c>
      <c r="AI88" s="39">
        <v>2.7914178600000001E-5</v>
      </c>
      <c r="AJ88" s="39">
        <v>2.6230214300000001E-5</v>
      </c>
      <c r="AK88" s="39">
        <v>2.4624598799999999E-5</v>
      </c>
      <c r="AL88" s="39">
        <v>2.3102325799999999E-5</v>
      </c>
      <c r="AM88" s="39">
        <v>2.16637346E-5</v>
      </c>
      <c r="AN88" s="39">
        <v>2.0312443599999999E-5</v>
      </c>
      <c r="AO88" s="39">
        <v>1.9044284300000001E-5</v>
      </c>
      <c r="AP88" s="39">
        <v>1.78547116E-5</v>
      </c>
      <c r="AQ88" s="39">
        <v>1.6739145E-5</v>
      </c>
      <c r="AR88" s="39">
        <v>1.5623397600000002E-5</v>
      </c>
      <c r="AS88" s="39">
        <v>1.4581938300000001E-5</v>
      </c>
      <c r="AT88" s="39">
        <v>1.36098605E-5</v>
      </c>
      <c r="AU88" s="39">
        <v>1.27025627E-5</v>
      </c>
      <c r="AV88" s="39">
        <v>1.1855738599999999E-5</v>
      </c>
      <c r="AW88" s="39">
        <v>1.10653627E-5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0.27199883920000001</v>
      </c>
      <c r="F89" s="39">
        <v>0.2949624448</v>
      </c>
      <c r="G89" s="39">
        <v>0.28314607720000001</v>
      </c>
      <c r="H89" s="39">
        <v>0.2313016705</v>
      </c>
      <c r="I89" s="39">
        <v>0.25473404399999999</v>
      </c>
      <c r="J89" s="39">
        <v>0.2530337842</v>
      </c>
      <c r="K89" s="39">
        <v>0.26861545209999999</v>
      </c>
      <c r="L89" s="39">
        <v>0.26198661639999998</v>
      </c>
      <c r="M89" s="39">
        <v>0.25656242699999998</v>
      </c>
      <c r="N89" s="39">
        <v>0.251191883</v>
      </c>
      <c r="O89" s="39">
        <v>0.24220195980000001</v>
      </c>
      <c r="P89" s="39">
        <v>0.25172098879999999</v>
      </c>
      <c r="Q89" s="39">
        <v>0.26383527740000001</v>
      </c>
      <c r="R89" s="39">
        <v>0.27657154099999998</v>
      </c>
      <c r="S89" s="39">
        <v>0.29463612810000001</v>
      </c>
      <c r="T89" s="39">
        <v>0.35649800920000002</v>
      </c>
      <c r="U89" s="39">
        <v>0.40821783750000001</v>
      </c>
      <c r="V89" s="39">
        <v>0.45257208830000001</v>
      </c>
      <c r="W89" s="39">
        <v>0.46819869310000001</v>
      </c>
      <c r="X89" s="39">
        <v>0.4788312683</v>
      </c>
      <c r="Y89" s="39">
        <v>0.51839125649999995</v>
      </c>
      <c r="Z89" s="39">
        <v>0.55965700370000004</v>
      </c>
      <c r="AA89" s="39">
        <v>0.60187300440000002</v>
      </c>
      <c r="AB89" s="39">
        <v>0.64128388410000003</v>
      </c>
      <c r="AC89" s="39">
        <v>0.67998347770000001</v>
      </c>
      <c r="AD89" s="39">
        <v>0.7372533751</v>
      </c>
      <c r="AE89" s="39">
        <v>0.79478631629999996</v>
      </c>
      <c r="AF89" s="39">
        <v>0.85353744350000005</v>
      </c>
      <c r="AG89" s="39">
        <v>0.91356147050000003</v>
      </c>
      <c r="AH89" s="39">
        <v>0.97492905990000001</v>
      </c>
      <c r="AI89" s="39">
        <v>1.0503923420000001</v>
      </c>
      <c r="AJ89" s="39">
        <v>1.127482323</v>
      </c>
      <c r="AK89" s="39">
        <v>1.2070902960000001</v>
      </c>
      <c r="AL89" s="39">
        <v>1.2893159620000001</v>
      </c>
      <c r="AM89" s="39">
        <v>1.373983953</v>
      </c>
      <c r="AN89" s="39">
        <v>1.4420206630000001</v>
      </c>
      <c r="AO89" s="39">
        <v>1.513213922</v>
      </c>
      <c r="AP89" s="39">
        <v>1.5872510010000001</v>
      </c>
      <c r="AQ89" s="39">
        <v>1.6639705229999999</v>
      </c>
      <c r="AR89" s="39">
        <v>1.7429880200000001</v>
      </c>
      <c r="AS89" s="39">
        <v>1.793041849</v>
      </c>
      <c r="AT89" s="39">
        <v>1.8471644739999999</v>
      </c>
      <c r="AU89" s="39">
        <v>1.9035713729999999</v>
      </c>
      <c r="AV89">
        <v>1.9622270939999999</v>
      </c>
      <c r="AW89">
        <v>2.0097385860000001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2653988446</v>
      </c>
      <c r="P90">
        <v>2684658267</v>
      </c>
      <c r="Q90">
        <v>2715682513</v>
      </c>
      <c r="R90">
        <v>2745467125</v>
      </c>
      <c r="S90">
        <v>2775151740</v>
      </c>
      <c r="T90">
        <v>2804229571</v>
      </c>
      <c r="U90">
        <v>2833057577</v>
      </c>
      <c r="V90">
        <v>2863783189</v>
      </c>
      <c r="W90">
        <v>2893294392</v>
      </c>
      <c r="X90">
        <v>2920683496</v>
      </c>
      <c r="Y90">
        <v>2946016305</v>
      </c>
      <c r="Z90">
        <v>2969192311</v>
      </c>
      <c r="AA90">
        <v>2990333273</v>
      </c>
      <c r="AB90">
        <v>3009261245</v>
      </c>
      <c r="AC90">
        <v>3025888722</v>
      </c>
      <c r="AD90">
        <v>3041817748</v>
      </c>
      <c r="AE90">
        <v>3056903629</v>
      </c>
      <c r="AF90">
        <v>3071089561</v>
      </c>
      <c r="AG90">
        <v>3084363564</v>
      </c>
      <c r="AH90">
        <v>3096983722</v>
      </c>
      <c r="AI90">
        <v>3108626593</v>
      </c>
      <c r="AJ90">
        <v>3119146419</v>
      </c>
      <c r="AK90">
        <v>3128804146</v>
      </c>
      <c r="AL90">
        <v>3137546654</v>
      </c>
      <c r="AM90">
        <v>3145275685</v>
      </c>
      <c r="AN90">
        <v>3152779717</v>
      </c>
      <c r="AO90">
        <v>3159874851</v>
      </c>
      <c r="AP90">
        <v>3166558568</v>
      </c>
      <c r="AQ90">
        <v>3173103141</v>
      </c>
      <c r="AR90">
        <v>3179324132</v>
      </c>
      <c r="AS90">
        <v>3185265549</v>
      </c>
      <c r="AT90">
        <v>3191063906</v>
      </c>
      <c r="AU90">
        <v>3196626001</v>
      </c>
      <c r="AV90">
        <v>3201950414</v>
      </c>
      <c r="AW90">
        <v>3207035723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1312267.9180000001</v>
      </c>
      <c r="G91">
        <v>7520288.5990000004</v>
      </c>
      <c r="H91">
        <v>16561619.800000001</v>
      </c>
      <c r="I91">
        <v>26537288.27</v>
      </c>
      <c r="J91">
        <v>36992513.960000001</v>
      </c>
      <c r="K91">
        <v>48159386.75</v>
      </c>
      <c r="L91">
        <v>59864376.700000003</v>
      </c>
      <c r="M91">
        <v>72613023.329999998</v>
      </c>
      <c r="N91">
        <v>86503070.620000005</v>
      </c>
      <c r="O91">
        <v>102028684.3</v>
      </c>
      <c r="P91">
        <v>118530555.40000001</v>
      </c>
      <c r="Q91">
        <v>136471656.09999999</v>
      </c>
      <c r="R91">
        <v>155617841.19999999</v>
      </c>
      <c r="S91">
        <v>177687201.30000001</v>
      </c>
      <c r="T91">
        <v>201356883.69999999</v>
      </c>
      <c r="U91">
        <v>229158127.90000001</v>
      </c>
      <c r="V91">
        <v>259812476.19999999</v>
      </c>
      <c r="W91">
        <v>295783231.30000001</v>
      </c>
      <c r="X91">
        <v>340032220.10000002</v>
      </c>
      <c r="Y91">
        <v>390538589.60000002</v>
      </c>
      <c r="Z91">
        <v>445476283.89999998</v>
      </c>
      <c r="AA91">
        <v>502181997.60000002</v>
      </c>
      <c r="AB91">
        <v>559687527.79999995</v>
      </c>
      <c r="AC91">
        <v>616932534.79999995</v>
      </c>
      <c r="AD91">
        <v>674178074.89999998</v>
      </c>
      <c r="AE91">
        <v>731899802.29999995</v>
      </c>
      <c r="AF91">
        <v>789051795.79999995</v>
      </c>
      <c r="AG91">
        <v>845592002.5</v>
      </c>
      <c r="AH91">
        <v>901950586.5</v>
      </c>
      <c r="AI91">
        <v>958557113.10000002</v>
      </c>
      <c r="AJ91">
        <v>1015817630</v>
      </c>
      <c r="AK91">
        <v>1073623096</v>
      </c>
      <c r="AL91">
        <v>1131597599</v>
      </c>
      <c r="AM91">
        <v>1189327266</v>
      </c>
      <c r="AN91">
        <v>1246558601</v>
      </c>
      <c r="AO91">
        <v>1303019839</v>
      </c>
      <c r="AP91">
        <v>1358417528</v>
      </c>
      <c r="AQ91">
        <v>1412603319</v>
      </c>
      <c r="AR91">
        <v>1465450271</v>
      </c>
      <c r="AS91">
        <v>1516910044</v>
      </c>
      <c r="AT91">
        <v>1566988457</v>
      </c>
      <c r="AU91">
        <v>1615672180</v>
      </c>
      <c r="AV91">
        <v>1662977763</v>
      </c>
      <c r="AW91">
        <v>1708943668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45407958.630000003</v>
      </c>
      <c r="G92">
        <v>45243837.390000001</v>
      </c>
      <c r="H92">
        <v>44239543.950000003</v>
      </c>
      <c r="I92">
        <v>43723296.609999999</v>
      </c>
      <c r="J92">
        <v>44978905.799999997</v>
      </c>
      <c r="K92">
        <v>47746685.390000001</v>
      </c>
      <c r="L92" s="273">
        <v>51684042.229999997</v>
      </c>
      <c r="M92">
        <v>56078468.960000001</v>
      </c>
      <c r="N92">
        <v>60244071.469999999</v>
      </c>
      <c r="O92">
        <v>62320162.68</v>
      </c>
      <c r="P92">
        <v>64195851.710000001</v>
      </c>
      <c r="Q92">
        <v>66291879.359999999</v>
      </c>
      <c r="R92">
        <v>71274938.989999995</v>
      </c>
      <c r="S92">
        <v>76120376.230000004</v>
      </c>
      <c r="T92">
        <v>82893398.159999996</v>
      </c>
      <c r="U92">
        <v>90779167.489999995</v>
      </c>
      <c r="V92">
        <v>103585293.5</v>
      </c>
      <c r="W92">
        <v>120655118.8</v>
      </c>
      <c r="X92">
        <v>138133999.80000001</v>
      </c>
      <c r="Y92">
        <v>152931250.09999999</v>
      </c>
      <c r="Z92">
        <v>163599882.59999999</v>
      </c>
      <c r="AA92">
        <v>170842221.40000001</v>
      </c>
      <c r="AB92">
        <v>175452699.80000001</v>
      </c>
      <c r="AC92">
        <v>178502071.09999999</v>
      </c>
      <c r="AD92">
        <v>181368888.19999999</v>
      </c>
      <c r="AE92">
        <v>183274692.30000001</v>
      </c>
      <c r="AF92">
        <v>184023392.19999999</v>
      </c>
      <c r="AG92">
        <v>184178591</v>
      </c>
      <c r="AH92">
        <v>185016243.80000001</v>
      </c>
      <c r="AI92">
        <v>186745059.09999999</v>
      </c>
      <c r="AJ92">
        <v>188394759</v>
      </c>
      <c r="AK92">
        <v>189247657.09999999</v>
      </c>
      <c r="AL92">
        <v>188786699.40000001</v>
      </c>
      <c r="AM92">
        <v>187418356</v>
      </c>
      <c r="AN92">
        <v>185415375</v>
      </c>
      <c r="AO92">
        <v>182537304.40000001</v>
      </c>
      <c r="AP92">
        <v>179014125.69999999</v>
      </c>
      <c r="AQ92">
        <v>175130527.09999999</v>
      </c>
      <c r="AR92">
        <v>171001560.59999999</v>
      </c>
      <c r="AS92">
        <v>166760260.59999999</v>
      </c>
      <c r="AT92">
        <v>162496674.30000001</v>
      </c>
      <c r="AU92">
        <v>158215359.80000001</v>
      </c>
      <c r="AV92">
        <v>153981947.59999999</v>
      </c>
      <c r="AW92">
        <v>149852769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326427518.80000001</v>
      </c>
      <c r="G93">
        <v>352254241.39999998</v>
      </c>
      <c r="H93">
        <v>377868390.80000001</v>
      </c>
      <c r="I93">
        <v>399212968.80000001</v>
      </c>
      <c r="J93">
        <v>420140269.5</v>
      </c>
      <c r="K93">
        <v>442853550.5</v>
      </c>
      <c r="L93">
        <v>467881830.5</v>
      </c>
      <c r="M93">
        <v>492821078.5</v>
      </c>
      <c r="N93">
        <v>515681602.69999999</v>
      </c>
      <c r="O93">
        <v>535100824.89999998</v>
      </c>
      <c r="P93">
        <v>552114237.29999995</v>
      </c>
      <c r="Q93">
        <v>569945801.60000002</v>
      </c>
      <c r="R93">
        <v>592034553.29999995</v>
      </c>
      <c r="S93">
        <v>614385998.70000005</v>
      </c>
      <c r="T93">
        <v>639227639.79999995</v>
      </c>
      <c r="U93">
        <v>663582337.70000005</v>
      </c>
      <c r="V93">
        <v>691691867.20000005</v>
      </c>
      <c r="W93">
        <v>722064773.29999995</v>
      </c>
      <c r="X93">
        <v>751991703</v>
      </c>
      <c r="Y93">
        <v>780194628.60000002</v>
      </c>
      <c r="Z93">
        <v>803581997.10000002</v>
      </c>
      <c r="AA93">
        <v>821754445.5</v>
      </c>
      <c r="AB93">
        <v>834487111.29999995</v>
      </c>
      <c r="AC93">
        <v>842810611.89999998</v>
      </c>
      <c r="AD93">
        <v>847998845.29999995</v>
      </c>
      <c r="AE93">
        <v>850115782.39999998</v>
      </c>
      <c r="AF93">
        <v>850120286</v>
      </c>
      <c r="AG93">
        <v>848256005.70000005</v>
      </c>
      <c r="AH93">
        <v>844180150.70000005</v>
      </c>
      <c r="AI93">
        <v>837621243.5</v>
      </c>
      <c r="AJ93">
        <v>828853147.5</v>
      </c>
      <c r="AK93">
        <v>818351291.29999995</v>
      </c>
      <c r="AL93">
        <v>806547528.79999995</v>
      </c>
      <c r="AM93">
        <v>793687341.79999995</v>
      </c>
      <c r="AN93">
        <v>780165421.70000005</v>
      </c>
      <c r="AO93">
        <v>766358101.29999995</v>
      </c>
      <c r="AP93">
        <v>752395433.60000002</v>
      </c>
      <c r="AQ93">
        <v>738409455.29999995</v>
      </c>
      <c r="AR93">
        <v>724352848.29999995</v>
      </c>
      <c r="AS93">
        <v>710285039.60000002</v>
      </c>
      <c r="AT93">
        <v>696392506.39999998</v>
      </c>
      <c r="AU93">
        <v>682711020.10000002</v>
      </c>
      <c r="AV93">
        <v>669234146.60000002</v>
      </c>
      <c r="AW93">
        <v>655930235.70000005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681999803.89999998</v>
      </c>
      <c r="G94">
        <v>703055396.79999995</v>
      </c>
      <c r="H94">
        <v>724061594.89999998</v>
      </c>
      <c r="I94">
        <v>742549034.60000002</v>
      </c>
      <c r="J94">
        <v>760854487.79999995</v>
      </c>
      <c r="K94">
        <v>780335088.89999998</v>
      </c>
      <c r="L94">
        <v>800441683.89999998</v>
      </c>
      <c r="M94">
        <v>819173365.29999995</v>
      </c>
      <c r="N94">
        <v>835198654.89999998</v>
      </c>
      <c r="O94">
        <v>849874180.39999998</v>
      </c>
      <c r="P94">
        <v>861891026</v>
      </c>
      <c r="Q94">
        <v>873839200.39999998</v>
      </c>
      <c r="R94">
        <v>884683959.79999995</v>
      </c>
      <c r="S94">
        <v>894450874.39999998</v>
      </c>
      <c r="T94">
        <v>901728077.20000005</v>
      </c>
      <c r="U94">
        <v>905296796.20000005</v>
      </c>
      <c r="V94">
        <v>903138079.5</v>
      </c>
      <c r="W94">
        <v>892168422.39999998</v>
      </c>
      <c r="X94">
        <v>875031321.70000005</v>
      </c>
      <c r="Y94">
        <v>855502542</v>
      </c>
      <c r="Z94">
        <v>835518958.10000002</v>
      </c>
      <c r="AA94">
        <v>815717314.60000002</v>
      </c>
      <c r="AB94">
        <v>796049218.70000005</v>
      </c>
      <c r="AC94">
        <v>776310018.20000005</v>
      </c>
      <c r="AD94">
        <v>756605063.5</v>
      </c>
      <c r="AE94">
        <v>737197765.10000002</v>
      </c>
      <c r="AF94">
        <v>718377706.29999995</v>
      </c>
      <c r="AG94">
        <v>699823248.60000002</v>
      </c>
      <c r="AH94">
        <v>680546683.20000005</v>
      </c>
      <c r="AI94">
        <v>659826630.10000002</v>
      </c>
      <c r="AJ94">
        <v>638058360.10000002</v>
      </c>
      <c r="AK94">
        <v>616089230.79999995</v>
      </c>
      <c r="AL94">
        <v>594495931</v>
      </c>
      <c r="AM94">
        <v>573309611.10000002</v>
      </c>
      <c r="AN94">
        <v>553052483.29999995</v>
      </c>
      <c r="AO94">
        <v>533788533.80000001</v>
      </c>
      <c r="AP94">
        <v>515501781.80000001</v>
      </c>
      <c r="AQ94">
        <v>498177193.19999999</v>
      </c>
      <c r="AR94">
        <v>481659555</v>
      </c>
      <c r="AS94">
        <v>465878674.10000002</v>
      </c>
      <c r="AT94">
        <v>450829917.89999998</v>
      </c>
      <c r="AU94">
        <v>436443805.10000002</v>
      </c>
      <c r="AV94">
        <v>422638016.39999998</v>
      </c>
      <c r="AW94">
        <v>409917599.10000002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775621145.89999998</v>
      </c>
      <c r="G95">
        <v>763101016.10000002</v>
      </c>
      <c r="H95">
        <v>749823331.20000005</v>
      </c>
      <c r="I95">
        <v>739514040.29999995</v>
      </c>
      <c r="J95">
        <v>728331285</v>
      </c>
      <c r="K95">
        <v>714481106.60000002</v>
      </c>
      <c r="L95">
        <v>698204605.89999998</v>
      </c>
      <c r="M95">
        <v>681864689.20000005</v>
      </c>
      <c r="N95">
        <v>667558828.60000002</v>
      </c>
      <c r="O95">
        <v>658060199.29999995</v>
      </c>
      <c r="P95">
        <v>650983071.39999998</v>
      </c>
      <c r="Q95">
        <v>642575529.20000005</v>
      </c>
      <c r="R95">
        <v>629124310.5</v>
      </c>
      <c r="S95">
        <v>614364223.70000005</v>
      </c>
      <c r="T95">
        <v>596895891</v>
      </c>
      <c r="U95">
        <v>578477692.70000005</v>
      </c>
      <c r="V95">
        <v>557326619.89999998</v>
      </c>
      <c r="W95">
        <v>533368861.10000002</v>
      </c>
      <c r="X95">
        <v>506685035.60000002</v>
      </c>
      <c r="Y95">
        <v>478974634.69999999</v>
      </c>
      <c r="Z95">
        <v>452799646.19999999</v>
      </c>
      <c r="AA95">
        <v>429253883.5</v>
      </c>
      <c r="AB95">
        <v>408552856.10000002</v>
      </c>
      <c r="AC95">
        <v>390155972</v>
      </c>
      <c r="AD95">
        <v>373183647.69999999</v>
      </c>
      <c r="AE95">
        <v>357522750.60000002</v>
      </c>
      <c r="AF95">
        <v>343184752.89999998</v>
      </c>
      <c r="AG95">
        <v>329893347.39999998</v>
      </c>
      <c r="AH95">
        <v>317574009.39999998</v>
      </c>
      <c r="AI95">
        <v>306268627.60000002</v>
      </c>
      <c r="AJ95">
        <v>295833183.89999998</v>
      </c>
      <c r="AK95">
        <v>286124241.89999998</v>
      </c>
      <c r="AL95">
        <v>277047297.19999999</v>
      </c>
      <c r="AM95">
        <v>268373872</v>
      </c>
      <c r="AN95">
        <v>260009265.5</v>
      </c>
      <c r="AO95">
        <v>251905591.19999999</v>
      </c>
      <c r="AP95">
        <v>244038636.5</v>
      </c>
      <c r="AQ95">
        <v>236430164.90000001</v>
      </c>
      <c r="AR95">
        <v>229107423.30000001</v>
      </c>
      <c r="AS95">
        <v>222057214.80000001</v>
      </c>
      <c r="AT95">
        <v>215193557.40000001</v>
      </c>
      <c r="AU95">
        <v>208488259</v>
      </c>
      <c r="AV95">
        <v>201948334.40000001</v>
      </c>
      <c r="AW95">
        <v>195594112.30000001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406642859.10000002</v>
      </c>
      <c r="G96">
        <v>399769487</v>
      </c>
      <c r="H96">
        <v>392177540.10000002</v>
      </c>
      <c r="I96">
        <v>386185702</v>
      </c>
      <c r="J96">
        <v>379600399.80000001</v>
      </c>
      <c r="K96">
        <v>371154133</v>
      </c>
      <c r="L96">
        <v>361084154.60000002</v>
      </c>
      <c r="M96">
        <v>350939916.80000001</v>
      </c>
      <c r="N96">
        <v>342069846.69999999</v>
      </c>
      <c r="O96">
        <v>335982587.69999999</v>
      </c>
      <c r="P96">
        <v>331382727.30000001</v>
      </c>
      <c r="Q96">
        <v>326025138.19999999</v>
      </c>
      <c r="R96">
        <v>317910162.10000002</v>
      </c>
      <c r="S96">
        <v>308963574.89999998</v>
      </c>
      <c r="T96">
        <v>298749971.5</v>
      </c>
      <c r="U96">
        <v>287968644.80000001</v>
      </c>
      <c r="V96">
        <v>276055306.39999998</v>
      </c>
      <c r="W96">
        <v>262772211.90000001</v>
      </c>
      <c r="X96">
        <v>248099636.90000001</v>
      </c>
      <c r="Y96">
        <v>232813360.69999999</v>
      </c>
      <c r="Z96">
        <v>218288086.69999999</v>
      </c>
      <c r="AA96">
        <v>205155787.30000001</v>
      </c>
      <c r="AB96">
        <v>193486383.69999999</v>
      </c>
      <c r="AC96">
        <v>183010035.90000001</v>
      </c>
      <c r="AD96">
        <v>173318302.30000001</v>
      </c>
      <c r="AE96">
        <v>164387094.19999999</v>
      </c>
      <c r="AF96">
        <v>156187841.19999999</v>
      </c>
      <c r="AG96">
        <v>148587731.19999999</v>
      </c>
      <c r="AH96">
        <v>141549396.30000001</v>
      </c>
      <c r="AI96">
        <v>135069000.19999999</v>
      </c>
      <c r="AJ96">
        <v>129075780.5</v>
      </c>
      <c r="AK96">
        <v>123512601.40000001</v>
      </c>
      <c r="AL96">
        <v>118335646.7</v>
      </c>
      <c r="AM96">
        <v>113441233.7</v>
      </c>
      <c r="AN96">
        <v>108793724.8</v>
      </c>
      <c r="AO96">
        <v>104347220.3</v>
      </c>
      <c r="AP96">
        <v>100081650.8</v>
      </c>
      <c r="AQ96">
        <v>95997678.909999996</v>
      </c>
      <c r="AR96">
        <v>92100101.700000003</v>
      </c>
      <c r="AS96">
        <v>88378355.170000002</v>
      </c>
      <c r="AT96">
        <v>84791066.030000001</v>
      </c>
      <c r="AU96">
        <v>81321705.829999998</v>
      </c>
      <c r="AV96">
        <v>77969077.290000007</v>
      </c>
      <c r="AW96">
        <v>74738102.159999996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180331511.59999999</v>
      </c>
      <c r="G97">
        <v>171628487.80000001</v>
      </c>
      <c r="H97">
        <v>162925419.09999999</v>
      </c>
      <c r="I97">
        <v>155277408.09999999</v>
      </c>
      <c r="J97">
        <v>147704435.40000001</v>
      </c>
      <c r="K97">
        <v>139737837.40000001</v>
      </c>
      <c r="L97">
        <v>131438219.2</v>
      </c>
      <c r="M97">
        <v>123507855.90000001</v>
      </c>
      <c r="N97">
        <v>116412925</v>
      </c>
      <c r="O97">
        <v>110621806.8</v>
      </c>
      <c r="P97">
        <v>105560798.09999999</v>
      </c>
      <c r="Q97">
        <v>100533307.7</v>
      </c>
      <c r="R97">
        <v>94821359.469999999</v>
      </c>
      <c r="S97">
        <v>89179490.260000005</v>
      </c>
      <c r="T97">
        <v>83377709.870000005</v>
      </c>
      <c r="U97">
        <v>77794810.269999996</v>
      </c>
      <c r="V97">
        <v>72173546.790000007</v>
      </c>
      <c r="W97">
        <v>66481773.090000004</v>
      </c>
      <c r="X97">
        <v>60709578.729999997</v>
      </c>
      <c r="Y97">
        <v>55061299.630000003</v>
      </c>
      <c r="Z97">
        <v>49927456.969999999</v>
      </c>
      <c r="AA97">
        <v>45427623.020000003</v>
      </c>
      <c r="AB97">
        <v>41545447.899999999</v>
      </c>
      <c r="AC97">
        <v>38167477.689999998</v>
      </c>
      <c r="AD97">
        <v>35164925.850000001</v>
      </c>
      <c r="AE97">
        <v>32505742</v>
      </c>
      <c r="AF97">
        <v>30143786.98</v>
      </c>
      <c r="AG97">
        <v>28032637.960000001</v>
      </c>
      <c r="AH97">
        <v>26166652.489999998</v>
      </c>
      <c r="AI97">
        <v>24538919.140000001</v>
      </c>
      <c r="AJ97">
        <v>23113558.059999999</v>
      </c>
      <c r="AK97">
        <v>21856027.809999999</v>
      </c>
      <c r="AL97">
        <v>20735952.030000001</v>
      </c>
      <c r="AM97">
        <v>19718004.73</v>
      </c>
      <c r="AN97">
        <v>18784845.239999998</v>
      </c>
      <c r="AO97">
        <v>17918260.190000001</v>
      </c>
      <c r="AP97">
        <v>17109411.739999998</v>
      </c>
      <c r="AQ97">
        <v>16354802.939999999</v>
      </c>
      <c r="AR97">
        <v>15652372.08</v>
      </c>
      <c r="AS97">
        <v>14995961.57</v>
      </c>
      <c r="AT97">
        <v>14371727.09</v>
      </c>
      <c r="AU97">
        <v>13773671.35</v>
      </c>
      <c r="AV97">
        <v>13201127.970000001</v>
      </c>
      <c r="AW97">
        <v>12655703.01</v>
      </c>
    </row>
    <row r="98" spans="2:49" x14ac:dyDescent="0.25">
      <c r="B98" t="s">
        <v>198</v>
      </c>
      <c r="C98">
        <v>61.608374519870097</v>
      </c>
      <c r="D98">
        <v>61.608374519870097</v>
      </c>
      <c r="E98">
        <v>61.621896300000003</v>
      </c>
      <c r="F98">
        <v>60.744919469999999</v>
      </c>
      <c r="G98">
        <v>61.059506239999997</v>
      </c>
      <c r="H98">
        <v>61.848385589999999</v>
      </c>
      <c r="I98">
        <v>61.115282929999999</v>
      </c>
      <c r="J98">
        <v>61.056500450000001</v>
      </c>
      <c r="K98">
        <v>61.531926660000003</v>
      </c>
      <c r="L98">
        <v>61.510235860000002</v>
      </c>
      <c r="M98">
        <v>69.949065340000004</v>
      </c>
      <c r="N98">
        <v>78.363347820000001</v>
      </c>
      <c r="O98">
        <v>88.606263909999996</v>
      </c>
      <c r="P98">
        <v>99.249534449999999</v>
      </c>
      <c r="Q98">
        <v>116.95556790000001</v>
      </c>
      <c r="R98">
        <v>116.23010600000001</v>
      </c>
      <c r="S98">
        <v>115.01665149999999</v>
      </c>
      <c r="T98">
        <v>112.1823948</v>
      </c>
      <c r="U98">
        <v>108.6687379</v>
      </c>
      <c r="V98">
        <v>104.6907559</v>
      </c>
      <c r="W98">
        <v>99.656040919999995</v>
      </c>
      <c r="X98">
        <v>96.169451179999996</v>
      </c>
      <c r="Y98">
        <v>93.171499100000005</v>
      </c>
      <c r="Z98">
        <v>90.452838380000003</v>
      </c>
      <c r="AA98">
        <v>87.951728459999998</v>
      </c>
      <c r="AB98">
        <v>94.869805679999999</v>
      </c>
      <c r="AC98">
        <v>103.13848609999999</v>
      </c>
      <c r="AD98">
        <v>104.4263273</v>
      </c>
      <c r="AE98">
        <v>105.650216</v>
      </c>
      <c r="AF98">
        <v>107.06183059999999</v>
      </c>
      <c r="AG98">
        <v>108.0922777</v>
      </c>
      <c r="AH98">
        <v>108.86533780000001</v>
      </c>
      <c r="AI98">
        <v>106.70394779999999</v>
      </c>
      <c r="AJ98">
        <v>104.4925279</v>
      </c>
      <c r="AK98">
        <v>102.14770369999999</v>
      </c>
      <c r="AL98">
        <v>99.280184309999996</v>
      </c>
      <c r="AM98">
        <v>96.073607260000003</v>
      </c>
      <c r="AN98">
        <v>96.716383550000003</v>
      </c>
      <c r="AO98">
        <v>97.044613190000007</v>
      </c>
      <c r="AP98">
        <v>96.929399349999997</v>
      </c>
      <c r="AQ98">
        <v>96.229315650000004</v>
      </c>
      <c r="AR98">
        <v>94.807073000000003</v>
      </c>
      <c r="AS98">
        <v>96.523813270000005</v>
      </c>
      <c r="AT98">
        <v>98.240185289999999</v>
      </c>
      <c r="AU98">
        <v>99.895844179999997</v>
      </c>
      <c r="AV98">
        <v>101.4533132</v>
      </c>
      <c r="AW98">
        <v>102.78683839999999</v>
      </c>
    </row>
    <row r="99" spans="2:49" x14ac:dyDescent="0.25">
      <c r="B99" t="s">
        <v>199</v>
      </c>
      <c r="C99">
        <v>61.608374519870097</v>
      </c>
      <c r="D99">
        <v>61.608374519870097</v>
      </c>
      <c r="E99">
        <v>61.621896300000003</v>
      </c>
      <c r="F99">
        <v>60.744919469999999</v>
      </c>
      <c r="G99">
        <v>61.059506239999997</v>
      </c>
      <c r="H99">
        <v>61.848385589999999</v>
      </c>
      <c r="I99">
        <v>61.115282929999999</v>
      </c>
      <c r="J99">
        <v>61.056500450000001</v>
      </c>
      <c r="K99">
        <v>61.531926660000003</v>
      </c>
      <c r="L99">
        <v>61.510235860000002</v>
      </c>
      <c r="M99">
        <v>69.949065340000004</v>
      </c>
      <c r="N99">
        <v>78.363347820000001</v>
      </c>
      <c r="O99">
        <v>88.606263909999996</v>
      </c>
      <c r="P99">
        <v>99.249534449999999</v>
      </c>
      <c r="Q99">
        <v>116.95556790000001</v>
      </c>
      <c r="R99">
        <v>116.23010600000001</v>
      </c>
      <c r="S99">
        <v>115.01665149999999</v>
      </c>
      <c r="T99">
        <v>112.1823948</v>
      </c>
      <c r="U99">
        <v>108.6687379</v>
      </c>
      <c r="V99">
        <v>104.6907559</v>
      </c>
      <c r="W99">
        <v>100.4453212</v>
      </c>
      <c r="X99">
        <v>96.142258479999995</v>
      </c>
      <c r="Y99">
        <v>92.065995310000005</v>
      </c>
      <c r="Z99">
        <v>88.256532440000001</v>
      </c>
      <c r="AA99">
        <v>84.781983330000003</v>
      </c>
      <c r="AB99">
        <v>81.617734580000004</v>
      </c>
      <c r="AC99">
        <v>78.747094090000004</v>
      </c>
      <c r="AD99">
        <v>76.472994360000001</v>
      </c>
      <c r="AE99">
        <v>74.457000960000002</v>
      </c>
      <c r="AF99">
        <v>72.736433219999995</v>
      </c>
      <c r="AG99">
        <v>71.117797550000006</v>
      </c>
      <c r="AH99">
        <v>69.640539919999995</v>
      </c>
      <c r="AI99">
        <v>68.261309870000005</v>
      </c>
      <c r="AJ99">
        <v>66.980532530000005</v>
      </c>
      <c r="AK99">
        <v>65.758161060000006</v>
      </c>
      <c r="AL99">
        <v>64.575682479999998</v>
      </c>
      <c r="AM99">
        <v>63.43027258</v>
      </c>
      <c r="AN99">
        <v>62.387317889999998</v>
      </c>
      <c r="AO99">
        <v>61.381747320000002</v>
      </c>
      <c r="AP99">
        <v>60.39770249</v>
      </c>
      <c r="AQ99">
        <v>59.419376079999999</v>
      </c>
      <c r="AR99">
        <v>58.444300660000003</v>
      </c>
      <c r="AS99">
        <v>57.271060810000002</v>
      </c>
      <c r="AT99">
        <v>56.065097880000003</v>
      </c>
      <c r="AU99">
        <v>54.84957283</v>
      </c>
      <c r="AV99">
        <v>53.626532349999998</v>
      </c>
      <c r="AW99">
        <v>52.387392730000002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0.99999542630000005</v>
      </c>
      <c r="F100">
        <v>1.0226084280000001</v>
      </c>
      <c r="G100">
        <v>1.041196257</v>
      </c>
      <c r="H100">
        <v>1.0545572860000001</v>
      </c>
      <c r="I100">
        <v>1.065087068</v>
      </c>
      <c r="J100">
        <v>1.075397854</v>
      </c>
      <c r="K100">
        <v>1.083306264</v>
      </c>
      <c r="L100">
        <v>1.0955831220000001</v>
      </c>
      <c r="M100">
        <v>1.1094349059999999</v>
      </c>
      <c r="N100">
        <v>1.1233835249999999</v>
      </c>
      <c r="O100">
        <v>1.1317534570000001</v>
      </c>
      <c r="P100">
        <v>1.1423615949999999</v>
      </c>
      <c r="Q100">
        <v>1.1560261700000001</v>
      </c>
      <c r="R100">
        <v>1.181247913</v>
      </c>
      <c r="S100">
        <v>1.206570242</v>
      </c>
      <c r="T100">
        <v>1.2423902040000001</v>
      </c>
      <c r="U100">
        <v>1.2844684</v>
      </c>
      <c r="V100">
        <v>1.3327719579999999</v>
      </c>
      <c r="W100">
        <v>1.38917033</v>
      </c>
      <c r="X100">
        <v>1.448452745</v>
      </c>
      <c r="Y100">
        <v>1.51162654</v>
      </c>
      <c r="Z100">
        <v>1.5759762559999999</v>
      </c>
      <c r="AA100">
        <v>1.640577873</v>
      </c>
      <c r="AB100">
        <v>1.70505971</v>
      </c>
      <c r="AC100">
        <v>1.7688319219999999</v>
      </c>
      <c r="AD100">
        <v>1.8299194889999999</v>
      </c>
      <c r="AE100">
        <v>1.887863885</v>
      </c>
      <c r="AF100">
        <v>1.942869457</v>
      </c>
      <c r="AG100">
        <v>1.9958424800000001</v>
      </c>
      <c r="AH100">
        <v>2.0467689670000002</v>
      </c>
      <c r="AI100">
        <v>2.0956736089999999</v>
      </c>
      <c r="AJ100">
        <v>2.1420012380000002</v>
      </c>
      <c r="AK100">
        <v>2.186247657</v>
      </c>
      <c r="AL100">
        <v>2.2286293389999998</v>
      </c>
      <c r="AM100">
        <v>2.2700485860000001</v>
      </c>
      <c r="AN100">
        <v>2.3106380889999998</v>
      </c>
      <c r="AO100">
        <v>2.3505029089999998</v>
      </c>
      <c r="AP100">
        <v>2.390204631</v>
      </c>
      <c r="AQ100">
        <v>2.430306356</v>
      </c>
      <c r="AR100">
        <v>2.47095449</v>
      </c>
      <c r="AS100">
        <v>2.5123088949999999</v>
      </c>
      <c r="AT100">
        <v>2.5548433560000001</v>
      </c>
      <c r="AU100">
        <v>2.5985613079999998</v>
      </c>
      <c r="AV100">
        <v>2.6436173080000001</v>
      </c>
      <c r="AW100">
        <v>2.6909557629999998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0.99999542630000005</v>
      </c>
      <c r="F101">
        <v>1.0226084280000001</v>
      </c>
      <c r="G101">
        <v>1.041196257</v>
      </c>
      <c r="H101">
        <v>1.0545572860000001</v>
      </c>
      <c r="I101">
        <v>1.065087068</v>
      </c>
      <c r="J101">
        <v>1.075397854</v>
      </c>
      <c r="K101">
        <v>1.083306264</v>
      </c>
      <c r="L101">
        <v>1.0955831220000001</v>
      </c>
      <c r="M101">
        <v>1.1094349059999999</v>
      </c>
      <c r="N101">
        <v>1.1233835249999999</v>
      </c>
      <c r="O101">
        <v>1.1317534570000001</v>
      </c>
      <c r="P101">
        <v>1.1423615949999999</v>
      </c>
      <c r="Q101">
        <v>1.1560261700000001</v>
      </c>
      <c r="R101">
        <v>1.181247913</v>
      </c>
      <c r="S101">
        <v>1.206570242</v>
      </c>
      <c r="T101">
        <v>1.2423902040000001</v>
      </c>
      <c r="U101">
        <v>1.2844684</v>
      </c>
      <c r="V101">
        <v>1.3327719579999999</v>
      </c>
      <c r="W101">
        <v>1.385330288</v>
      </c>
      <c r="X101">
        <v>1.44293257</v>
      </c>
      <c r="Y101">
        <v>1.501372149</v>
      </c>
      <c r="Z101">
        <v>1.559308672</v>
      </c>
      <c r="AA101">
        <v>1.615487884</v>
      </c>
      <c r="AB101">
        <v>1.6691180990000001</v>
      </c>
      <c r="AC101">
        <v>1.719786789</v>
      </c>
      <c r="AD101">
        <v>1.76530097</v>
      </c>
      <c r="AE101">
        <v>1.806817369</v>
      </c>
      <c r="AF101">
        <v>1.8451346260000001</v>
      </c>
      <c r="AG101">
        <v>1.8807009400000001</v>
      </c>
      <c r="AH101">
        <v>1.9139908859999999</v>
      </c>
      <c r="AI101">
        <v>1.94557135</v>
      </c>
      <c r="AJ101">
        <v>1.9756268379999999</v>
      </c>
      <c r="AK101">
        <v>2.0050212310000002</v>
      </c>
      <c r="AL101">
        <v>2.0341240950000001</v>
      </c>
      <c r="AM101">
        <v>2.063231826</v>
      </c>
      <c r="AN101">
        <v>2.091903533</v>
      </c>
      <c r="AO101">
        <v>2.1210062719999998</v>
      </c>
      <c r="AP101">
        <v>2.1508657169999998</v>
      </c>
      <c r="AQ101">
        <v>2.1818285940000002</v>
      </c>
      <c r="AR101">
        <v>2.2140246170000002</v>
      </c>
      <c r="AS101">
        <v>2.247657003</v>
      </c>
      <c r="AT101">
        <v>2.2830569789999999</v>
      </c>
      <c r="AU101">
        <v>2.3203533049999998</v>
      </c>
      <c r="AV101">
        <v>2.3597504709999999</v>
      </c>
      <c r="AW101">
        <v>2.4016924830000002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 s="39">
        <v>0</v>
      </c>
      <c r="R102" s="39">
        <v>0</v>
      </c>
      <c r="S102" s="39">
        <v>0</v>
      </c>
      <c r="T102" s="39">
        <v>0</v>
      </c>
      <c r="U102" s="39">
        <v>0</v>
      </c>
      <c r="V102" s="39">
        <v>0</v>
      </c>
      <c r="W102">
        <v>1.0010635970188499</v>
      </c>
      <c r="X102">
        <v>0.97532785565825897</v>
      </c>
      <c r="Y102">
        <v>1.54256590406218</v>
      </c>
      <c r="Z102">
        <v>1.8489819811114301</v>
      </c>
      <c r="AA102">
        <v>2.0876836690288498</v>
      </c>
      <c r="AB102">
        <v>2.2152513171193</v>
      </c>
      <c r="AC102">
        <v>2.3065063941421999</v>
      </c>
      <c r="AD102">
        <v>2.6341233777301198</v>
      </c>
      <c r="AE102">
        <v>2.6982117736829001</v>
      </c>
      <c r="AF102">
        <v>2.6712359109366499</v>
      </c>
      <c r="AG102" s="39">
        <v>2.5473003269603098</v>
      </c>
      <c r="AH102" s="39">
        <v>2.4274661679760601</v>
      </c>
      <c r="AI102">
        <v>2.4380736362918398</v>
      </c>
      <c r="AJ102">
        <v>2.4178922677808798</v>
      </c>
      <c r="AK102">
        <v>2.3899730219375899</v>
      </c>
      <c r="AL102" s="39">
        <v>2.3635267225445999</v>
      </c>
      <c r="AM102">
        <v>2.3813857671147902</v>
      </c>
      <c r="AN102">
        <v>2.4797890992984901</v>
      </c>
      <c r="AO102">
        <v>2.5436888425515098</v>
      </c>
      <c r="AP102">
        <v>2.6051003833381201</v>
      </c>
      <c r="AQ102">
        <v>2.6599152420105399</v>
      </c>
      <c r="AR102">
        <v>2.6803075709200099</v>
      </c>
      <c r="AS102">
        <v>2.6265700960017102</v>
      </c>
      <c r="AT102">
        <v>2.6241578985588698</v>
      </c>
      <c r="AU102">
        <v>2.6174566217433899</v>
      </c>
      <c r="AV102">
        <v>2.6102444631303099</v>
      </c>
      <c r="AW102">
        <v>2.5317131540851801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39">
        <v>0</v>
      </c>
      <c r="S103" s="39">
        <v>0</v>
      </c>
      <c r="T103" s="39">
        <v>0</v>
      </c>
      <c r="U103" s="39">
        <v>0</v>
      </c>
      <c r="V103" s="39">
        <v>0</v>
      </c>
      <c r="W103" s="39">
        <v>1.5448160552063901</v>
      </c>
      <c r="X103">
        <v>2.1465062129733599</v>
      </c>
      <c r="Y103">
        <v>2.2367808758708398</v>
      </c>
      <c r="Z103">
        <v>2.6006940487713002</v>
      </c>
      <c r="AA103">
        <v>3.0450896149172899</v>
      </c>
      <c r="AB103">
        <v>3.3400626013858101</v>
      </c>
      <c r="AC103">
        <v>3.58551439881689</v>
      </c>
      <c r="AD103">
        <v>4.0004742321565399</v>
      </c>
      <c r="AE103">
        <v>4.42447267963313</v>
      </c>
      <c r="AF103">
        <v>4.6509442079196504</v>
      </c>
      <c r="AG103">
        <v>4.7956234787796603</v>
      </c>
      <c r="AH103">
        <v>4.9817348664938397</v>
      </c>
      <c r="AI103">
        <v>5.0115912842119998</v>
      </c>
      <c r="AJ103">
        <v>5.1306641169301201</v>
      </c>
      <c r="AK103">
        <v>5.2400465321925802</v>
      </c>
      <c r="AL103">
        <v>5.3381393551018501</v>
      </c>
      <c r="AM103">
        <v>5.4803052184413996</v>
      </c>
      <c r="AN103">
        <v>5.6508372990470503</v>
      </c>
      <c r="AO103">
        <v>5.8130250486708901</v>
      </c>
      <c r="AP103">
        <v>5.9632543874221504</v>
      </c>
      <c r="AQ103">
        <v>6.0929682615649803</v>
      </c>
      <c r="AR103">
        <v>6.2562469107816598</v>
      </c>
      <c r="AS103">
        <v>6.3239414834541199</v>
      </c>
      <c r="AT103">
        <v>6.3291079061300097</v>
      </c>
      <c r="AU103">
        <v>6.3130089190860996</v>
      </c>
      <c r="AV103">
        <v>6.2894629482956601</v>
      </c>
      <c r="AW103">
        <v>6.1476473364810698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 s="39">
        <v>0</v>
      </c>
      <c r="R104" s="39">
        <v>0</v>
      </c>
      <c r="S104" s="39">
        <v>0</v>
      </c>
      <c r="T104">
        <v>0</v>
      </c>
      <c r="U104">
        <v>0</v>
      </c>
      <c r="V104">
        <v>0</v>
      </c>
      <c r="W104">
        <v>4.6907390709944199</v>
      </c>
      <c r="X104">
        <v>1.7719129101814799</v>
      </c>
      <c r="Y104">
        <v>3.5610396144233101</v>
      </c>
      <c r="Z104">
        <v>3.76517388607102</v>
      </c>
      <c r="AA104">
        <v>3.8905512901639501</v>
      </c>
      <c r="AB104">
        <v>4.2098587567228103</v>
      </c>
      <c r="AC104">
        <v>4.7506057587335597</v>
      </c>
      <c r="AD104">
        <v>6.7308888420571202</v>
      </c>
      <c r="AE104">
        <v>6.5168808376453002</v>
      </c>
      <c r="AF104">
        <v>5.93885762046735</v>
      </c>
      <c r="AG104">
        <v>5.4084413310007804</v>
      </c>
      <c r="AH104">
        <v>5.1988375368107098</v>
      </c>
      <c r="AI104">
        <v>5.7571930880428299</v>
      </c>
      <c r="AJ104">
        <v>5.4964105216418897</v>
      </c>
      <c r="AK104">
        <v>5.09207922524861</v>
      </c>
      <c r="AL104">
        <v>4.6536144529674104</v>
      </c>
      <c r="AM104" s="39">
        <v>4.3306385154790803</v>
      </c>
      <c r="AN104">
        <v>4.9041812852423696</v>
      </c>
      <c r="AO104">
        <v>5.0244480628135904</v>
      </c>
      <c r="AP104">
        <v>5.0512533933610104</v>
      </c>
      <c r="AQ104">
        <v>4.9983712188157003</v>
      </c>
      <c r="AR104">
        <v>4.5609104574983501</v>
      </c>
      <c r="AS104">
        <v>3.7874240282424498</v>
      </c>
      <c r="AT104">
        <v>3.7977450162570201</v>
      </c>
      <c r="AU104">
        <v>3.7599269300664599</v>
      </c>
      <c r="AV104">
        <v>3.6618400875181498</v>
      </c>
      <c r="AW104" s="39">
        <v>3.29816253250541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 s="39">
        <v>0</v>
      </c>
      <c r="T105" s="39">
        <v>0</v>
      </c>
      <c r="U105" s="39">
        <v>0</v>
      </c>
      <c r="V105" s="39">
        <v>0</v>
      </c>
      <c r="W105" s="39">
        <v>-5.8317654113104703E-2</v>
      </c>
      <c r="X105" s="39">
        <v>-8.4939057105892696E-2</v>
      </c>
      <c r="Y105">
        <v>-0.15373564125351599</v>
      </c>
      <c r="Z105">
        <v>-0.26703168277080103</v>
      </c>
      <c r="AA105">
        <v>-0.415875857223513</v>
      </c>
      <c r="AB105">
        <v>-0.59096849875115398</v>
      </c>
      <c r="AC105">
        <v>-0.79211602844011497</v>
      </c>
      <c r="AD105" s="39">
        <v>-0.95988889900224805</v>
      </c>
      <c r="AE105" s="39">
        <v>-1.1347777279498501</v>
      </c>
      <c r="AF105" s="39">
        <v>-1.3059627701994201</v>
      </c>
      <c r="AG105" s="39">
        <v>-1.71909509686178</v>
      </c>
      <c r="AH105">
        <v>-2.1203362663827101</v>
      </c>
      <c r="AI105" s="39">
        <v>-2.2916662989607501</v>
      </c>
      <c r="AJ105" s="39">
        <v>-2.4418305112354899</v>
      </c>
      <c r="AK105" s="39">
        <v>-2.5688621464883199</v>
      </c>
      <c r="AL105" s="39">
        <v>-2.6723324779766502</v>
      </c>
      <c r="AM105" s="39">
        <v>-2.7566023428016502</v>
      </c>
      <c r="AN105" s="39">
        <v>-2.83705140283391</v>
      </c>
      <c r="AO105">
        <v>-2.9008843623382399</v>
      </c>
      <c r="AP105">
        <v>-2.9505286366813999</v>
      </c>
      <c r="AQ105">
        <v>-2.9888138701267901</v>
      </c>
      <c r="AR105">
        <v>-3.0163504109503401</v>
      </c>
      <c r="AS105">
        <v>-3.04426126010345</v>
      </c>
      <c r="AT105">
        <v>-3.0635544916329698</v>
      </c>
      <c r="AU105">
        <v>-3.0723479468029198</v>
      </c>
      <c r="AV105">
        <v>-3.0699953048621502</v>
      </c>
      <c r="AW105">
        <v>-3.0639032717207302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 s="39">
        <v>0</v>
      </c>
      <c r="S106" s="39">
        <v>0</v>
      </c>
      <c r="T106" s="39">
        <v>0</v>
      </c>
      <c r="U106">
        <v>0</v>
      </c>
      <c r="V106" s="39">
        <v>0</v>
      </c>
      <c r="W106" s="39">
        <v>2.1487652269739801</v>
      </c>
      <c r="X106">
        <v>1.7872779361684601</v>
      </c>
      <c r="Y106">
        <v>1.0204940673944101</v>
      </c>
      <c r="Z106">
        <v>0.74827142895979004</v>
      </c>
      <c r="AA106">
        <v>0.76977188564615295</v>
      </c>
      <c r="AB106">
        <v>0.93009466094891002</v>
      </c>
      <c r="AC106">
        <v>1.1908717445241599</v>
      </c>
      <c r="AD106">
        <v>1.7831679340569699</v>
      </c>
      <c r="AE106">
        <v>2.08910630452359</v>
      </c>
      <c r="AF106">
        <v>2.1411910879980098</v>
      </c>
      <c r="AG106">
        <v>2.1326108309787899</v>
      </c>
      <c r="AH106">
        <v>2.3470640382463301</v>
      </c>
      <c r="AI106">
        <v>2.4822892744768899</v>
      </c>
      <c r="AJ106">
        <v>2.4779097389375502</v>
      </c>
      <c r="AK106">
        <v>2.4297925787269001</v>
      </c>
      <c r="AL106">
        <v>2.3605708925745001</v>
      </c>
      <c r="AM106">
        <v>2.3100964983489898</v>
      </c>
      <c r="AN106">
        <v>2.5061864391855799</v>
      </c>
      <c r="AO106">
        <v>2.5844433511666698</v>
      </c>
      <c r="AP106">
        <v>2.61587805887131</v>
      </c>
      <c r="AQ106">
        <v>2.6041399667956</v>
      </c>
      <c r="AR106">
        <v>2.5798802479200398</v>
      </c>
      <c r="AS106">
        <v>2.4414752165404301</v>
      </c>
      <c r="AT106">
        <v>2.4318424059422701</v>
      </c>
      <c r="AU106">
        <v>2.38392285645789</v>
      </c>
      <c r="AV106">
        <v>2.3067889730223201</v>
      </c>
      <c r="AW106">
        <v>2.1121806798295601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 s="39">
        <v>0</v>
      </c>
      <c r="W107" s="39">
        <v>-0.61636182006571305</v>
      </c>
      <c r="X107">
        <v>-0.46785581822273598</v>
      </c>
      <c r="Y107">
        <v>-0.16793584063198999</v>
      </c>
      <c r="Z107" s="39">
        <v>-1.34336060739353E-2</v>
      </c>
      <c r="AA107">
        <v>6.1950786995447801E-2</v>
      </c>
      <c r="AB107">
        <v>0.114222416425238</v>
      </c>
      <c r="AC107">
        <v>0.14820176779948299</v>
      </c>
      <c r="AD107">
        <v>0.116544628730302</v>
      </c>
      <c r="AE107">
        <v>0.16396172814899401</v>
      </c>
      <c r="AF107">
        <v>0.28157849564079102</v>
      </c>
      <c r="AG107">
        <v>0.33000313307050499</v>
      </c>
      <c r="AH107" s="39">
        <v>0.30542624327537199</v>
      </c>
      <c r="AI107" s="39">
        <v>0.38148401932092202</v>
      </c>
      <c r="AJ107">
        <v>0.484041194274202</v>
      </c>
      <c r="AK107" s="39">
        <v>0.58795309967387999</v>
      </c>
      <c r="AL107">
        <v>0.68478512736955599</v>
      </c>
      <c r="AM107">
        <v>0.77014282868679496</v>
      </c>
      <c r="AN107">
        <v>0.78178855170982897</v>
      </c>
      <c r="AO107">
        <v>0.81895534671894799</v>
      </c>
      <c r="AP107">
        <v>0.86303112884831801</v>
      </c>
      <c r="AQ107">
        <v>0.91507327043550402</v>
      </c>
      <c r="AR107">
        <v>0.96699771327774897</v>
      </c>
      <c r="AS107">
        <v>1.04083171130199</v>
      </c>
      <c r="AT107">
        <v>1.07231699135624</v>
      </c>
      <c r="AU107">
        <v>1.1086247908303299</v>
      </c>
      <c r="AV107">
        <v>1.14763289748571</v>
      </c>
      <c r="AW107">
        <v>1.219488750772</v>
      </c>
    </row>
    <row r="108" spans="2:49" x14ac:dyDescent="0.25">
      <c r="B108" t="s">
        <v>208</v>
      </c>
      <c r="C108" s="39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 s="39">
        <v>0</v>
      </c>
      <c r="S108" s="39">
        <v>0</v>
      </c>
      <c r="T108" s="39">
        <v>0</v>
      </c>
      <c r="U108" s="39">
        <v>0</v>
      </c>
      <c r="V108" s="39">
        <v>0</v>
      </c>
      <c r="W108" s="39">
        <v>-0.29173371999999897</v>
      </c>
      <c r="X108">
        <v>-0.41613721999999997</v>
      </c>
      <c r="Y108">
        <v>-0.69152875000000003</v>
      </c>
      <c r="Z108">
        <v>-0.94413419999999904</v>
      </c>
      <c r="AA108">
        <v>-1.15255705</v>
      </c>
      <c r="AB108">
        <v>-1.30087233999999</v>
      </c>
      <c r="AC108">
        <v>-1.4040266099999901</v>
      </c>
      <c r="AD108" s="39">
        <v>-1.5654191</v>
      </c>
      <c r="AE108">
        <v>-1.66897494999999</v>
      </c>
      <c r="AF108">
        <v>-1.7151094199999899</v>
      </c>
      <c r="AG108">
        <v>-1.72410934</v>
      </c>
      <c r="AH108">
        <v>-1.71171395</v>
      </c>
      <c r="AI108">
        <v>-1.7178212799999899</v>
      </c>
      <c r="AJ108">
        <v>-1.7209610200000001</v>
      </c>
      <c r="AK108" s="39">
        <v>-1.7191654599999999</v>
      </c>
      <c r="AL108">
        <v>-1.71388702</v>
      </c>
      <c r="AM108" s="39">
        <v>-1.72145963</v>
      </c>
      <c r="AN108" s="39">
        <v>-1.7585568999999901</v>
      </c>
      <c r="AO108">
        <v>-1.8002260400000001</v>
      </c>
      <c r="AP108">
        <v>-1.8444519499999901</v>
      </c>
      <c r="AQ108">
        <v>-1.8892538999999999</v>
      </c>
      <c r="AR108">
        <v>-1.92257973</v>
      </c>
      <c r="AS108" s="39">
        <v>-1.9196734499999999</v>
      </c>
      <c r="AT108" s="39">
        <v>-1.91481677999999</v>
      </c>
      <c r="AU108">
        <v>-1.90799312</v>
      </c>
      <c r="AV108">
        <v>-1.90028822</v>
      </c>
      <c r="AW108">
        <v>-1.87067172</v>
      </c>
    </row>
    <row r="109" spans="2:49" x14ac:dyDescent="0.25">
      <c r="B109" t="s">
        <v>209</v>
      </c>
      <c r="C109" s="3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  <c r="S109" s="39">
        <v>0</v>
      </c>
      <c r="T109" s="39">
        <v>0</v>
      </c>
      <c r="U109" s="39">
        <v>0</v>
      </c>
      <c r="V109" s="39">
        <v>0</v>
      </c>
      <c r="W109" s="39">
        <v>0.45131402436082702</v>
      </c>
      <c r="X109">
        <v>0.62324568796003899</v>
      </c>
      <c r="Y109">
        <v>1.0271027736043301</v>
      </c>
      <c r="Z109">
        <v>1.3848957734227501</v>
      </c>
      <c r="AA109">
        <v>1.66827450897417</v>
      </c>
      <c r="AB109">
        <v>1.8574409804707299</v>
      </c>
      <c r="AC109">
        <v>1.9804063089269901</v>
      </c>
      <c r="AD109">
        <v>2.2007904228092698</v>
      </c>
      <c r="AE109">
        <v>2.3309041957027801</v>
      </c>
      <c r="AF109">
        <v>2.3747702702778302</v>
      </c>
      <c r="AG109">
        <v>2.3672986938278502</v>
      </c>
      <c r="AH109">
        <v>2.3341661381085901</v>
      </c>
      <c r="AI109">
        <v>2.3369975216008099</v>
      </c>
      <c r="AJ109">
        <v>2.3391664080205401</v>
      </c>
      <c r="AK109">
        <v>2.3361050347247598</v>
      </c>
      <c r="AL109">
        <v>2.32939844300095</v>
      </c>
      <c r="AM109">
        <v>2.3439222809848701</v>
      </c>
      <c r="AN109">
        <v>2.4048853068098199</v>
      </c>
      <c r="AO109">
        <v>2.4708041489131798</v>
      </c>
      <c r="AP109">
        <v>2.5384286907475802</v>
      </c>
      <c r="AQ109">
        <v>2.6048032706570599</v>
      </c>
      <c r="AR109">
        <v>2.6514797488183399</v>
      </c>
      <c r="AS109">
        <v>2.64106363668144</v>
      </c>
      <c r="AT109">
        <v>2.6299442200046799</v>
      </c>
      <c r="AU109">
        <v>2.6175831844082098</v>
      </c>
      <c r="AV109">
        <v>2.6050896461678801</v>
      </c>
      <c r="AW109">
        <v>2.5588530349854599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>
        <v>0</v>
      </c>
      <c r="W110">
        <v>-0.13919263356713099</v>
      </c>
      <c r="X110">
        <v>4.9916383505999001E-2</v>
      </c>
      <c r="Y110">
        <v>0.152356896461358</v>
      </c>
      <c r="Z110">
        <v>0.32120527372947399</v>
      </c>
      <c r="AA110">
        <v>0.57338407846925199</v>
      </c>
      <c r="AB110">
        <v>0.84496627816619196</v>
      </c>
      <c r="AC110">
        <v>1.1125132224403</v>
      </c>
      <c r="AD110">
        <v>1.36123280639599</v>
      </c>
      <c r="AE110">
        <v>1.6558994364158801</v>
      </c>
      <c r="AF110">
        <v>1.96908368539336</v>
      </c>
      <c r="AG110">
        <v>2.1968469093539098</v>
      </c>
      <c r="AH110">
        <v>2.37063695969821</v>
      </c>
      <c r="AI110">
        <v>2.5374525076677901</v>
      </c>
      <c r="AJ110">
        <v>2.7046216016835198</v>
      </c>
      <c r="AK110">
        <v>2.8755014787651798</v>
      </c>
      <c r="AL110">
        <v>3.0424066453355199</v>
      </c>
      <c r="AM110">
        <v>3.1768762168714599</v>
      </c>
      <c r="AN110" s="39">
        <v>3.2776866859073501</v>
      </c>
      <c r="AO110">
        <v>3.38171504585871</v>
      </c>
      <c r="AP110">
        <v>3.48502296698984</v>
      </c>
      <c r="AQ110">
        <v>3.5815547731939001</v>
      </c>
      <c r="AR110">
        <v>3.6764657910430798</v>
      </c>
      <c r="AS110">
        <v>3.7538374902758598</v>
      </c>
      <c r="AT110">
        <v>3.7951347183495798</v>
      </c>
      <c r="AU110">
        <v>3.8075134346669199</v>
      </c>
      <c r="AV110">
        <v>3.7996383287483599</v>
      </c>
      <c r="AW110">
        <v>3.75393444982303</v>
      </c>
    </row>
    <row r="111" spans="2:49" x14ac:dyDescent="0.25">
      <c r="B111" t="s">
        <v>211</v>
      </c>
      <c r="C111" s="39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2.0063911000000002E-3</v>
      </c>
      <c r="X111" s="39">
        <v>3.3328389999999399E-4</v>
      </c>
      <c r="Y111" s="39">
        <v>2.1742988000000001E-3</v>
      </c>
      <c r="Z111" s="39">
        <v>2.8364914000000001E-3</v>
      </c>
      <c r="AA111" s="39">
        <v>3.5523964999999999E-3</v>
      </c>
      <c r="AB111" s="39">
        <v>4.4210883999999898E-3</v>
      </c>
      <c r="AC111" s="39">
        <v>5.1179127999999904E-3</v>
      </c>
      <c r="AD111" s="39">
        <v>5.7337430000000003E-3</v>
      </c>
      <c r="AE111" s="39">
        <v>5.7540196999999902E-3</v>
      </c>
      <c r="AF111" s="39">
        <v>5.6488955999999899E-3</v>
      </c>
      <c r="AG111" s="39">
        <v>6.0773182E-3</v>
      </c>
      <c r="AH111" s="39">
        <v>6.0510281999999896E-3</v>
      </c>
      <c r="AI111" s="39">
        <v>5.5373718000000004E-3</v>
      </c>
      <c r="AJ111" s="39">
        <v>4.9830609E-3</v>
      </c>
      <c r="AK111" s="39">
        <v>4.3098883999999997E-3</v>
      </c>
      <c r="AL111" s="39">
        <v>3.6208976999999999E-3</v>
      </c>
      <c r="AM111" s="39">
        <v>3.1734829999999999E-3</v>
      </c>
      <c r="AN111" s="39">
        <v>2.8743088999999898E-3</v>
      </c>
      <c r="AO111" s="39">
        <v>2.3806433000000001E-3</v>
      </c>
      <c r="AP111" s="39">
        <v>1.9809890999999999E-3</v>
      </c>
      <c r="AQ111" s="39">
        <v>1.6559691999999901E-3</v>
      </c>
      <c r="AR111" s="39">
        <v>1.2956824E-3</v>
      </c>
      <c r="AS111" s="39">
        <v>1.0015441999999899E-3</v>
      </c>
      <c r="AT111" s="39">
        <v>7.2762809999999799E-4</v>
      </c>
      <c r="AU111" s="39">
        <v>4.3538339999999901E-4</v>
      </c>
      <c r="AV111" s="39">
        <v>1.3908960000000301E-4</v>
      </c>
      <c r="AW111" s="39">
        <v>4.4073400000000499E-5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2.278637E-3</v>
      </c>
      <c r="X112" s="39">
        <v>3.10818419999999E-3</v>
      </c>
      <c r="Y112" s="39">
        <v>5.6531061999999998E-3</v>
      </c>
      <c r="Z112" s="39">
        <v>8.3732093E-3</v>
      </c>
      <c r="AA112" s="39">
        <v>1.1017302099999999E-2</v>
      </c>
      <c r="AB112" s="39">
        <v>1.3440011300000001E-2</v>
      </c>
      <c r="AC112" s="39">
        <v>1.5459281700000001E-2</v>
      </c>
      <c r="AD112" s="39">
        <v>1.7464136599999999E-2</v>
      </c>
      <c r="AE112" s="39">
        <v>1.8901670400000001E-2</v>
      </c>
      <c r="AF112" s="39">
        <v>1.97332811E-2</v>
      </c>
      <c r="AG112" s="39">
        <v>2.0372842200000001E-2</v>
      </c>
      <c r="AH112" s="39">
        <v>2.0585638400000002E-2</v>
      </c>
      <c r="AI112" s="39">
        <v>2.04006529E-2</v>
      </c>
      <c r="AJ112" s="39">
        <v>1.99789228E-2</v>
      </c>
      <c r="AK112" s="39">
        <v>1.9356235499999999E-2</v>
      </c>
      <c r="AL112" s="39">
        <v>1.8611918299999999E-2</v>
      </c>
      <c r="AM112" s="39">
        <v>1.7991283600000001E-2</v>
      </c>
      <c r="AN112" s="39">
        <v>1.7642918E-2</v>
      </c>
      <c r="AO112" s="39">
        <v>1.7358272800000001E-2</v>
      </c>
      <c r="AP112" s="39">
        <v>1.7170205500000001E-2</v>
      </c>
      <c r="AQ112" s="39">
        <v>1.7076726300000001E-2</v>
      </c>
      <c r="AR112" s="39">
        <v>1.6967805200000002E-2</v>
      </c>
      <c r="AS112" s="39">
        <v>1.6734864499999998E-2</v>
      </c>
      <c r="AT112" s="39">
        <v>1.6441217099999999E-2</v>
      </c>
      <c r="AU112" s="39">
        <v>1.6099894100000001E-2</v>
      </c>
      <c r="AV112" s="39">
        <v>1.5729822500000001E-2</v>
      </c>
      <c r="AW112" s="39">
        <v>1.53603443E-2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 s="39">
        <v>0</v>
      </c>
      <c r="R113" s="39">
        <v>0</v>
      </c>
      <c r="S113" s="39">
        <v>0</v>
      </c>
      <c r="T113">
        <v>0</v>
      </c>
      <c r="U113" s="39">
        <v>0</v>
      </c>
      <c r="V113">
        <v>0</v>
      </c>
      <c r="W113">
        <v>-1.1608065602041899</v>
      </c>
      <c r="X113">
        <v>-1.32832263954236</v>
      </c>
      <c r="Y113">
        <v>-2.1111966066688299</v>
      </c>
      <c r="Z113">
        <v>-2.7638536349848799</v>
      </c>
      <c r="AA113">
        <v>-3.4067974423576399</v>
      </c>
      <c r="AB113">
        <v>-4.0115388103641898</v>
      </c>
      <c r="AC113">
        <v>-4.6107245130898296</v>
      </c>
      <c r="AD113">
        <v>-5.4522309399388602</v>
      </c>
      <c r="AE113">
        <v>-6.0791847214107104</v>
      </c>
      <c r="AF113">
        <v>-6.5786786346416202</v>
      </c>
      <c r="AG113">
        <v>-6.9682149881781204</v>
      </c>
      <c r="AH113">
        <v>-7.30744471224713</v>
      </c>
      <c r="AI113">
        <v>-7.7317715033566898</v>
      </c>
      <c r="AJ113">
        <v>-8.1340642194805195</v>
      </c>
      <c r="AK113">
        <v>-8.5240773158955001</v>
      </c>
      <c r="AL113">
        <v>-8.9091187843299995</v>
      </c>
      <c r="AM113">
        <v>-9.3850918007695299</v>
      </c>
      <c r="AN113">
        <v>-10.0444603639154</v>
      </c>
      <c r="AO113">
        <v>-10.7230429072535</v>
      </c>
      <c r="AP113">
        <v>-11.443238012822601</v>
      </c>
      <c r="AQ113">
        <v>-12.191017143581099</v>
      </c>
      <c r="AR113">
        <v>-12.9306890753423</v>
      </c>
      <c r="AS113">
        <v>-13.6083736422794</v>
      </c>
      <c r="AT113">
        <v>-14.3230416180281</v>
      </c>
      <c r="AU113">
        <v>-15.0347739921949</v>
      </c>
      <c r="AV113">
        <v>-15.7470295511743</v>
      </c>
      <c r="AW113">
        <v>-16.426706799135001</v>
      </c>
    </row>
    <row r="114" spans="2:50" x14ac:dyDescent="0.25">
      <c r="B114" t="s">
        <v>214</v>
      </c>
      <c r="C114" s="39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 s="39">
        <v>0</v>
      </c>
      <c r="T114" s="39">
        <v>0</v>
      </c>
      <c r="U114" s="39">
        <v>0</v>
      </c>
      <c r="V114" s="39">
        <v>0</v>
      </c>
      <c r="W114">
        <v>-0.16789593999999899</v>
      </c>
      <c r="X114" s="39">
        <v>-0.163848939999999</v>
      </c>
      <c r="Y114">
        <v>-0.176162869999999</v>
      </c>
      <c r="Z114">
        <v>-0.21686981999999899</v>
      </c>
      <c r="AA114">
        <v>-0.20728067</v>
      </c>
      <c r="AB114">
        <v>-0.18357506999999901</v>
      </c>
      <c r="AC114">
        <v>-0.14407981</v>
      </c>
      <c r="AD114">
        <v>-0.13268685</v>
      </c>
      <c r="AE114">
        <v>-0.13355777999999999</v>
      </c>
      <c r="AF114">
        <v>-0.104635799999999</v>
      </c>
      <c r="AG114">
        <v>-7.0925399999999902E-2</v>
      </c>
      <c r="AH114">
        <v>-3.2483940000000502E-2</v>
      </c>
      <c r="AI114">
        <v>-5.04689500000002E-2</v>
      </c>
      <c r="AJ114">
        <v>-0.11578221</v>
      </c>
      <c r="AK114">
        <v>-0.18970877999999899</v>
      </c>
      <c r="AL114">
        <v>-0.266046229999999</v>
      </c>
      <c r="AM114">
        <v>-0.37893438000000002</v>
      </c>
      <c r="AN114">
        <v>-0.52659389000000001</v>
      </c>
      <c r="AO114">
        <v>-0.64752825000000003</v>
      </c>
      <c r="AP114">
        <v>-0.75574079000000005</v>
      </c>
      <c r="AQ114">
        <v>-0.84998072000000002</v>
      </c>
      <c r="AR114">
        <v>-0.92804705999999904</v>
      </c>
      <c r="AS114">
        <v>-0.98761756999999994</v>
      </c>
      <c r="AT114">
        <v>-1.03944377999999</v>
      </c>
      <c r="AU114">
        <v>-1.1013138099999999</v>
      </c>
      <c r="AV114">
        <v>-1.1667051799999999</v>
      </c>
      <c r="AW114">
        <v>-1.2497936599999999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100.010745677171</v>
      </c>
      <c r="F115">
        <v>99.439409900750405</v>
      </c>
      <c r="G115">
        <v>95.100476340269097</v>
      </c>
      <c r="H115">
        <v>89.691643810426598</v>
      </c>
      <c r="I115">
        <v>89.543833003804806</v>
      </c>
      <c r="J115">
        <v>87.513301177483896</v>
      </c>
      <c r="K115">
        <v>83.921253222991197</v>
      </c>
      <c r="L115">
        <v>81.278107094385902</v>
      </c>
      <c r="M115">
        <v>79.9000341455979</v>
      </c>
      <c r="N115">
        <v>79.142886842798902</v>
      </c>
      <c r="O115">
        <v>77.515235812159801</v>
      </c>
      <c r="P115">
        <v>76.022365531165903</v>
      </c>
      <c r="Q115">
        <v>73.348146320210603</v>
      </c>
      <c r="R115">
        <v>71.341476476760604</v>
      </c>
      <c r="S115">
        <v>69.135209027834705</v>
      </c>
      <c r="T115">
        <v>68.266303318873099</v>
      </c>
      <c r="U115">
        <v>67.593536377204302</v>
      </c>
      <c r="V115">
        <v>67.210615078599304</v>
      </c>
      <c r="W115">
        <v>64.955607892096907</v>
      </c>
      <c r="X115">
        <v>62.392140190270702</v>
      </c>
      <c r="Y115">
        <v>59.651407441777899</v>
      </c>
      <c r="Z115">
        <v>57.0010589729374</v>
      </c>
      <c r="AA115">
        <v>54.504161986403801</v>
      </c>
      <c r="AB115">
        <v>52.151662243661299</v>
      </c>
      <c r="AC115">
        <v>49.881707835135003</v>
      </c>
      <c r="AD115">
        <v>47.458179846451799</v>
      </c>
      <c r="AE115">
        <v>45.123744692076201</v>
      </c>
      <c r="AF115">
        <v>42.791577257392497</v>
      </c>
      <c r="AG115">
        <v>40.697504073677301</v>
      </c>
      <c r="AH115">
        <v>38.692393699188401</v>
      </c>
      <c r="AI115">
        <v>36.514138404457903</v>
      </c>
      <c r="AJ115">
        <v>34.262530105008203</v>
      </c>
      <c r="AK115">
        <v>31.9271014582466</v>
      </c>
      <c r="AL115">
        <v>29.636981883749399</v>
      </c>
      <c r="AM115">
        <v>27.182132641845101</v>
      </c>
      <c r="AN115">
        <v>25.8944001071558</v>
      </c>
      <c r="AO115">
        <v>24.517313324420499</v>
      </c>
      <c r="AP115">
        <v>23.030422417576901</v>
      </c>
      <c r="AQ115">
        <v>21.406320859027701</v>
      </c>
      <c r="AR115">
        <v>19.5773492865858</v>
      </c>
      <c r="AS115">
        <v>18.907589102117399</v>
      </c>
      <c r="AT115">
        <v>18.240930362506202</v>
      </c>
      <c r="AU115">
        <v>17.5619750358759</v>
      </c>
      <c r="AV115">
        <v>16.868406225967099</v>
      </c>
      <c r="AW115">
        <v>16.147756226190399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 s="39">
        <v>0</v>
      </c>
      <c r="R116" s="39">
        <v>0</v>
      </c>
      <c r="S116" s="39">
        <v>0</v>
      </c>
      <c r="T116" s="39">
        <v>0</v>
      </c>
      <c r="U116" s="39">
        <v>0</v>
      </c>
      <c r="V116" s="39">
        <v>0</v>
      </c>
      <c r="W116">
        <v>1.0010635970188499</v>
      </c>
      <c r="X116">
        <v>0.97532785565825897</v>
      </c>
      <c r="Y116">
        <v>1.54256590406218</v>
      </c>
      <c r="Z116">
        <v>1.8489819811114301</v>
      </c>
      <c r="AA116">
        <v>2.0876836690288498</v>
      </c>
      <c r="AB116">
        <v>2.2152513171193</v>
      </c>
      <c r="AC116">
        <v>2.3065063941421999</v>
      </c>
      <c r="AD116">
        <v>2.6341233777301198</v>
      </c>
      <c r="AE116">
        <v>2.6982117736829001</v>
      </c>
      <c r="AF116">
        <v>2.6712359109366499</v>
      </c>
      <c r="AG116" s="39">
        <v>2.5473003269603098</v>
      </c>
      <c r="AH116" s="39">
        <v>2.4274661679760601</v>
      </c>
      <c r="AI116">
        <v>2.4380736362918398</v>
      </c>
      <c r="AJ116">
        <v>2.4178922677808798</v>
      </c>
      <c r="AK116">
        <v>2.3899730219375899</v>
      </c>
      <c r="AL116" s="39">
        <v>2.3635267225445999</v>
      </c>
      <c r="AM116">
        <v>2.3813857671147902</v>
      </c>
      <c r="AN116">
        <v>2.4797890992984901</v>
      </c>
      <c r="AO116">
        <v>2.5436888425515098</v>
      </c>
      <c r="AP116">
        <v>2.6051003833381201</v>
      </c>
      <c r="AQ116">
        <v>2.6599152420105399</v>
      </c>
      <c r="AR116">
        <v>2.6803075709200099</v>
      </c>
      <c r="AS116">
        <v>2.6265700960017102</v>
      </c>
      <c r="AT116">
        <v>2.6241578985588698</v>
      </c>
      <c r="AU116">
        <v>2.6174566217433899</v>
      </c>
      <c r="AV116">
        <v>2.6102444631303099</v>
      </c>
      <c r="AW116">
        <v>2.5317131540851801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 s="39">
        <v>0</v>
      </c>
      <c r="R117" s="39">
        <v>0</v>
      </c>
      <c r="S117" s="39">
        <v>0</v>
      </c>
      <c r="T117" s="39">
        <v>0</v>
      </c>
      <c r="U117" s="39">
        <v>0</v>
      </c>
      <c r="V117" s="39">
        <v>0</v>
      </c>
      <c r="W117" s="39">
        <v>1.5448160552063901</v>
      </c>
      <c r="X117">
        <v>2.1465062129733599</v>
      </c>
      <c r="Y117">
        <v>2.2367808758708398</v>
      </c>
      <c r="Z117">
        <v>2.6006940487713002</v>
      </c>
      <c r="AA117">
        <v>3.0450896149172899</v>
      </c>
      <c r="AB117">
        <v>3.3400626013858101</v>
      </c>
      <c r="AC117">
        <v>3.58551439881689</v>
      </c>
      <c r="AD117">
        <v>4.0004742321565399</v>
      </c>
      <c r="AE117">
        <v>4.42447267963313</v>
      </c>
      <c r="AF117">
        <v>4.6509442079196504</v>
      </c>
      <c r="AG117">
        <v>4.7956234787796603</v>
      </c>
      <c r="AH117">
        <v>4.9817348664938397</v>
      </c>
      <c r="AI117">
        <v>5.0115912842119998</v>
      </c>
      <c r="AJ117">
        <v>5.1306641169301201</v>
      </c>
      <c r="AK117">
        <v>5.2400465321925802</v>
      </c>
      <c r="AL117">
        <v>5.3381393551018501</v>
      </c>
      <c r="AM117">
        <v>5.4803052184413996</v>
      </c>
      <c r="AN117">
        <v>5.6508372990470503</v>
      </c>
      <c r="AO117">
        <v>5.8130250486708901</v>
      </c>
      <c r="AP117">
        <v>5.9632543874221504</v>
      </c>
      <c r="AQ117">
        <v>6.0929682615649803</v>
      </c>
      <c r="AR117">
        <v>6.2562469107816598</v>
      </c>
      <c r="AS117">
        <v>6.3239414834541199</v>
      </c>
      <c r="AT117">
        <v>6.3291079061300097</v>
      </c>
      <c r="AU117">
        <v>6.3130089190860996</v>
      </c>
      <c r="AV117">
        <v>6.2894629482956601</v>
      </c>
      <c r="AW117">
        <v>6.1476473364810698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39">
        <v>0</v>
      </c>
      <c r="T118">
        <v>0</v>
      </c>
      <c r="U118">
        <v>0</v>
      </c>
      <c r="V118">
        <v>0</v>
      </c>
      <c r="W118">
        <v>4.6907390709944199</v>
      </c>
      <c r="X118">
        <v>1.7719129101814799</v>
      </c>
      <c r="Y118">
        <v>3.5610396144233101</v>
      </c>
      <c r="Z118">
        <v>3.76517388607102</v>
      </c>
      <c r="AA118">
        <v>3.8905512901639501</v>
      </c>
      <c r="AB118">
        <v>4.2098587567228103</v>
      </c>
      <c r="AC118">
        <v>4.7506057587335597</v>
      </c>
      <c r="AD118">
        <v>6.7308888420571202</v>
      </c>
      <c r="AE118">
        <v>6.5168808376453002</v>
      </c>
      <c r="AF118">
        <v>5.93885762046735</v>
      </c>
      <c r="AG118">
        <v>5.4084413310007804</v>
      </c>
      <c r="AH118">
        <v>5.1988375368107098</v>
      </c>
      <c r="AI118">
        <v>5.7571930880428299</v>
      </c>
      <c r="AJ118">
        <v>5.4964105216418897</v>
      </c>
      <c r="AK118">
        <v>5.09207922524861</v>
      </c>
      <c r="AL118">
        <v>4.6536144529674104</v>
      </c>
      <c r="AM118" s="39">
        <v>4.3306385154790803</v>
      </c>
      <c r="AN118">
        <v>4.9041812852423696</v>
      </c>
      <c r="AO118">
        <v>5.0244480628135904</v>
      </c>
      <c r="AP118">
        <v>5.0512533933610104</v>
      </c>
      <c r="AQ118">
        <v>4.9983712188157003</v>
      </c>
      <c r="AR118">
        <v>4.5609104574983501</v>
      </c>
      <c r="AS118">
        <v>3.7874240282424498</v>
      </c>
      <c r="AT118">
        <v>3.7977450162570201</v>
      </c>
      <c r="AU118">
        <v>3.7599269300664599</v>
      </c>
      <c r="AV118">
        <v>3.6618400875181498</v>
      </c>
      <c r="AW118" s="39">
        <v>3.29816253250541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 s="39">
        <v>0</v>
      </c>
      <c r="T119" s="39">
        <v>0</v>
      </c>
      <c r="U119" s="39">
        <v>0</v>
      </c>
      <c r="V119" s="39">
        <v>0</v>
      </c>
      <c r="W119" s="39">
        <v>-5.8317654113104703E-2</v>
      </c>
      <c r="X119" s="39">
        <v>-8.4939057105892696E-2</v>
      </c>
      <c r="Y119">
        <v>-0.15373564125351599</v>
      </c>
      <c r="Z119">
        <v>-0.26703168277080103</v>
      </c>
      <c r="AA119">
        <v>-0.415875857223513</v>
      </c>
      <c r="AB119">
        <v>-0.59096849875115398</v>
      </c>
      <c r="AC119">
        <v>-0.79211602844011497</v>
      </c>
      <c r="AD119" s="39">
        <v>-0.95988889900224805</v>
      </c>
      <c r="AE119" s="39">
        <v>-1.1347777279498501</v>
      </c>
      <c r="AF119" s="39">
        <v>-1.3059627701994201</v>
      </c>
      <c r="AG119" s="39">
        <v>-1.71909509686178</v>
      </c>
      <c r="AH119">
        <v>-2.1203362663827101</v>
      </c>
      <c r="AI119" s="39">
        <v>-2.2916662989607501</v>
      </c>
      <c r="AJ119" s="39">
        <v>-2.4418305112354899</v>
      </c>
      <c r="AK119" s="39">
        <v>-2.5688621464883199</v>
      </c>
      <c r="AL119" s="39">
        <v>-2.6723324779766502</v>
      </c>
      <c r="AM119" s="39">
        <v>-2.7566023428016502</v>
      </c>
      <c r="AN119" s="39">
        <v>-2.83705140283391</v>
      </c>
      <c r="AO119">
        <v>-2.9008843623382399</v>
      </c>
      <c r="AP119">
        <v>-2.9505286366813999</v>
      </c>
      <c r="AQ119">
        <v>-2.9888138701267901</v>
      </c>
      <c r="AR119">
        <v>-3.0163504109503401</v>
      </c>
      <c r="AS119">
        <v>-3.04426126010345</v>
      </c>
      <c r="AT119">
        <v>-3.0635544916329698</v>
      </c>
      <c r="AU119">
        <v>-3.0723479468029198</v>
      </c>
      <c r="AV119">
        <v>-3.0699953048621502</v>
      </c>
      <c r="AW119">
        <v>-3.0639032717207302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 s="39">
        <v>0</v>
      </c>
      <c r="S120" s="39">
        <v>0</v>
      </c>
      <c r="T120" s="39">
        <v>0</v>
      </c>
      <c r="U120">
        <v>0</v>
      </c>
      <c r="V120" s="39">
        <v>0</v>
      </c>
      <c r="W120" s="39">
        <v>2.1487652269739801</v>
      </c>
      <c r="X120">
        <v>1.7872779361684601</v>
      </c>
      <c r="Y120">
        <v>1.0204940673944101</v>
      </c>
      <c r="Z120">
        <v>0.74827142895979004</v>
      </c>
      <c r="AA120">
        <v>0.76977188564615295</v>
      </c>
      <c r="AB120">
        <v>0.93009466094891002</v>
      </c>
      <c r="AC120">
        <v>1.1908717445241599</v>
      </c>
      <c r="AD120">
        <v>1.7831679340569699</v>
      </c>
      <c r="AE120">
        <v>2.08910630452359</v>
      </c>
      <c r="AF120">
        <v>2.1411910879980098</v>
      </c>
      <c r="AG120">
        <v>2.1326108309787899</v>
      </c>
      <c r="AH120">
        <v>2.3470640382463301</v>
      </c>
      <c r="AI120">
        <v>2.4822892744768899</v>
      </c>
      <c r="AJ120">
        <v>2.4779097389375502</v>
      </c>
      <c r="AK120">
        <v>2.4297925787269001</v>
      </c>
      <c r="AL120">
        <v>2.3605708925745001</v>
      </c>
      <c r="AM120">
        <v>2.3100964983489898</v>
      </c>
      <c r="AN120">
        <v>2.5061864391855799</v>
      </c>
      <c r="AO120">
        <v>2.5844433511666698</v>
      </c>
      <c r="AP120">
        <v>2.61587805887131</v>
      </c>
      <c r="AQ120">
        <v>2.6041399667956</v>
      </c>
      <c r="AR120">
        <v>2.5798802479200398</v>
      </c>
      <c r="AS120">
        <v>2.4414752165404301</v>
      </c>
      <c r="AT120">
        <v>2.4318424059422701</v>
      </c>
      <c r="AU120">
        <v>2.38392285645789</v>
      </c>
      <c r="AV120">
        <v>2.3067889730223201</v>
      </c>
      <c r="AW120">
        <v>2.1121806798295601</v>
      </c>
    </row>
    <row r="121" spans="2:50" x14ac:dyDescent="0.25">
      <c r="B121" t="s">
        <v>220</v>
      </c>
      <c r="C121" s="39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 s="39">
        <v>0</v>
      </c>
      <c r="S121" s="39">
        <v>0</v>
      </c>
      <c r="T121" s="39">
        <v>0</v>
      </c>
      <c r="U121" s="39">
        <v>0</v>
      </c>
      <c r="V121" s="39">
        <v>0</v>
      </c>
      <c r="W121" s="39">
        <v>-0.29173371999999897</v>
      </c>
      <c r="X121">
        <v>-0.41613721999999997</v>
      </c>
      <c r="Y121">
        <v>-0.69152875000000003</v>
      </c>
      <c r="Z121">
        <v>-0.94413419999999904</v>
      </c>
      <c r="AA121">
        <v>-1.15255705</v>
      </c>
      <c r="AB121">
        <v>-1.30087233999999</v>
      </c>
      <c r="AC121">
        <v>-1.4040266099999901</v>
      </c>
      <c r="AD121" s="39">
        <v>-1.5654191</v>
      </c>
      <c r="AE121">
        <v>-1.66897494999999</v>
      </c>
      <c r="AF121">
        <v>-1.7151094199999899</v>
      </c>
      <c r="AG121">
        <v>-1.72410934</v>
      </c>
      <c r="AH121">
        <v>-1.71171395</v>
      </c>
      <c r="AI121">
        <v>-1.7178212799999899</v>
      </c>
      <c r="AJ121">
        <v>-1.7209610200000001</v>
      </c>
      <c r="AK121" s="39">
        <v>-1.7191654599999999</v>
      </c>
      <c r="AL121">
        <v>-1.71388702</v>
      </c>
      <c r="AM121" s="39">
        <v>-1.72145963</v>
      </c>
      <c r="AN121" s="39">
        <v>-1.7585568999999901</v>
      </c>
      <c r="AO121">
        <v>-1.8002260400000001</v>
      </c>
      <c r="AP121">
        <v>-1.8444519499999901</v>
      </c>
      <c r="AQ121">
        <v>-1.8892538999999999</v>
      </c>
      <c r="AR121">
        <v>-1.92257973</v>
      </c>
      <c r="AS121" s="39">
        <v>-1.9196734499999999</v>
      </c>
      <c r="AT121" s="39">
        <v>-1.91481677999999</v>
      </c>
      <c r="AU121">
        <v>-1.90799312</v>
      </c>
      <c r="AV121">
        <v>-1.90028822</v>
      </c>
      <c r="AW121">
        <v>-1.87067172</v>
      </c>
    </row>
    <row r="122" spans="2:50" x14ac:dyDescent="0.25">
      <c r="B122" t="s">
        <v>221</v>
      </c>
      <c r="C122" s="39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39">
        <v>0</v>
      </c>
      <c r="T122" s="39">
        <v>0</v>
      </c>
      <c r="U122" s="39">
        <v>0</v>
      </c>
      <c r="V122" s="39">
        <v>0</v>
      </c>
      <c r="W122" s="39">
        <v>0.45131402436082702</v>
      </c>
      <c r="X122">
        <v>0.62324568796003899</v>
      </c>
      <c r="Y122">
        <v>1.0271027736043301</v>
      </c>
      <c r="Z122">
        <v>1.3848957734227501</v>
      </c>
      <c r="AA122">
        <v>1.66827450897417</v>
      </c>
      <c r="AB122">
        <v>1.8574409804707299</v>
      </c>
      <c r="AC122">
        <v>1.9804063089269901</v>
      </c>
      <c r="AD122">
        <v>2.2007904228092698</v>
      </c>
      <c r="AE122">
        <v>2.3309041957027801</v>
      </c>
      <c r="AF122">
        <v>2.3747702702778302</v>
      </c>
      <c r="AG122">
        <v>2.3672986938278502</v>
      </c>
      <c r="AH122">
        <v>2.3341661381085901</v>
      </c>
      <c r="AI122">
        <v>2.3369975216008099</v>
      </c>
      <c r="AJ122">
        <v>2.3391664080205401</v>
      </c>
      <c r="AK122">
        <v>2.3361050347247598</v>
      </c>
      <c r="AL122">
        <v>2.32939844300095</v>
      </c>
      <c r="AM122">
        <v>2.3439222809848701</v>
      </c>
      <c r="AN122">
        <v>2.4048853068098199</v>
      </c>
      <c r="AO122">
        <v>2.4708041489131798</v>
      </c>
      <c r="AP122">
        <v>2.5384286907475802</v>
      </c>
      <c r="AQ122">
        <v>2.6048032706570599</v>
      </c>
      <c r="AR122">
        <v>2.6514797488183399</v>
      </c>
      <c r="AS122">
        <v>2.64106363668144</v>
      </c>
      <c r="AT122">
        <v>2.6299442200046799</v>
      </c>
      <c r="AU122">
        <v>2.6175831844082098</v>
      </c>
      <c r="AV122">
        <v>2.6050896461678801</v>
      </c>
      <c r="AW122">
        <v>2.5588530349854599</v>
      </c>
    </row>
    <row r="123" spans="2:50" x14ac:dyDescent="0.25">
      <c r="B123" t="s">
        <v>222</v>
      </c>
      <c r="C123" s="39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 s="39">
        <v>0</v>
      </c>
      <c r="T123" s="39">
        <v>0</v>
      </c>
      <c r="U123" s="39">
        <v>0</v>
      </c>
      <c r="V123">
        <v>0</v>
      </c>
      <c r="W123" s="39">
        <v>-0.136832592533875</v>
      </c>
      <c r="X123">
        <v>5.0881991348350399E-2</v>
      </c>
      <c r="Y123">
        <v>0.157199837897747</v>
      </c>
      <c r="Z123">
        <v>0.331438228994196</v>
      </c>
      <c r="AA123">
        <v>0.58979350090744198</v>
      </c>
      <c r="AB123" s="39">
        <v>0.86735060873261904</v>
      </c>
      <c r="AC123">
        <v>1.1403788122948699</v>
      </c>
      <c r="AD123">
        <v>1.39473423488083</v>
      </c>
      <c r="AE123">
        <v>1.69373676723982</v>
      </c>
      <c r="AF123">
        <v>2.0106025660342901</v>
      </c>
      <c r="AG123">
        <v>2.2416280516292399</v>
      </c>
      <c r="AH123">
        <v>2.4180034042463099</v>
      </c>
      <c r="AI123">
        <v>2.5874238226869202</v>
      </c>
      <c r="AJ123">
        <v>2.7573056057335701</v>
      </c>
      <c r="AK123">
        <v>2.93110143653321</v>
      </c>
      <c r="AL123">
        <v>3.1011150529084399</v>
      </c>
      <c r="AM123">
        <v>3.2388697534756701</v>
      </c>
      <c r="AN123">
        <v>3.3430629647590799</v>
      </c>
      <c r="AO123">
        <v>3.4503540830432602</v>
      </c>
      <c r="AP123">
        <v>3.55678091108657</v>
      </c>
      <c r="AQ123">
        <v>3.6561651474952699</v>
      </c>
      <c r="AR123">
        <v>3.75341035954466</v>
      </c>
      <c r="AS123">
        <v>3.8331532371615098</v>
      </c>
      <c r="AT123">
        <v>3.8767157859939698</v>
      </c>
      <c r="AU123">
        <v>3.8911561775373</v>
      </c>
      <c r="AV123">
        <v>3.8852077620074401</v>
      </c>
      <c r="AW123">
        <v>3.8414691642451899</v>
      </c>
    </row>
    <row r="124" spans="2:50" x14ac:dyDescent="0.25">
      <c r="B124" t="s">
        <v>223</v>
      </c>
      <c r="C124" s="39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 s="39">
        <v>0</v>
      </c>
      <c r="S124" s="39">
        <v>0</v>
      </c>
      <c r="T124" s="39">
        <v>0</v>
      </c>
      <c r="U124" s="39">
        <v>0</v>
      </c>
      <c r="V124">
        <v>0</v>
      </c>
      <c r="W124" s="39">
        <v>0.193666884859511</v>
      </c>
      <c r="X124">
        <v>0.225857196531875</v>
      </c>
      <c r="Y124">
        <v>0.43664771080265102</v>
      </c>
      <c r="Z124">
        <v>0.71258076279785398</v>
      </c>
      <c r="AA124">
        <v>1.05969903683258</v>
      </c>
      <c r="AB124">
        <v>1.4940184182907501</v>
      </c>
      <c r="AC124">
        <v>1.99995450334706</v>
      </c>
      <c r="AD124">
        <v>2.5710226099009099</v>
      </c>
      <c r="AE124">
        <v>3.1484579110861501</v>
      </c>
      <c r="AF124">
        <v>3.7194804454872199</v>
      </c>
      <c r="AG124">
        <v>4.3380670622648001</v>
      </c>
      <c r="AH124">
        <v>4.9583208736437596</v>
      </c>
      <c r="AI124">
        <v>5.5298200733779401</v>
      </c>
      <c r="AJ124">
        <v>6.04728172883779</v>
      </c>
      <c r="AK124">
        <v>6.4972099888999901</v>
      </c>
      <c r="AL124">
        <v>6.8769092163014403</v>
      </c>
      <c r="AM124">
        <v>7.2109203273114302</v>
      </c>
      <c r="AN124">
        <v>7.5144013669607901</v>
      </c>
      <c r="AO124">
        <v>7.7664711472392902</v>
      </c>
      <c r="AP124">
        <v>7.9766934416598101</v>
      </c>
      <c r="AQ124">
        <v>8.1527298847040299</v>
      </c>
      <c r="AR124">
        <v>8.29065517973517</v>
      </c>
      <c r="AS124">
        <v>8.3973584702712998</v>
      </c>
      <c r="AT124">
        <v>8.4749251182608205</v>
      </c>
      <c r="AU124">
        <v>8.5213517208460896</v>
      </c>
      <c r="AV124">
        <v>8.5361829924825106</v>
      </c>
      <c r="AW124">
        <v>8.5408806355392599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>
        <v>0.2278637</v>
      </c>
      <c r="X125">
        <v>0.31081841999999898</v>
      </c>
      <c r="Y125">
        <v>0.56531061999999999</v>
      </c>
      <c r="Z125">
        <v>0.83732092999999996</v>
      </c>
      <c r="AA125">
        <v>1.1017302099999999</v>
      </c>
      <c r="AB125">
        <v>1.3440011300000001</v>
      </c>
      <c r="AC125">
        <v>1.54592817</v>
      </c>
      <c r="AD125">
        <v>1.74641366</v>
      </c>
      <c r="AE125">
        <v>1.8901670399999999</v>
      </c>
      <c r="AF125">
        <v>1.97332811</v>
      </c>
      <c r="AG125">
        <v>2.0372842200000001</v>
      </c>
      <c r="AH125">
        <v>2.0585638400000001</v>
      </c>
      <c r="AI125">
        <v>2.0400652899999998</v>
      </c>
      <c r="AJ125">
        <v>1.9978922800000001</v>
      </c>
      <c r="AK125">
        <v>1.9356235500000001</v>
      </c>
      <c r="AL125">
        <v>1.8611918300000001</v>
      </c>
      <c r="AM125">
        <v>1.7991283600000001</v>
      </c>
      <c r="AN125">
        <v>1.7642918000000001</v>
      </c>
      <c r="AO125" s="39">
        <v>1.7358272800000001</v>
      </c>
      <c r="AP125" s="39">
        <v>1.71702055</v>
      </c>
      <c r="AQ125" s="39">
        <v>1.70767263</v>
      </c>
      <c r="AR125">
        <v>1.6967805199999999</v>
      </c>
      <c r="AS125">
        <v>1.67348645</v>
      </c>
      <c r="AT125" s="39">
        <v>1.6441217100000001</v>
      </c>
      <c r="AU125">
        <v>1.6099894100000001</v>
      </c>
      <c r="AV125">
        <v>1.5729822499999999</v>
      </c>
      <c r="AW125">
        <v>1.53603443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 s="39">
        <v>0</v>
      </c>
      <c r="R126" s="39">
        <v>0</v>
      </c>
      <c r="S126" s="39">
        <v>0</v>
      </c>
      <c r="T126">
        <v>0</v>
      </c>
      <c r="U126" s="39">
        <v>0</v>
      </c>
      <c r="V126">
        <v>0</v>
      </c>
      <c r="W126">
        <v>-1.1608065602041899</v>
      </c>
      <c r="X126">
        <v>-1.32832263954236</v>
      </c>
      <c r="Y126">
        <v>-2.1111966066688299</v>
      </c>
      <c r="Z126">
        <v>-2.7638536349848799</v>
      </c>
      <c r="AA126">
        <v>-3.4067974423576399</v>
      </c>
      <c r="AB126">
        <v>-4.0115388103641898</v>
      </c>
      <c r="AC126">
        <v>-4.6107245130898296</v>
      </c>
      <c r="AD126">
        <v>-5.4522309399388602</v>
      </c>
      <c r="AE126">
        <v>-6.0791847214107104</v>
      </c>
      <c r="AF126">
        <v>-6.5786786346416202</v>
      </c>
      <c r="AG126">
        <v>-6.9682149881781204</v>
      </c>
      <c r="AH126">
        <v>-7.30744471224713</v>
      </c>
      <c r="AI126">
        <v>-7.7317715033566898</v>
      </c>
      <c r="AJ126">
        <v>-8.1340642194805195</v>
      </c>
      <c r="AK126">
        <v>-8.5240773158955001</v>
      </c>
      <c r="AL126">
        <v>-8.9091187843299995</v>
      </c>
      <c r="AM126">
        <v>-9.3850918007695299</v>
      </c>
      <c r="AN126">
        <v>-10.0444603639154</v>
      </c>
      <c r="AO126">
        <v>-10.7230429072535</v>
      </c>
      <c r="AP126">
        <v>-11.443238012822601</v>
      </c>
      <c r="AQ126">
        <v>-12.191017143581099</v>
      </c>
      <c r="AR126">
        <v>-12.9306890753423</v>
      </c>
      <c r="AS126">
        <v>-13.6083736422794</v>
      </c>
      <c r="AT126">
        <v>-14.3230416180281</v>
      </c>
      <c r="AU126">
        <v>-15.0347739921949</v>
      </c>
      <c r="AV126">
        <v>-15.7470295511743</v>
      </c>
      <c r="AW126">
        <v>-16.426706799135001</v>
      </c>
    </row>
    <row r="127" spans="2:50" x14ac:dyDescent="0.25">
      <c r="B127" t="s">
        <v>226</v>
      </c>
      <c r="C127" s="39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 s="39">
        <v>0</v>
      </c>
      <c r="T127" s="39">
        <v>0</v>
      </c>
      <c r="U127" s="39">
        <v>0</v>
      </c>
      <c r="V127" s="39">
        <v>0</v>
      </c>
      <c r="W127">
        <v>-0.16789593999999899</v>
      </c>
      <c r="X127" s="39">
        <v>-0.163848939999999</v>
      </c>
      <c r="Y127">
        <v>-0.176162869999999</v>
      </c>
      <c r="Z127">
        <v>-0.21686981999999899</v>
      </c>
      <c r="AA127">
        <v>-0.20728067</v>
      </c>
      <c r="AB127">
        <v>-0.18357506999999901</v>
      </c>
      <c r="AC127">
        <v>-0.14407981</v>
      </c>
      <c r="AD127">
        <v>-0.13268685</v>
      </c>
      <c r="AE127">
        <v>-0.13355777999999999</v>
      </c>
      <c r="AF127">
        <v>-0.104635799999999</v>
      </c>
      <c r="AG127">
        <v>-7.0925399999999902E-2</v>
      </c>
      <c r="AH127">
        <v>-3.2483940000000502E-2</v>
      </c>
      <c r="AI127">
        <v>-5.04689500000002E-2</v>
      </c>
      <c r="AJ127">
        <v>-0.11578221</v>
      </c>
      <c r="AK127">
        <v>-0.18970877999999899</v>
      </c>
      <c r="AL127">
        <v>-0.266046229999999</v>
      </c>
      <c r="AM127">
        <v>-0.37893438000000002</v>
      </c>
      <c r="AN127">
        <v>-0.52659389000000001</v>
      </c>
      <c r="AO127">
        <v>-0.64752825000000003</v>
      </c>
      <c r="AP127">
        <v>-0.75574079000000005</v>
      </c>
      <c r="AQ127">
        <v>-0.84998072000000002</v>
      </c>
      <c r="AR127">
        <v>-0.92804705999999904</v>
      </c>
      <c r="AS127">
        <v>-0.98761756999999994</v>
      </c>
      <c r="AT127">
        <v>-1.03944377999999</v>
      </c>
      <c r="AU127">
        <v>-1.1013138099999999</v>
      </c>
      <c r="AV127">
        <v>-1.1667051799999999</v>
      </c>
      <c r="AW127">
        <v>-1.2497936599999999</v>
      </c>
    </row>
    <row r="128" spans="2:50" x14ac:dyDescent="0.25">
      <c r="B128" t="s">
        <v>227</v>
      </c>
      <c r="C128">
        <v>96.864105023338695</v>
      </c>
      <c r="D128">
        <v>98.419289561070897</v>
      </c>
      <c r="E128">
        <v>100</v>
      </c>
      <c r="F128">
        <v>102.734568291801</v>
      </c>
      <c r="G128">
        <v>103.01087590916001</v>
      </c>
      <c r="H128">
        <v>99.646054280984899</v>
      </c>
      <c r="I128">
        <v>101.986561821642</v>
      </c>
      <c r="J128">
        <v>104.202104332825</v>
      </c>
      <c r="K128">
        <v>104.772023790712</v>
      </c>
      <c r="L128">
        <v>105.007307371576</v>
      </c>
      <c r="M128">
        <v>106.057393199016</v>
      </c>
      <c r="N128">
        <v>106.999767984242</v>
      </c>
      <c r="O128">
        <v>108.36104927112</v>
      </c>
      <c r="P128">
        <v>111.28638477116</v>
      </c>
      <c r="Q128">
        <v>113.793513310097</v>
      </c>
      <c r="R128">
        <v>116.26883643356901</v>
      </c>
      <c r="S128">
        <v>118.316474330508</v>
      </c>
      <c r="T128">
        <v>121.098560203142</v>
      </c>
      <c r="U128">
        <v>123.062776672533</v>
      </c>
      <c r="V128">
        <v>125.37575753605</v>
      </c>
      <c r="W128">
        <v>128.10602202689799</v>
      </c>
      <c r="X128">
        <v>129.41263458508101</v>
      </c>
      <c r="Y128">
        <v>130.93719773149701</v>
      </c>
      <c r="Z128">
        <v>132.46929770255099</v>
      </c>
      <c r="AA128">
        <v>134.014551071905</v>
      </c>
      <c r="AB128">
        <v>135.460576462375</v>
      </c>
      <c r="AC128">
        <v>136.89254282505701</v>
      </c>
      <c r="AD128">
        <v>138.902607637865</v>
      </c>
      <c r="AE128">
        <v>140.72440973480499</v>
      </c>
      <c r="AF128">
        <v>142.59134259837501</v>
      </c>
      <c r="AG128">
        <v>144.42401357698199</v>
      </c>
      <c r="AH128">
        <v>146.32388581545001</v>
      </c>
      <c r="AI128">
        <v>148.48850870152199</v>
      </c>
      <c r="AJ128">
        <v>150.657279867472</v>
      </c>
      <c r="AK128">
        <v>152.91296219678301</v>
      </c>
      <c r="AL128">
        <v>155.24478739025699</v>
      </c>
      <c r="AM128">
        <v>157.689107489642</v>
      </c>
      <c r="AN128">
        <v>160.21383004875699</v>
      </c>
      <c r="AO128">
        <v>162.783563649276</v>
      </c>
      <c r="AP128">
        <v>165.40438512093701</v>
      </c>
      <c r="AQ128">
        <v>168.09007061025301</v>
      </c>
      <c r="AR128">
        <v>170.75183218903399</v>
      </c>
      <c r="AS128">
        <v>173.350571051093</v>
      </c>
      <c r="AT128">
        <v>176.055282726565</v>
      </c>
      <c r="AU128">
        <v>178.782562662299</v>
      </c>
      <c r="AV128">
        <v>181.55001422854599</v>
      </c>
      <c r="AW128">
        <v>184.315586374323</v>
      </c>
      <c r="AX128">
        <v>178.52723229718001</v>
      </c>
    </row>
    <row r="129" spans="2:50" x14ac:dyDescent="0.25">
      <c r="B129" t="s">
        <v>228</v>
      </c>
      <c r="C129" s="3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 s="39">
        <v>0</v>
      </c>
      <c r="S129" s="39">
        <v>0</v>
      </c>
      <c r="T129" s="39">
        <v>0</v>
      </c>
      <c r="U129" s="39">
        <v>0</v>
      </c>
      <c r="V129" s="39">
        <v>0</v>
      </c>
      <c r="W129">
        <v>-2.3524239560843698</v>
      </c>
      <c r="X129">
        <v>-5.0053601340428404</v>
      </c>
      <c r="Y129">
        <v>-8.2356377355216601</v>
      </c>
      <c r="Z129">
        <v>-11.702848898760299</v>
      </c>
      <c r="AA129">
        <v>-15.1204894204153</v>
      </c>
      <c r="AB129">
        <v>-18.470229238643402</v>
      </c>
      <c r="AC129">
        <v>-21.809032427392101</v>
      </c>
      <c r="AD129">
        <v>-25.1908170721102</v>
      </c>
      <c r="AE129">
        <v>-28.492269847146499</v>
      </c>
      <c r="AF129">
        <v>-31.788427280491401</v>
      </c>
      <c r="AG129">
        <v>-34.817340382521699</v>
      </c>
      <c r="AH129">
        <v>-37.721404529675397</v>
      </c>
      <c r="AI129">
        <v>-41.0537781801766</v>
      </c>
      <c r="AJ129">
        <v>-44.5452787691422</v>
      </c>
      <c r="AK129">
        <v>-48.220585857258101</v>
      </c>
      <c r="AL129">
        <v>-51.857603991899097</v>
      </c>
      <c r="AM129">
        <v>-55.782988846008699</v>
      </c>
      <c r="AN129">
        <v>-57.794301264393901</v>
      </c>
      <c r="AO129">
        <v>-59.956340726437404</v>
      </c>
      <c r="AP129">
        <v>-62.302075344079299</v>
      </c>
      <c r="AQ129">
        <v>-64.887422359945205</v>
      </c>
      <c r="AR129">
        <v>-67.818824324559003</v>
      </c>
      <c r="AS129">
        <v>-68.971148452147403</v>
      </c>
      <c r="AT129">
        <v>-70.126612691461304</v>
      </c>
      <c r="AU129">
        <v>-71.300381898606204</v>
      </c>
      <c r="AV129">
        <v>-72.496818289943803</v>
      </c>
      <c r="AW129">
        <v>-73.750451946820803</v>
      </c>
    </row>
    <row r="130" spans="2:50" x14ac:dyDescent="0.25">
      <c r="B130" t="s">
        <v>229</v>
      </c>
      <c r="C130">
        <v>96.854236829005998</v>
      </c>
      <c r="D130">
        <v>98.409262929686193</v>
      </c>
      <c r="E130">
        <v>100</v>
      </c>
      <c r="F130">
        <v>99.428725610880704</v>
      </c>
      <c r="G130">
        <v>95.090258248096305</v>
      </c>
      <c r="H130">
        <v>89.682006871487403</v>
      </c>
      <c r="I130">
        <v>89.534211946431199</v>
      </c>
      <c r="J130">
        <v>87.503898291061205</v>
      </c>
      <c r="K130">
        <v>83.912236284972806</v>
      </c>
      <c r="L130">
        <v>81.269374149800598</v>
      </c>
      <c r="M130">
        <v>79.891449268372</v>
      </c>
      <c r="N130">
        <v>79.134383317436104</v>
      </c>
      <c r="O130">
        <v>77.506907170129793</v>
      </c>
      <c r="P130">
        <v>76.014197290920606</v>
      </c>
      <c r="Q130">
        <v>73.340265412052801</v>
      </c>
      <c r="R130">
        <v>71.333811175697704</v>
      </c>
      <c r="S130">
        <v>69.127780779676399</v>
      </c>
      <c r="T130">
        <v>68.258968430485098</v>
      </c>
      <c r="U130">
        <v>67.586273774412305</v>
      </c>
      <c r="V130">
        <v>67.203393618872894</v>
      </c>
      <c r="W130">
        <v>64.948628722127197</v>
      </c>
      <c r="X130">
        <v>62.385436452667498</v>
      </c>
      <c r="Y130">
        <v>59.644998182824303</v>
      </c>
      <c r="Z130">
        <v>56.994934481274001</v>
      </c>
      <c r="AA130">
        <v>54.498305774401402</v>
      </c>
      <c r="AB130">
        <v>52.146058796525502</v>
      </c>
      <c r="AC130">
        <v>49.876348283763598</v>
      </c>
      <c r="AD130">
        <v>47.453080691592902</v>
      </c>
      <c r="AE130">
        <v>45.118896361129899</v>
      </c>
      <c r="AF130">
        <v>42.786979506703297</v>
      </c>
      <c r="AG130">
        <v>40.693131321154603</v>
      </c>
      <c r="AH130">
        <v>38.688236386203002</v>
      </c>
      <c r="AI130">
        <v>36.510215134604998</v>
      </c>
      <c r="AJ130">
        <v>34.2588487597179</v>
      </c>
      <c r="AK130">
        <v>31.923671043614998</v>
      </c>
      <c r="AL130">
        <v>29.633797531533101</v>
      </c>
      <c r="AM130">
        <v>27.179212051460301</v>
      </c>
      <c r="AN130">
        <v>25.8916178774843</v>
      </c>
      <c r="AO130">
        <v>24.5146790561496</v>
      </c>
      <c r="AP130">
        <v>23.0279479086355</v>
      </c>
      <c r="AQ130">
        <v>21.4040208520452</v>
      </c>
      <c r="AR130">
        <v>19.5752457938673</v>
      </c>
      <c r="AS130">
        <v>18.905557571933201</v>
      </c>
      <c r="AT130">
        <v>18.238970461621001</v>
      </c>
      <c r="AU130">
        <v>17.560088085499199</v>
      </c>
      <c r="AV130">
        <v>16.866593796248001</v>
      </c>
      <c r="AW130">
        <v>16.146021226873302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690924.66559999995</v>
      </c>
      <c r="G131">
        <v>678581.71100000001</v>
      </c>
      <c r="H131">
        <v>619435.65870000003</v>
      </c>
      <c r="I131">
        <v>636180.69220000005</v>
      </c>
      <c r="J131">
        <v>653802.57869999995</v>
      </c>
      <c r="K131">
        <v>644454.95090000005</v>
      </c>
      <c r="L131">
        <v>636957.33299999998</v>
      </c>
      <c r="M131">
        <v>640329.71609999996</v>
      </c>
      <c r="N131">
        <v>649163.82010000001</v>
      </c>
      <c r="O131">
        <v>659683.12349999999</v>
      </c>
      <c r="P131">
        <v>687399.4203</v>
      </c>
      <c r="Q131">
        <v>700150.70160000003</v>
      </c>
      <c r="R131">
        <v>714944.25320000004</v>
      </c>
      <c r="S131">
        <v>725297.61199999996</v>
      </c>
      <c r="T131">
        <v>738021.67500000005</v>
      </c>
      <c r="U131">
        <v>746945.12919999997</v>
      </c>
      <c r="V131">
        <v>758363.38359999994</v>
      </c>
      <c r="W131">
        <v>787831.11719999998</v>
      </c>
      <c r="X131">
        <v>818828.33550000004</v>
      </c>
      <c r="Y131">
        <v>858650.17949999997</v>
      </c>
      <c r="Z131">
        <v>907142.07720000006</v>
      </c>
      <c r="AA131">
        <v>965178.6496</v>
      </c>
      <c r="AB131">
        <v>1033640.128</v>
      </c>
      <c r="AC131">
        <v>1114355.1610000001</v>
      </c>
      <c r="AD131">
        <v>1127731.7450000001</v>
      </c>
      <c r="AE131">
        <v>1140402.6839999999</v>
      </c>
      <c r="AF131">
        <v>1153295.824</v>
      </c>
      <c r="AG131">
        <v>1166379.2109999999</v>
      </c>
      <c r="AH131">
        <v>1179660.879</v>
      </c>
      <c r="AI131">
        <v>1194102.7509999999</v>
      </c>
      <c r="AJ131">
        <v>1208654.7690000001</v>
      </c>
      <c r="AK131">
        <v>1223931.3470000001</v>
      </c>
      <c r="AL131">
        <v>1239613.7919999999</v>
      </c>
      <c r="AM131">
        <v>1256073.3640000001</v>
      </c>
      <c r="AN131">
        <v>1273128.8019999999</v>
      </c>
      <c r="AO131">
        <v>1290627.111</v>
      </c>
      <c r="AP131">
        <v>1308557.3160000001</v>
      </c>
      <c r="AQ131">
        <v>1326943.227</v>
      </c>
      <c r="AR131">
        <v>1345439.547</v>
      </c>
      <c r="AS131">
        <v>1363473.6340000001</v>
      </c>
      <c r="AT131">
        <v>1382093.352</v>
      </c>
      <c r="AU131">
        <v>1400849.22</v>
      </c>
      <c r="AV131">
        <v>1419831.1710000001</v>
      </c>
      <c r="AW131">
        <v>1438701.121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12394208.23</v>
      </c>
      <c r="G132">
        <v>12130936.02</v>
      </c>
      <c r="H132">
        <v>11018218.310000001</v>
      </c>
      <c r="I132">
        <v>11233802.220000001</v>
      </c>
      <c r="J132">
        <v>11656711.98</v>
      </c>
      <c r="K132">
        <v>11446952.24</v>
      </c>
      <c r="L132">
        <v>11263843.59</v>
      </c>
      <c r="M132">
        <v>11300821.92</v>
      </c>
      <c r="N132">
        <v>11409654.07</v>
      </c>
      <c r="O132">
        <v>11619492.98</v>
      </c>
      <c r="P132">
        <v>12136393.41</v>
      </c>
      <c r="Q132">
        <v>12362443.25</v>
      </c>
      <c r="R132">
        <v>12640256.91</v>
      </c>
      <c r="S132">
        <v>12641909.789999999</v>
      </c>
      <c r="T132">
        <v>13037147.02</v>
      </c>
      <c r="U132">
        <v>13231373.390000001</v>
      </c>
      <c r="V132">
        <v>13620131.460000001</v>
      </c>
      <c r="W132">
        <v>14060720.189999999</v>
      </c>
      <c r="X132">
        <v>14119788.07</v>
      </c>
      <c r="Y132">
        <v>14230760.32</v>
      </c>
      <c r="Z132">
        <v>14243049.48</v>
      </c>
      <c r="AA132">
        <v>14237161.460000001</v>
      </c>
      <c r="AB132">
        <v>14195744.99</v>
      </c>
      <c r="AC132">
        <v>14169799.300000001</v>
      </c>
      <c r="AD132">
        <v>14311685.9</v>
      </c>
      <c r="AE132">
        <v>14357759.609999999</v>
      </c>
      <c r="AF132">
        <v>14397047.039999999</v>
      </c>
      <c r="AG132">
        <v>14453834.109999999</v>
      </c>
      <c r="AH132">
        <v>14531822.16</v>
      </c>
      <c r="AI132">
        <v>14641837.439999999</v>
      </c>
      <c r="AJ132">
        <v>14735892.720000001</v>
      </c>
      <c r="AK132">
        <v>14834438.029999999</v>
      </c>
      <c r="AL132">
        <v>14931546.039999999</v>
      </c>
      <c r="AM132">
        <v>15055803.390000001</v>
      </c>
      <c r="AN132">
        <v>15193825.199999999</v>
      </c>
      <c r="AO132">
        <v>15324652.859999999</v>
      </c>
      <c r="AP132">
        <v>15458591.039999999</v>
      </c>
      <c r="AQ132">
        <v>15606923.01</v>
      </c>
      <c r="AR132">
        <v>15736709.57</v>
      </c>
      <c r="AS132">
        <v>15855152.41</v>
      </c>
      <c r="AT132">
        <v>16002150.73</v>
      </c>
      <c r="AU132">
        <v>16147685.98</v>
      </c>
      <c r="AV132">
        <v>16296218.810000001</v>
      </c>
      <c r="AW132">
        <v>16463449.359999999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13085132.9</v>
      </c>
      <c r="G133">
        <v>12809517.73</v>
      </c>
      <c r="H133">
        <v>11637653.970000001</v>
      </c>
      <c r="I133">
        <v>11869982.91</v>
      </c>
      <c r="J133">
        <v>12310514.560000001</v>
      </c>
      <c r="K133">
        <v>12091407.189999999</v>
      </c>
      <c r="L133">
        <v>11900800.92</v>
      </c>
      <c r="M133">
        <v>11941151.640000001</v>
      </c>
      <c r="N133">
        <v>12058817.890000001</v>
      </c>
      <c r="O133">
        <v>12279176.1</v>
      </c>
      <c r="P133">
        <v>12823792.83</v>
      </c>
      <c r="Q133">
        <v>13062593.949999999</v>
      </c>
      <c r="R133">
        <v>13355201.16</v>
      </c>
      <c r="S133">
        <v>13367207.4</v>
      </c>
      <c r="T133">
        <v>13775168.689999999</v>
      </c>
      <c r="U133">
        <v>13978318.51</v>
      </c>
      <c r="V133">
        <v>14378494.85</v>
      </c>
      <c r="W133">
        <v>14848551.310000001</v>
      </c>
      <c r="X133">
        <v>14938616.41</v>
      </c>
      <c r="Y133">
        <v>15089410.5</v>
      </c>
      <c r="Z133">
        <v>15150191.560000001</v>
      </c>
      <c r="AA133">
        <v>15202340.109999999</v>
      </c>
      <c r="AB133">
        <v>15229385.119999999</v>
      </c>
      <c r="AC133">
        <v>15284154.460000001</v>
      </c>
      <c r="AD133">
        <v>15439417.640000001</v>
      </c>
      <c r="AE133">
        <v>15498162.289999999</v>
      </c>
      <c r="AF133">
        <v>15550342.869999999</v>
      </c>
      <c r="AG133">
        <v>15620213.32</v>
      </c>
      <c r="AH133">
        <v>15711483.029999999</v>
      </c>
      <c r="AI133">
        <v>15835940.199999999</v>
      </c>
      <c r="AJ133">
        <v>15944547.49</v>
      </c>
      <c r="AK133">
        <v>16058369.380000001</v>
      </c>
      <c r="AL133">
        <v>16171159.84</v>
      </c>
      <c r="AM133">
        <v>16311876.76</v>
      </c>
      <c r="AN133">
        <v>16466954</v>
      </c>
      <c r="AO133">
        <v>16615279.970000001</v>
      </c>
      <c r="AP133">
        <v>16767148.35</v>
      </c>
      <c r="AQ133">
        <v>16933866.23</v>
      </c>
      <c r="AR133">
        <v>17082149.120000001</v>
      </c>
      <c r="AS133">
        <v>17218626.039999999</v>
      </c>
      <c r="AT133">
        <v>17384244.079999998</v>
      </c>
      <c r="AU133">
        <v>17548535.199999999</v>
      </c>
      <c r="AV133">
        <v>17716049.98</v>
      </c>
      <c r="AW133">
        <v>17902150.489999998</v>
      </c>
    </row>
    <row r="134" spans="2:50" x14ac:dyDescent="0.25">
      <c r="B134" t="s">
        <v>233</v>
      </c>
      <c r="C134">
        <v>144913116.15770999</v>
      </c>
      <c r="D134">
        <v>147239743.11109701</v>
      </c>
      <c r="E134">
        <v>149603724.80000001</v>
      </c>
      <c r="F134">
        <v>146979915.69999999</v>
      </c>
      <c r="G134">
        <v>142803907</v>
      </c>
      <c r="H134">
        <v>142123464.40000001</v>
      </c>
      <c r="I134">
        <v>138892481.09999999</v>
      </c>
      <c r="J134">
        <v>135145559.40000001</v>
      </c>
      <c r="K134">
        <v>130809451</v>
      </c>
      <c r="L134">
        <v>127385375.40000001</v>
      </c>
      <c r="M134">
        <v>124385791.3</v>
      </c>
      <c r="N134">
        <v>122073936</v>
      </c>
      <c r="O134">
        <v>121011664.8</v>
      </c>
      <c r="P134">
        <v>119434361.3</v>
      </c>
      <c r="Q134">
        <v>117140776.5</v>
      </c>
      <c r="R134">
        <v>115891727.3</v>
      </c>
      <c r="S134">
        <v>113253828.3</v>
      </c>
      <c r="T134">
        <v>110851724.59999999</v>
      </c>
      <c r="U134">
        <v>108413853.3</v>
      </c>
      <c r="V134">
        <v>105759983</v>
      </c>
      <c r="W134">
        <v>100124315.90000001</v>
      </c>
      <c r="X134">
        <v>96391127.120000005</v>
      </c>
      <c r="Y134">
        <v>92287942.400000006</v>
      </c>
      <c r="Z134">
        <v>88075496.079999998</v>
      </c>
      <c r="AA134">
        <v>83821324.219999999</v>
      </c>
      <c r="AB134">
        <v>79502856.760000005</v>
      </c>
      <c r="AC134">
        <v>75128971.930000007</v>
      </c>
      <c r="AD134">
        <v>69831406.530000001</v>
      </c>
      <c r="AE134">
        <v>64564422.469999999</v>
      </c>
      <c r="AF134">
        <v>59395755.460000001</v>
      </c>
      <c r="AG134">
        <v>54627250.43</v>
      </c>
      <c r="AH134">
        <v>50081280.450000003</v>
      </c>
      <c r="AI134">
        <v>45433649.350000001</v>
      </c>
      <c r="AJ134">
        <v>40864816.789999999</v>
      </c>
      <c r="AK134">
        <v>36354967.439999998</v>
      </c>
      <c r="AL134">
        <v>31994207.920000002</v>
      </c>
      <c r="AM134">
        <v>27622672.420000002</v>
      </c>
      <c r="AN134">
        <v>24806992.940000001</v>
      </c>
      <c r="AO134">
        <v>22052439.890000001</v>
      </c>
      <c r="AP134">
        <v>19339477.899999999</v>
      </c>
      <c r="AQ134">
        <v>16640790.689999999</v>
      </c>
      <c r="AR134">
        <v>13880895.73</v>
      </c>
      <c r="AS134">
        <v>12577881.35</v>
      </c>
      <c r="AT134">
        <v>11334062.210000001</v>
      </c>
      <c r="AU134">
        <v>10145926.109999999</v>
      </c>
      <c r="AV134">
        <v>9008445.6129999999</v>
      </c>
      <c r="AW134">
        <v>7917143.3650000002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1106885.5460000001</v>
      </c>
      <c r="G135">
        <v>1077459.0449999999</v>
      </c>
      <c r="H135">
        <v>1047188.743</v>
      </c>
      <c r="I135">
        <v>1021595.017</v>
      </c>
      <c r="J135">
        <v>995391.88219999999</v>
      </c>
      <c r="K135">
        <v>965915.12710000004</v>
      </c>
      <c r="L135">
        <v>933543.52480000001</v>
      </c>
      <c r="M135">
        <v>901885.99659999995</v>
      </c>
      <c r="N135">
        <v>873773.74939999997</v>
      </c>
      <c r="O135">
        <v>852652.14800000004</v>
      </c>
      <c r="P135">
        <v>835119.61170000001</v>
      </c>
      <c r="Q135">
        <v>816604.51540000003</v>
      </c>
      <c r="R135">
        <v>792366.11849999998</v>
      </c>
      <c r="S135">
        <v>767088.96699999995</v>
      </c>
      <c r="T135">
        <v>739257.72519999999</v>
      </c>
      <c r="U135">
        <v>710850.58649999998</v>
      </c>
      <c r="V135">
        <v>680008.8051</v>
      </c>
      <c r="W135">
        <v>646145.93649999995</v>
      </c>
      <c r="X135">
        <v>609468.33279999997</v>
      </c>
      <c r="Y135">
        <v>572024.8051</v>
      </c>
      <c r="Z135">
        <v>536926.2084</v>
      </c>
      <c r="AA135">
        <v>505408.8971</v>
      </c>
      <c r="AB135">
        <v>477556.30219999998</v>
      </c>
      <c r="AC135">
        <v>452672.09889999998</v>
      </c>
      <c r="AD135">
        <v>429823.73810000002</v>
      </c>
      <c r="AE135">
        <v>408897.39319999999</v>
      </c>
      <c r="AF135">
        <v>389792.27059999999</v>
      </c>
      <c r="AG135">
        <v>372163.68770000001</v>
      </c>
      <c r="AH135">
        <v>355850.07650000002</v>
      </c>
      <c r="AI135">
        <v>340778.26049999997</v>
      </c>
      <c r="AJ135">
        <v>326790.22399999999</v>
      </c>
      <c r="AK135">
        <v>313784.8161</v>
      </c>
      <c r="AL135">
        <v>301673.97779999999</v>
      </c>
      <c r="AM135">
        <v>290212.45669999998</v>
      </c>
      <c r="AN135">
        <v>279345.99469999998</v>
      </c>
      <c r="AO135">
        <v>268984.40820000001</v>
      </c>
      <c r="AP135">
        <v>259080.73050000001</v>
      </c>
      <c r="AQ135">
        <v>249633.8639</v>
      </c>
      <c r="AR135">
        <v>240637.4951</v>
      </c>
      <c r="AS135">
        <v>232057.33790000001</v>
      </c>
      <c r="AT135">
        <v>223797.04620000001</v>
      </c>
      <c r="AU135">
        <v>215812.6796</v>
      </c>
      <c r="AV135">
        <v>208096.5306</v>
      </c>
      <c r="AW135">
        <v>200708.99710000001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1106885.5460000001</v>
      </c>
      <c r="G136">
        <v>1077459.0449999999</v>
      </c>
      <c r="H136">
        <v>1047188.743</v>
      </c>
      <c r="I136">
        <v>1021595.017</v>
      </c>
      <c r="J136">
        <v>995391.88219999999</v>
      </c>
      <c r="K136">
        <v>965915.12710000004</v>
      </c>
      <c r="L136">
        <v>933543.52480000001</v>
      </c>
      <c r="M136">
        <v>901885.99659999995</v>
      </c>
      <c r="N136">
        <v>873773.74939999997</v>
      </c>
      <c r="O136">
        <v>852652.14800000004</v>
      </c>
      <c r="P136">
        <v>835119.61170000001</v>
      </c>
      <c r="Q136">
        <v>816604.51540000003</v>
      </c>
      <c r="R136">
        <v>792366.11849999998</v>
      </c>
      <c r="S136">
        <v>767088.96699999995</v>
      </c>
      <c r="T136">
        <v>739257.72519999999</v>
      </c>
      <c r="U136">
        <v>710850.58649999998</v>
      </c>
      <c r="V136">
        <v>680008.8051</v>
      </c>
      <c r="W136">
        <v>646145.93649999995</v>
      </c>
      <c r="X136">
        <v>609468.33279999997</v>
      </c>
      <c r="Y136">
        <v>572024.8051</v>
      </c>
      <c r="Z136">
        <v>536926.2084</v>
      </c>
      <c r="AA136">
        <v>505408.8971</v>
      </c>
      <c r="AB136">
        <v>477556.30219999998</v>
      </c>
      <c r="AC136">
        <v>452672.09889999998</v>
      </c>
      <c r="AD136">
        <v>429823.73810000002</v>
      </c>
      <c r="AE136">
        <v>408897.39319999999</v>
      </c>
      <c r="AF136">
        <v>389792.27059999999</v>
      </c>
      <c r="AG136">
        <v>372163.68770000001</v>
      </c>
      <c r="AH136">
        <v>355850.07650000002</v>
      </c>
      <c r="AI136">
        <v>340778.26049999997</v>
      </c>
      <c r="AJ136">
        <v>326790.22399999999</v>
      </c>
      <c r="AK136">
        <v>313784.8161</v>
      </c>
      <c r="AL136">
        <v>301673.97779999999</v>
      </c>
      <c r="AM136">
        <v>290212.45669999998</v>
      </c>
      <c r="AN136">
        <v>279345.99469999998</v>
      </c>
      <c r="AO136">
        <v>268984.40820000001</v>
      </c>
      <c r="AP136">
        <v>259080.73050000001</v>
      </c>
      <c r="AQ136">
        <v>249633.8639</v>
      </c>
      <c r="AR136">
        <v>240637.4951</v>
      </c>
      <c r="AS136">
        <v>232057.33790000001</v>
      </c>
      <c r="AT136">
        <v>223797.04620000001</v>
      </c>
      <c r="AU136">
        <v>215812.6796</v>
      </c>
      <c r="AV136">
        <v>208096.5306</v>
      </c>
      <c r="AW136">
        <v>200708.99710000001</v>
      </c>
    </row>
    <row r="137" spans="2:50" x14ac:dyDescent="0.25">
      <c r="B137" t="s">
        <v>236</v>
      </c>
      <c r="C137">
        <v>105875266.531468</v>
      </c>
      <c r="D137">
        <v>107575128.18195701</v>
      </c>
      <c r="E137">
        <v>109302281.7</v>
      </c>
      <c r="F137">
        <v>107987430.90000001</v>
      </c>
      <c r="G137">
        <v>105580995.8</v>
      </c>
      <c r="H137">
        <v>106422737.3</v>
      </c>
      <c r="I137">
        <v>104273452.40000001</v>
      </c>
      <c r="J137">
        <v>102132430.7</v>
      </c>
      <c r="K137">
        <v>99809826.390000001</v>
      </c>
      <c r="L137">
        <v>98117729.140000001</v>
      </c>
      <c r="M137">
        <v>96617412.010000005</v>
      </c>
      <c r="N137">
        <v>95640654.299999997</v>
      </c>
      <c r="O137">
        <v>94841731.359999999</v>
      </c>
      <c r="P137">
        <v>93687455.900000006</v>
      </c>
      <c r="Q137">
        <v>92310989.019999996</v>
      </c>
      <c r="R137">
        <v>92006973.939999998</v>
      </c>
      <c r="S137">
        <v>90269183.310000002</v>
      </c>
      <c r="T137">
        <v>88574298.849999994</v>
      </c>
      <c r="U137">
        <v>86421786.909999996</v>
      </c>
      <c r="V137">
        <v>84062496.640000001</v>
      </c>
      <c r="W137">
        <v>81966053.939999998</v>
      </c>
      <c r="X137">
        <v>79943054.879999995</v>
      </c>
      <c r="Y137">
        <v>77432745.079999998</v>
      </c>
      <c r="Z137">
        <v>74614142.920000002</v>
      </c>
      <c r="AA137">
        <v>71601911.719999999</v>
      </c>
      <c r="AB137">
        <v>68375749.349999994</v>
      </c>
      <c r="AC137">
        <v>65012199.57</v>
      </c>
      <c r="AD137">
        <v>60648246.579999998</v>
      </c>
      <c r="AE137">
        <v>56256376.950000003</v>
      </c>
      <c r="AF137">
        <v>51902794.539999999</v>
      </c>
      <c r="AG137">
        <v>47781675.960000001</v>
      </c>
      <c r="AH137">
        <v>43812522.200000003</v>
      </c>
      <c r="AI137">
        <v>39766961.210000001</v>
      </c>
      <c r="AJ137">
        <v>35784293.520000003</v>
      </c>
      <c r="AK137">
        <v>31838180.829999998</v>
      </c>
      <c r="AL137">
        <v>27971576.34</v>
      </c>
      <c r="AM137">
        <v>24075153.190000001</v>
      </c>
      <c r="AN137">
        <v>21625696.91</v>
      </c>
      <c r="AO137">
        <v>19220446.649999999</v>
      </c>
      <c r="AP137">
        <v>16841106.48</v>
      </c>
      <c r="AQ137">
        <v>14461092.65</v>
      </c>
      <c r="AR137">
        <v>12005642.039999999</v>
      </c>
      <c r="AS137">
        <v>11053888.59</v>
      </c>
      <c r="AT137">
        <v>10145571.199999999</v>
      </c>
      <c r="AU137">
        <v>9277267.7899999898</v>
      </c>
      <c r="AV137">
        <v>8444164.5109999999</v>
      </c>
      <c r="AW137">
        <v>7642035.6789999995</v>
      </c>
    </row>
    <row r="138" spans="2:50" x14ac:dyDescent="0.25">
      <c r="B138" t="s">
        <v>237</v>
      </c>
      <c r="C138">
        <v>105875266.531468</v>
      </c>
      <c r="D138">
        <v>107575128.18195701</v>
      </c>
      <c r="E138">
        <v>109302281.7</v>
      </c>
      <c r="F138">
        <v>107987430.90000001</v>
      </c>
      <c r="G138">
        <v>105580995.8</v>
      </c>
      <c r="H138">
        <v>106422737.3</v>
      </c>
      <c r="I138">
        <v>104273452.40000001</v>
      </c>
      <c r="J138">
        <v>102132430.7</v>
      </c>
      <c r="K138">
        <v>99809826.390000001</v>
      </c>
      <c r="L138">
        <v>98117729.140000001</v>
      </c>
      <c r="M138">
        <v>96617412.010000005</v>
      </c>
      <c r="N138">
        <v>95640654.299999997</v>
      </c>
      <c r="O138">
        <v>94841731.359999999</v>
      </c>
      <c r="P138">
        <v>93687455.900000006</v>
      </c>
      <c r="Q138">
        <v>92310989.019999996</v>
      </c>
      <c r="R138">
        <v>92006973.939999998</v>
      </c>
      <c r="S138">
        <v>90269183.310000002</v>
      </c>
      <c r="T138">
        <v>88574298.849999994</v>
      </c>
      <c r="U138">
        <v>86421786.909999996</v>
      </c>
      <c r="V138">
        <v>84062496.640000001</v>
      </c>
      <c r="W138">
        <v>81966053.939999998</v>
      </c>
      <c r="X138">
        <v>79943054.879999995</v>
      </c>
      <c r="Y138">
        <v>77432745.079999998</v>
      </c>
      <c r="Z138">
        <v>74614142.920000002</v>
      </c>
      <c r="AA138">
        <v>71601911.719999999</v>
      </c>
      <c r="AB138">
        <v>68375749.349999994</v>
      </c>
      <c r="AC138">
        <v>65012199.57</v>
      </c>
      <c r="AD138">
        <v>60648246.579999998</v>
      </c>
      <c r="AE138">
        <v>56256376.950000003</v>
      </c>
      <c r="AF138">
        <v>51902794.539999999</v>
      </c>
      <c r="AG138">
        <v>47781675.960000001</v>
      </c>
      <c r="AH138">
        <v>43812522.200000003</v>
      </c>
      <c r="AI138">
        <v>39766961.210000001</v>
      </c>
      <c r="AJ138">
        <v>35784293.520000003</v>
      </c>
      <c r="AK138">
        <v>31838180.829999998</v>
      </c>
      <c r="AL138">
        <v>27971576.34</v>
      </c>
      <c r="AM138">
        <v>24075153.190000001</v>
      </c>
      <c r="AN138">
        <v>21625696.91</v>
      </c>
      <c r="AO138">
        <v>19220446.649999999</v>
      </c>
      <c r="AP138">
        <v>16841106.48</v>
      </c>
      <c r="AQ138">
        <v>14461092.65</v>
      </c>
      <c r="AR138">
        <v>12005642.039999999</v>
      </c>
      <c r="AS138">
        <v>11053888.59</v>
      </c>
      <c r="AT138">
        <v>10145571.199999999</v>
      </c>
      <c r="AU138">
        <v>9277267.7899999898</v>
      </c>
      <c r="AV138">
        <v>8444164.5109999999</v>
      </c>
      <c r="AW138">
        <v>7642035.6789999995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37885599.329999998</v>
      </c>
      <c r="G139">
        <v>36145452.219999999</v>
      </c>
      <c r="H139">
        <v>34653538.340000004</v>
      </c>
      <c r="I139">
        <v>33597433.630000003</v>
      </c>
      <c r="J139">
        <v>32017736.899999999</v>
      </c>
      <c r="K139">
        <v>30033709.530000001</v>
      </c>
      <c r="L139">
        <v>28334102.75</v>
      </c>
      <c r="M139">
        <v>26866493.300000001</v>
      </c>
      <c r="N139">
        <v>25559507.93</v>
      </c>
      <c r="O139">
        <v>25317281.280000001</v>
      </c>
      <c r="P139">
        <v>24911785.760000002</v>
      </c>
      <c r="Q139">
        <v>24013182.960000001</v>
      </c>
      <c r="R139">
        <v>23092387.239999998</v>
      </c>
      <c r="S139">
        <v>22217556</v>
      </c>
      <c r="T139">
        <v>21538168.039999999</v>
      </c>
      <c r="U139">
        <v>21281215.77</v>
      </c>
      <c r="V139">
        <v>21017477.52</v>
      </c>
      <c r="W139">
        <v>17512116.02</v>
      </c>
      <c r="X139">
        <v>15838603.91</v>
      </c>
      <c r="Y139">
        <v>14283172.52</v>
      </c>
      <c r="Z139">
        <v>12924426.960000001</v>
      </c>
      <c r="AA139">
        <v>11714003.6</v>
      </c>
      <c r="AB139">
        <v>10649551.109999999</v>
      </c>
      <c r="AC139">
        <v>9664100.2599999998</v>
      </c>
      <c r="AD139">
        <v>8753336.2180000003</v>
      </c>
      <c r="AE139">
        <v>7899148.1239999998</v>
      </c>
      <c r="AF139">
        <v>7103168.6449999996</v>
      </c>
      <c r="AG139">
        <v>6473410.784</v>
      </c>
      <c r="AH139">
        <v>5912908.1730000004</v>
      </c>
      <c r="AI139">
        <v>5325909.8779999996</v>
      </c>
      <c r="AJ139">
        <v>4753733.0420000004</v>
      </c>
      <c r="AK139">
        <v>4203001.7910000002</v>
      </c>
      <c r="AL139">
        <v>3720957.6030000001</v>
      </c>
      <c r="AM139">
        <v>3257306.773</v>
      </c>
      <c r="AN139">
        <v>2901950.031</v>
      </c>
      <c r="AO139">
        <v>2563008.83</v>
      </c>
      <c r="AP139">
        <v>2239290.693</v>
      </c>
      <c r="AQ139">
        <v>1930064.17</v>
      </c>
      <c r="AR139">
        <v>1634616.1980000001</v>
      </c>
      <c r="AS139">
        <v>1291935.416</v>
      </c>
      <c r="AT139">
        <v>964693.96400000004</v>
      </c>
      <c r="AU139">
        <v>652845.64060000004</v>
      </c>
      <c r="AV139">
        <v>356184.57169999997</v>
      </c>
      <c r="AW139">
        <v>74398.688800000004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37885599.329999998</v>
      </c>
      <c r="G140">
        <v>36145452.219999999</v>
      </c>
      <c r="H140">
        <v>34653538.340000004</v>
      </c>
      <c r="I140">
        <v>33597433.630000003</v>
      </c>
      <c r="J140">
        <v>32017736.899999999</v>
      </c>
      <c r="K140">
        <v>30033709.530000001</v>
      </c>
      <c r="L140">
        <v>28334102.75</v>
      </c>
      <c r="M140">
        <v>26866493.300000001</v>
      </c>
      <c r="N140">
        <v>25559507.93</v>
      </c>
      <c r="O140">
        <v>25317281.280000001</v>
      </c>
      <c r="P140">
        <v>24911785.760000002</v>
      </c>
      <c r="Q140">
        <v>24013182.960000001</v>
      </c>
      <c r="R140">
        <v>23092387.239999998</v>
      </c>
      <c r="S140">
        <v>22217556</v>
      </c>
      <c r="T140">
        <v>21538168.039999999</v>
      </c>
      <c r="U140">
        <v>21281215.77</v>
      </c>
      <c r="V140">
        <v>21017477.52</v>
      </c>
      <c r="W140">
        <v>17512116.02</v>
      </c>
      <c r="X140">
        <v>15838603.91</v>
      </c>
      <c r="Y140">
        <v>14283172.52</v>
      </c>
      <c r="Z140">
        <v>12924426.960000001</v>
      </c>
      <c r="AA140">
        <v>11714003.6</v>
      </c>
      <c r="AB140">
        <v>10649551.109999999</v>
      </c>
      <c r="AC140">
        <v>9664100.2599999998</v>
      </c>
      <c r="AD140">
        <v>8753336.2180000003</v>
      </c>
      <c r="AE140">
        <v>7899148.1239999998</v>
      </c>
      <c r="AF140">
        <v>7103168.6449999996</v>
      </c>
      <c r="AG140">
        <v>6473410.784</v>
      </c>
      <c r="AH140">
        <v>5912908.1730000004</v>
      </c>
      <c r="AI140">
        <v>5325909.8779999996</v>
      </c>
      <c r="AJ140">
        <v>4753733.0420000004</v>
      </c>
      <c r="AK140">
        <v>4203001.7910000002</v>
      </c>
      <c r="AL140">
        <v>3720957.6030000001</v>
      </c>
      <c r="AM140">
        <v>3257306.773</v>
      </c>
      <c r="AN140">
        <v>2901950.031</v>
      </c>
      <c r="AO140">
        <v>2563008.83</v>
      </c>
      <c r="AP140">
        <v>2239290.693</v>
      </c>
      <c r="AQ140">
        <v>1930064.17</v>
      </c>
      <c r="AR140">
        <v>1634616.1980000001</v>
      </c>
      <c r="AS140">
        <v>1291935.416</v>
      </c>
      <c r="AT140">
        <v>964693.96400000004</v>
      </c>
      <c r="AU140">
        <v>652845.64060000004</v>
      </c>
      <c r="AV140">
        <v>356184.57169999997</v>
      </c>
      <c r="AW140">
        <v>74398.688800000004</v>
      </c>
    </row>
    <row r="141" spans="2:50" x14ac:dyDescent="0.25">
      <c r="B141" t="s">
        <v>240</v>
      </c>
      <c r="C141">
        <v>7249974.6999914004</v>
      </c>
      <c r="D141">
        <v>7366375.3888705196</v>
      </c>
      <c r="E141">
        <v>7487365.2489999998</v>
      </c>
      <c r="F141">
        <v>7612201.1260000002</v>
      </c>
      <c r="G141">
        <v>7328138.3689999999</v>
      </c>
      <c r="H141">
        <v>7375027.2879999997</v>
      </c>
      <c r="I141">
        <v>7616847.057</v>
      </c>
      <c r="J141">
        <v>7322018.2079999996</v>
      </c>
      <c r="K141">
        <v>7077072.1780000003</v>
      </c>
      <c r="L141">
        <v>6708339.4419999998</v>
      </c>
      <c r="M141">
        <v>6925977.6270000003</v>
      </c>
      <c r="N141">
        <v>7025110.1229999997</v>
      </c>
      <c r="O141">
        <v>7077123.8420000002</v>
      </c>
      <c r="P141">
        <v>7239415.6500000004</v>
      </c>
      <c r="Q141">
        <v>6994784.8490000004</v>
      </c>
      <c r="R141">
        <v>6966903.8039999995</v>
      </c>
      <c r="S141">
        <v>6967823.6050000004</v>
      </c>
      <c r="T141">
        <v>6968426.0650000004</v>
      </c>
      <c r="U141">
        <v>6943306.4340000004</v>
      </c>
      <c r="V141">
        <v>6929910.5630000001</v>
      </c>
      <c r="W141">
        <v>6794797.5190000003</v>
      </c>
      <c r="X141">
        <v>6690804.7920000004</v>
      </c>
      <c r="Y141">
        <v>6662736.2939999998</v>
      </c>
      <c r="Z141">
        <v>6676517.6100000003</v>
      </c>
      <c r="AA141">
        <v>6720121.9589999998</v>
      </c>
      <c r="AB141">
        <v>6782593.0630000001</v>
      </c>
      <c r="AC141">
        <v>6851170.6919999998</v>
      </c>
      <c r="AD141">
        <v>6828697.9380000001</v>
      </c>
      <c r="AE141">
        <v>6790428.5240000002</v>
      </c>
      <c r="AF141">
        <v>6730992.4859999996</v>
      </c>
      <c r="AG141">
        <v>6658644.6169999996</v>
      </c>
      <c r="AH141">
        <v>6562970.2570000002</v>
      </c>
      <c r="AI141">
        <v>6406828.625</v>
      </c>
      <c r="AJ141">
        <v>6199452.1260000002</v>
      </c>
      <c r="AK141">
        <v>5931791.2139999997</v>
      </c>
      <c r="AL141">
        <v>5608087.6519999998</v>
      </c>
      <c r="AM141">
        <v>5194290.6330000004</v>
      </c>
      <c r="AN141">
        <v>5012206.9950000001</v>
      </c>
      <c r="AO141">
        <v>4779669.6880000001</v>
      </c>
      <c r="AP141">
        <v>4490077.0980000002</v>
      </c>
      <c r="AQ141">
        <v>4132344.4539999999</v>
      </c>
      <c r="AR141">
        <v>3688249.4539999999</v>
      </c>
      <c r="AS141">
        <v>3631581.3119999999</v>
      </c>
      <c r="AT141">
        <v>3559759.0210000002</v>
      </c>
      <c r="AU141">
        <v>3472527.318</v>
      </c>
      <c r="AV141">
        <v>3368897.5460000001</v>
      </c>
      <c r="AW141">
        <v>3246330.5830000001</v>
      </c>
    </row>
    <row r="142" spans="2:50" x14ac:dyDescent="0.25">
      <c r="B142" t="s">
        <v>241</v>
      </c>
      <c r="C142">
        <v>11428306.3019633</v>
      </c>
      <c r="D142">
        <v>11611791.4562317</v>
      </c>
      <c r="E142">
        <v>11800890.689999999</v>
      </c>
      <c r="F142">
        <v>11749769.300000001</v>
      </c>
      <c r="G142">
        <v>11108543.539999999</v>
      </c>
      <c r="H142">
        <v>10995072.76</v>
      </c>
      <c r="I142">
        <v>10808115.970000001</v>
      </c>
      <c r="J142">
        <v>10519205.869999999</v>
      </c>
      <c r="K142">
        <v>9838502.3680000007</v>
      </c>
      <c r="L142">
        <v>9414656.4010000005</v>
      </c>
      <c r="M142">
        <v>9344867.4140000008</v>
      </c>
      <c r="N142">
        <v>9283898.0209999997</v>
      </c>
      <c r="O142">
        <v>9000549.25699999</v>
      </c>
      <c r="P142">
        <v>8597009.2489999998</v>
      </c>
      <c r="Q142">
        <v>7894406.7240000004</v>
      </c>
      <c r="R142">
        <v>7305816.2709999997</v>
      </c>
      <c r="S142">
        <v>6995143</v>
      </c>
      <c r="T142">
        <v>6864052.585</v>
      </c>
      <c r="U142">
        <v>6882325.6349999998</v>
      </c>
      <c r="V142">
        <v>6979242.5520000001</v>
      </c>
      <c r="W142">
        <v>6043208.2110000001</v>
      </c>
      <c r="X142">
        <v>5240423.9050000003</v>
      </c>
      <c r="Y142">
        <v>4535400.3739999998</v>
      </c>
      <c r="Z142">
        <v>3953554.04</v>
      </c>
      <c r="AA142">
        <v>3483225.9679999999</v>
      </c>
      <c r="AB142">
        <v>3103643.5329999998</v>
      </c>
      <c r="AC142">
        <v>2789243.5430000001</v>
      </c>
      <c r="AD142">
        <v>2638696.327</v>
      </c>
      <c r="AE142">
        <v>2558971.3990000002</v>
      </c>
      <c r="AF142">
        <v>2503399.1409999998</v>
      </c>
      <c r="AG142">
        <v>2475111.6880000001</v>
      </c>
      <c r="AH142">
        <v>2456359.0630000001</v>
      </c>
      <c r="AI142">
        <v>2414775.872</v>
      </c>
      <c r="AJ142">
        <v>2352527.372</v>
      </c>
      <c r="AK142">
        <v>2264556.8459999999</v>
      </c>
      <c r="AL142">
        <v>2156276.46</v>
      </c>
      <c r="AM142">
        <v>2014678.5360000001</v>
      </c>
      <c r="AN142">
        <v>1951784.7879999999</v>
      </c>
      <c r="AO142">
        <v>1869734.179</v>
      </c>
      <c r="AP142">
        <v>1765805.3740000001</v>
      </c>
      <c r="AQ142">
        <v>1635570.54</v>
      </c>
      <c r="AR142">
        <v>1471949.52</v>
      </c>
      <c r="AS142">
        <v>1425175.2180000001</v>
      </c>
      <c r="AT142">
        <v>1370724.094</v>
      </c>
      <c r="AU142">
        <v>1308746.591</v>
      </c>
      <c r="AV142">
        <v>1238737.2490000001</v>
      </c>
      <c r="AW142">
        <v>1159552.791</v>
      </c>
    </row>
    <row r="143" spans="2:50" x14ac:dyDescent="0.25">
      <c r="B143" t="s">
        <v>242</v>
      </c>
      <c r="C143">
        <v>1153294.1412084801</v>
      </c>
      <c r="D143">
        <v>1171810.6516891399</v>
      </c>
      <c r="E143">
        <v>1190798.162</v>
      </c>
      <c r="F143">
        <v>1136544.53</v>
      </c>
      <c r="G143">
        <v>1044282.866</v>
      </c>
      <c r="H143">
        <v>891531.31550000003</v>
      </c>
      <c r="I143">
        <v>921148.64040000003</v>
      </c>
      <c r="J143">
        <v>874437.80449999997</v>
      </c>
      <c r="K143">
        <v>807925.23089999997</v>
      </c>
      <c r="L143">
        <v>752607.17799999996</v>
      </c>
      <c r="M143">
        <v>727216.70499999996</v>
      </c>
      <c r="N143">
        <v>730677.8149</v>
      </c>
      <c r="O143">
        <v>733185.34820000001</v>
      </c>
      <c r="P143">
        <v>724424.07550000004</v>
      </c>
      <c r="Q143">
        <v>665767.04799999995</v>
      </c>
      <c r="R143">
        <v>614601.44900000002</v>
      </c>
      <c r="S143">
        <v>559748.16399999999</v>
      </c>
      <c r="T143">
        <v>523928.8063</v>
      </c>
      <c r="U143">
        <v>508453.31079999998</v>
      </c>
      <c r="V143">
        <v>503230.22610000003</v>
      </c>
      <c r="W143">
        <v>409410.14640000003</v>
      </c>
      <c r="X143">
        <v>332467.28580000001</v>
      </c>
      <c r="Y143">
        <v>263863.39529999997</v>
      </c>
      <c r="Z143">
        <v>215050.37179999999</v>
      </c>
      <c r="AA143">
        <v>178933.04860000001</v>
      </c>
      <c r="AB143">
        <v>151502.23560000001</v>
      </c>
      <c r="AC143">
        <v>129743.4207</v>
      </c>
      <c r="AD143">
        <v>118546.7205</v>
      </c>
      <c r="AE143">
        <v>111882.3419</v>
      </c>
      <c r="AF143">
        <v>107165.66529999999</v>
      </c>
      <c r="AG143">
        <v>104067.1633</v>
      </c>
      <c r="AH143">
        <v>101535.8089</v>
      </c>
      <c r="AI143">
        <v>98486.001770000003</v>
      </c>
      <c r="AJ143">
        <v>94627.781510000001</v>
      </c>
      <c r="AK143">
        <v>89937.544009999998</v>
      </c>
      <c r="AL143">
        <v>84832.442869999999</v>
      </c>
      <c r="AM143">
        <v>78680.706579999998</v>
      </c>
      <c r="AN143">
        <v>75408.06594</v>
      </c>
      <c r="AO143">
        <v>71530.708830000003</v>
      </c>
      <c r="AP143">
        <v>66954.880080000003</v>
      </c>
      <c r="AQ143">
        <v>61554.497450000003</v>
      </c>
      <c r="AR143">
        <v>55218.956250000003</v>
      </c>
      <c r="AS143">
        <v>52083.755259999998</v>
      </c>
      <c r="AT143">
        <v>48661.558449999997</v>
      </c>
      <c r="AU143">
        <v>44929.89284</v>
      </c>
      <c r="AV143">
        <v>40875.833310000002</v>
      </c>
      <c r="AW143">
        <v>36426.48403</v>
      </c>
    </row>
    <row r="144" spans="2:50" x14ac:dyDescent="0.25">
      <c r="B144" t="s">
        <v>243</v>
      </c>
      <c r="C144">
        <v>6211298.5004764497</v>
      </c>
      <c r="D144">
        <v>6311022.9070030199</v>
      </c>
      <c r="E144">
        <v>6414338.9579999996</v>
      </c>
      <c r="F144">
        <v>6418169.8150000004</v>
      </c>
      <c r="G144">
        <v>5861663.5060000001</v>
      </c>
      <c r="H144">
        <v>5149656.4960000003</v>
      </c>
      <c r="I144">
        <v>5207625.949</v>
      </c>
      <c r="J144">
        <v>5586732.0190000003</v>
      </c>
      <c r="K144">
        <v>5000070.5820000004</v>
      </c>
      <c r="L144">
        <v>4729896.0870000003</v>
      </c>
      <c r="M144">
        <v>4781468.4550000001</v>
      </c>
      <c r="N144">
        <v>4874842.7580000004</v>
      </c>
      <c r="O144">
        <v>4932597.199</v>
      </c>
      <c r="P144">
        <v>4770670.2779999999</v>
      </c>
      <c r="Q144">
        <v>4385409.4730000002</v>
      </c>
      <c r="R144">
        <v>4083255.9440000001</v>
      </c>
      <c r="S144">
        <v>3841971.9139999999</v>
      </c>
      <c r="T144">
        <v>3758933.7080000001</v>
      </c>
      <c r="U144">
        <v>3759367.71</v>
      </c>
      <c r="V144">
        <v>3802310.9640000002</v>
      </c>
      <c r="W144">
        <v>3691165.51</v>
      </c>
      <c r="X144">
        <v>3501353.4330000002</v>
      </c>
      <c r="Y144">
        <v>3298383.1669999999</v>
      </c>
      <c r="Z144">
        <v>3122499.2289999998</v>
      </c>
      <c r="AA144">
        <v>2989195.6740000001</v>
      </c>
      <c r="AB144">
        <v>2896876.4380000001</v>
      </c>
      <c r="AC144">
        <v>2840934.4079999998</v>
      </c>
      <c r="AD144">
        <v>2714254.7590000001</v>
      </c>
      <c r="AE144">
        <v>2644815.5559999999</v>
      </c>
      <c r="AF144">
        <v>2593160.9160000002</v>
      </c>
      <c r="AG144">
        <v>2565549.159</v>
      </c>
      <c r="AH144">
        <v>2547319.5490000001</v>
      </c>
      <c r="AI144">
        <v>2506879.36</v>
      </c>
      <c r="AJ144">
        <v>2442611.8160000001</v>
      </c>
      <c r="AK144">
        <v>2350495.574</v>
      </c>
      <c r="AL144">
        <v>2232842.466</v>
      </c>
      <c r="AM144">
        <v>2078956.07</v>
      </c>
      <c r="AN144">
        <v>2014197.774</v>
      </c>
      <c r="AO144">
        <v>1928750.3230000001</v>
      </c>
      <c r="AP144">
        <v>1819836.9469999999</v>
      </c>
      <c r="AQ144">
        <v>1682779.4550000001</v>
      </c>
      <c r="AR144">
        <v>1509934.064</v>
      </c>
      <c r="AS144">
        <v>1483469.4350000001</v>
      </c>
      <c r="AT144">
        <v>1450869.862</v>
      </c>
      <c r="AU144">
        <v>1411568.308</v>
      </c>
      <c r="AV144">
        <v>1365042.645</v>
      </c>
      <c r="AW144">
        <v>1310012.075</v>
      </c>
    </row>
    <row r="145" spans="2:49" x14ac:dyDescent="0.25">
      <c r="B145" t="s">
        <v>244</v>
      </c>
      <c r="C145">
        <v>19068539.7330263</v>
      </c>
      <c r="D145">
        <v>19374691.306334</v>
      </c>
      <c r="E145">
        <v>19692663.129999999</v>
      </c>
      <c r="F145">
        <v>19823993.579999998</v>
      </c>
      <c r="G145">
        <v>18194289.98</v>
      </c>
      <c r="H145">
        <v>15890478.23</v>
      </c>
      <c r="I145">
        <v>16149692.57</v>
      </c>
      <c r="J145">
        <v>17594995.899999999</v>
      </c>
      <c r="K145">
        <v>15765731.359999999</v>
      </c>
      <c r="L145">
        <v>14966043.539999999</v>
      </c>
      <c r="M145">
        <v>15146043.630000001</v>
      </c>
      <c r="N145">
        <v>15260568.810000001</v>
      </c>
      <c r="O145">
        <v>15362572.33</v>
      </c>
      <c r="P145">
        <v>14927953.01</v>
      </c>
      <c r="Q145">
        <v>13809845.779999999</v>
      </c>
      <c r="R145">
        <v>12931944.859999999</v>
      </c>
      <c r="S145">
        <v>12033845.27</v>
      </c>
      <c r="T145">
        <v>11922343.880000001</v>
      </c>
      <c r="U145">
        <v>11923449.41</v>
      </c>
      <c r="V145">
        <v>12179668.119999999</v>
      </c>
      <c r="W145">
        <v>11936586.99</v>
      </c>
      <c r="X145">
        <v>11120399.77</v>
      </c>
      <c r="Y145">
        <v>10288258.48</v>
      </c>
      <c r="Z145">
        <v>9429684.8259999994</v>
      </c>
      <c r="AA145">
        <v>8653948.3579999898</v>
      </c>
      <c r="AB145">
        <v>7952246.932</v>
      </c>
      <c r="AC145">
        <v>7342857.449</v>
      </c>
      <c r="AD145">
        <v>7056609.5870000003</v>
      </c>
      <c r="AE145">
        <v>6847502.568</v>
      </c>
      <c r="AF145">
        <v>6674969.7019999996</v>
      </c>
      <c r="AG145">
        <v>6558419.9179999996</v>
      </c>
      <c r="AH145">
        <v>6467724.8150000004</v>
      </c>
      <c r="AI145">
        <v>6336358.0839999998</v>
      </c>
      <c r="AJ145">
        <v>6145924.8480000002</v>
      </c>
      <c r="AK145">
        <v>5893924.7960000001</v>
      </c>
      <c r="AL145">
        <v>5582279.057</v>
      </c>
      <c r="AM145">
        <v>5196513.5820000004</v>
      </c>
      <c r="AN145">
        <v>5031607.1610000003</v>
      </c>
      <c r="AO145">
        <v>4816295.0410000002</v>
      </c>
      <c r="AP145">
        <v>4548196.42</v>
      </c>
      <c r="AQ145">
        <v>4220086.8789999997</v>
      </c>
      <c r="AR145">
        <v>3807111.2039999999</v>
      </c>
      <c r="AS145">
        <v>3754174.3870000001</v>
      </c>
      <c r="AT145">
        <v>3694460.2209999999</v>
      </c>
      <c r="AU145">
        <v>3620556.5789999999</v>
      </c>
      <c r="AV145">
        <v>3532188.977</v>
      </c>
      <c r="AW145">
        <v>3430530.8369999998</v>
      </c>
    </row>
    <row r="146" spans="2:49" x14ac:dyDescent="0.25">
      <c r="B146" t="s">
        <v>245</v>
      </c>
      <c r="C146">
        <v>14426006.8404216</v>
      </c>
      <c r="D146">
        <v>14657621.046468699</v>
      </c>
      <c r="E146">
        <v>14897820.91</v>
      </c>
      <c r="F146">
        <v>14862198.289999999</v>
      </c>
      <c r="G146">
        <v>13833332.449999999</v>
      </c>
      <c r="H146">
        <v>12642192.810000001</v>
      </c>
      <c r="I146">
        <v>13055369.82</v>
      </c>
      <c r="J146">
        <v>12120366.67</v>
      </c>
      <c r="K146">
        <v>10996707.98</v>
      </c>
      <c r="L146">
        <v>10762433.550000001</v>
      </c>
      <c r="M146">
        <v>10645777.949999999</v>
      </c>
      <c r="N146">
        <v>11087039</v>
      </c>
      <c r="O146">
        <v>10819068.449999999</v>
      </c>
      <c r="P146">
        <v>10095954.65</v>
      </c>
      <c r="Q146">
        <v>9202855.0059999898</v>
      </c>
      <c r="R146">
        <v>8474672.375</v>
      </c>
      <c r="S146">
        <v>8052415.7920000004</v>
      </c>
      <c r="T146">
        <v>7963116.2019999996</v>
      </c>
      <c r="U146">
        <v>8049196.4979999997</v>
      </c>
      <c r="V146">
        <v>8219531.176</v>
      </c>
      <c r="W146">
        <v>7867569.6109999996</v>
      </c>
      <c r="X146">
        <v>7234366.9450000003</v>
      </c>
      <c r="Y146">
        <v>6594762.6670000004</v>
      </c>
      <c r="Z146">
        <v>6029235.5319999997</v>
      </c>
      <c r="AA146">
        <v>5564603.8779999996</v>
      </c>
      <c r="AB146">
        <v>5188196.2419999996</v>
      </c>
      <c r="AC146">
        <v>4883968.71</v>
      </c>
      <c r="AD146">
        <v>4653672.3899999997</v>
      </c>
      <c r="AE146">
        <v>4530255.3020000001</v>
      </c>
      <c r="AF146">
        <v>4441538.9060000004</v>
      </c>
      <c r="AG146">
        <v>4401127.0789999999</v>
      </c>
      <c r="AH146">
        <v>4384042.1880000001</v>
      </c>
      <c r="AI146">
        <v>4331649.0360000003</v>
      </c>
      <c r="AJ146">
        <v>4237954.7980000004</v>
      </c>
      <c r="AK146">
        <v>4096049.949</v>
      </c>
      <c r="AL146">
        <v>3909365.4380000001</v>
      </c>
      <c r="AM146">
        <v>3660947.2239999999</v>
      </c>
      <c r="AN146">
        <v>3561483.5320000001</v>
      </c>
      <c r="AO146">
        <v>3426903.733</v>
      </c>
      <c r="AP146">
        <v>3252736.35</v>
      </c>
      <c r="AQ146">
        <v>3031126.9649999999</v>
      </c>
      <c r="AR146">
        <v>2748610.1770000001</v>
      </c>
      <c r="AS146">
        <v>2716156.352</v>
      </c>
      <c r="AT146">
        <v>2674031.2949999999</v>
      </c>
      <c r="AU146">
        <v>2620914.7829999998</v>
      </c>
      <c r="AV146">
        <v>2556062.1830000002</v>
      </c>
      <c r="AW146">
        <v>2477552.0060000001</v>
      </c>
    </row>
    <row r="147" spans="2:49" x14ac:dyDescent="0.25">
      <c r="B147" t="s">
        <v>246</v>
      </c>
      <c r="C147">
        <v>9279692.21316991</v>
      </c>
      <c r="D147">
        <v>9428680.6732538398</v>
      </c>
      <c r="E147">
        <v>9581386.1769999899</v>
      </c>
      <c r="F147">
        <v>9524179.2510000002</v>
      </c>
      <c r="G147">
        <v>9214464.7430000007</v>
      </c>
      <c r="H147">
        <v>8521922.3190000001</v>
      </c>
      <c r="I147">
        <v>8690573.6309999898</v>
      </c>
      <c r="J147">
        <v>8490630.6140000001</v>
      </c>
      <c r="K147">
        <v>8058128.0209999997</v>
      </c>
      <c r="L147">
        <v>7982045.943</v>
      </c>
      <c r="M147">
        <v>7919750.9539999999</v>
      </c>
      <c r="N147">
        <v>8144213.818</v>
      </c>
      <c r="O147">
        <v>7987842.9330000002</v>
      </c>
      <c r="P147">
        <v>7716654.6550000003</v>
      </c>
      <c r="Q147">
        <v>7344149.0470000003</v>
      </c>
      <c r="R147">
        <v>7206886.7319999998</v>
      </c>
      <c r="S147">
        <v>7028115.5039999997</v>
      </c>
      <c r="T147">
        <v>6919625.1140000001</v>
      </c>
      <c r="U147">
        <v>6906410.4900000002</v>
      </c>
      <c r="V147">
        <v>6949574.9249999998</v>
      </c>
      <c r="W147">
        <v>6195813.0930000003</v>
      </c>
      <c r="X147">
        <v>5610964.6279999996</v>
      </c>
      <c r="Y147">
        <v>5051680.4330000002</v>
      </c>
      <c r="Z147">
        <v>4567037.4170000004</v>
      </c>
      <c r="AA147">
        <v>4158761.9920000001</v>
      </c>
      <c r="AB147">
        <v>3818969.7119999998</v>
      </c>
      <c r="AC147">
        <v>3530065.4049999998</v>
      </c>
      <c r="AD147">
        <v>3384492.89</v>
      </c>
      <c r="AE147">
        <v>3298605.804</v>
      </c>
      <c r="AF147">
        <v>3232879.5520000001</v>
      </c>
      <c r="AG147">
        <v>3196910.1639999999</v>
      </c>
      <c r="AH147">
        <v>3174016.3330000001</v>
      </c>
      <c r="AI147">
        <v>3132809.9040000001</v>
      </c>
      <c r="AJ147">
        <v>3074476.264</v>
      </c>
      <c r="AK147">
        <v>2995466.0630000001</v>
      </c>
      <c r="AL147">
        <v>2903860.5950000002</v>
      </c>
      <c r="AM147">
        <v>2787018.088</v>
      </c>
      <c r="AN147">
        <v>2736433.6349999998</v>
      </c>
      <c r="AO147">
        <v>2670977.253</v>
      </c>
      <c r="AP147">
        <v>2588630.8190000001</v>
      </c>
      <c r="AQ147">
        <v>2486186.7489999998</v>
      </c>
      <c r="AR147">
        <v>2358450.2340000002</v>
      </c>
      <c r="AS147">
        <v>2309026.6719999998</v>
      </c>
      <c r="AT147">
        <v>2252998.4079999998</v>
      </c>
      <c r="AU147">
        <v>2190065.2969999998</v>
      </c>
      <c r="AV147">
        <v>2119861.2820000001</v>
      </c>
      <c r="AW147">
        <v>2041243.0009999999</v>
      </c>
    </row>
    <row r="148" spans="2:49" x14ac:dyDescent="0.25">
      <c r="B148" t="s">
        <v>247</v>
      </c>
      <c r="C148">
        <v>10783636.5742715</v>
      </c>
      <c r="D148">
        <v>10956771.347537501</v>
      </c>
      <c r="E148">
        <v>11135488.23</v>
      </c>
      <c r="F148">
        <v>11114588.050000001</v>
      </c>
      <c r="G148">
        <v>11076709.460000001</v>
      </c>
      <c r="H148">
        <v>10215432.810000001</v>
      </c>
      <c r="I148">
        <v>10557780.609999999</v>
      </c>
      <c r="J148">
        <v>10640829.470000001</v>
      </c>
      <c r="K148">
        <v>10405854.060000001</v>
      </c>
      <c r="L148">
        <v>10321101.630000001</v>
      </c>
      <c r="M148">
        <v>10252823.35</v>
      </c>
      <c r="N148">
        <v>10458417.27</v>
      </c>
      <c r="O148">
        <v>10558944.48</v>
      </c>
      <c r="P148">
        <v>10750711.890000001</v>
      </c>
      <c r="Q148">
        <v>10741263.359999999</v>
      </c>
      <c r="R148">
        <v>10936222.640000001</v>
      </c>
      <c r="S148">
        <v>10891242.73</v>
      </c>
      <c r="T148">
        <v>10755122.84</v>
      </c>
      <c r="U148">
        <v>10684070.939999999</v>
      </c>
      <c r="V148">
        <v>10671521.75</v>
      </c>
      <c r="W148">
        <v>10073663.57</v>
      </c>
      <c r="X148">
        <v>9772659.2410000004</v>
      </c>
      <c r="Y148">
        <v>9509238.3120000008</v>
      </c>
      <c r="Z148">
        <v>9286712.0439999998</v>
      </c>
      <c r="AA148">
        <v>9092872.1229999997</v>
      </c>
      <c r="AB148">
        <v>8926162.5529999901</v>
      </c>
      <c r="AC148">
        <v>8769793.6539999899</v>
      </c>
      <c r="AD148">
        <v>8575372.1720000003</v>
      </c>
      <c r="AE148">
        <v>8396543.1510000005</v>
      </c>
      <c r="AF148">
        <v>8215899.1229999997</v>
      </c>
      <c r="AG148">
        <v>8037116.3969999999</v>
      </c>
      <c r="AH148">
        <v>7841652.4620000003</v>
      </c>
      <c r="AI148">
        <v>7590864.3279999997</v>
      </c>
      <c r="AJ148">
        <v>7298529.602</v>
      </c>
      <c r="AK148">
        <v>6952158.5690000001</v>
      </c>
      <c r="AL148">
        <v>6563465.7850000001</v>
      </c>
      <c r="AM148">
        <v>6088265.4110000003</v>
      </c>
      <c r="AN148">
        <v>5860594.1210000003</v>
      </c>
      <c r="AO148">
        <v>5586261.1919999998</v>
      </c>
      <c r="AP148">
        <v>5256005.6739999996</v>
      </c>
      <c r="AQ148">
        <v>4856318.5769999996</v>
      </c>
      <c r="AR148">
        <v>4368204.1859999998</v>
      </c>
      <c r="AS148">
        <v>4235834.159</v>
      </c>
      <c r="AT148">
        <v>4086604.909</v>
      </c>
      <c r="AU148">
        <v>3919363.7080000001</v>
      </c>
      <c r="AV148">
        <v>3731764.2459999998</v>
      </c>
      <c r="AW148">
        <v>3520305.7940000002</v>
      </c>
    </row>
    <row r="149" spans="2:49" x14ac:dyDescent="0.25">
      <c r="B149" t="s">
        <v>248</v>
      </c>
      <c r="C149">
        <v>584010.86634464201</v>
      </c>
      <c r="D149">
        <v>593387.34970747295</v>
      </c>
      <c r="E149">
        <v>603045.05370000005</v>
      </c>
      <c r="F149">
        <v>610361.78009999997</v>
      </c>
      <c r="G149">
        <v>577577.54110000003</v>
      </c>
      <c r="H149">
        <v>489108.78629999998</v>
      </c>
      <c r="I149">
        <v>505590.4754</v>
      </c>
      <c r="J149">
        <v>505481.81939999998</v>
      </c>
      <c r="K149">
        <v>464275.82610000001</v>
      </c>
      <c r="L149">
        <v>426995.92969999998</v>
      </c>
      <c r="M149">
        <v>408164.61670000001</v>
      </c>
      <c r="N149">
        <v>416927.3297</v>
      </c>
      <c r="O149">
        <v>411284.86869999999</v>
      </c>
      <c r="P149">
        <v>405924.12709999998</v>
      </c>
      <c r="Q149">
        <v>383155.34730000002</v>
      </c>
      <c r="R149">
        <v>354119.05119999999</v>
      </c>
      <c r="S149">
        <v>336791.83549999999</v>
      </c>
      <c r="T149">
        <v>326027.47200000001</v>
      </c>
      <c r="U149">
        <v>321328.3763</v>
      </c>
      <c r="V149">
        <v>321140.69910000003</v>
      </c>
      <c r="W149">
        <v>274789.02919999999</v>
      </c>
      <c r="X149">
        <v>238416.80110000001</v>
      </c>
      <c r="Y149">
        <v>209687.92819999999</v>
      </c>
      <c r="Z149">
        <v>187976.5177</v>
      </c>
      <c r="AA149">
        <v>171444.29060000001</v>
      </c>
      <c r="AB149">
        <v>158683.57569999999</v>
      </c>
      <c r="AC149">
        <v>148532.573</v>
      </c>
      <c r="AD149">
        <v>141379.38209999999</v>
      </c>
      <c r="AE149">
        <v>136597.42249999999</v>
      </c>
      <c r="AF149">
        <v>132911.91810000001</v>
      </c>
      <c r="AG149">
        <v>129927.3799</v>
      </c>
      <c r="AH149">
        <v>126954.493</v>
      </c>
      <c r="AI149">
        <v>123204.0321</v>
      </c>
      <c r="AJ149">
        <v>118611.2154</v>
      </c>
      <c r="AK149">
        <v>113061.2743</v>
      </c>
      <c r="AL149">
        <v>106709.1326</v>
      </c>
      <c r="AM149">
        <v>98902.103199999998</v>
      </c>
      <c r="AN149">
        <v>95328.706449999998</v>
      </c>
      <c r="AO149">
        <v>90946.628700000001</v>
      </c>
      <c r="AP149">
        <v>85597.553060000006</v>
      </c>
      <c r="AQ149">
        <v>79045.265140000003</v>
      </c>
      <c r="AR149">
        <v>70923.643419999906</v>
      </c>
      <c r="AS149">
        <v>69118.534889999995</v>
      </c>
      <c r="AT149">
        <v>67077.373189999998</v>
      </c>
      <c r="AU149">
        <v>64740.081939999996</v>
      </c>
      <c r="AV149">
        <v>62065.619729999999</v>
      </c>
      <c r="AW149">
        <v>58977.230259999997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23448014.059999999</v>
      </c>
      <c r="F150">
        <v>23485674.760000002</v>
      </c>
      <c r="G150">
        <v>20478796.670000002</v>
      </c>
      <c r="H150">
        <v>16642293.74</v>
      </c>
      <c r="I150">
        <v>18104781.449999999</v>
      </c>
      <c r="J150">
        <v>17845061.559999999</v>
      </c>
      <c r="K150">
        <v>16700706.58</v>
      </c>
      <c r="L150">
        <v>17191363.73</v>
      </c>
      <c r="M150">
        <v>17629537.84</v>
      </c>
      <c r="N150">
        <v>18033782.859999999</v>
      </c>
      <c r="O150">
        <v>15770164.92</v>
      </c>
      <c r="P150">
        <v>14515821.16</v>
      </c>
      <c r="Q150">
        <v>13186470.050000001</v>
      </c>
      <c r="R150">
        <v>12040644.35</v>
      </c>
      <c r="S150">
        <v>11430783.58</v>
      </c>
      <c r="T150">
        <v>11272612.26</v>
      </c>
      <c r="U150">
        <v>11373709.99</v>
      </c>
      <c r="V150">
        <v>11619203.75</v>
      </c>
      <c r="W150">
        <v>11284531.6</v>
      </c>
      <c r="X150">
        <v>10704235.130000001</v>
      </c>
      <c r="Y150">
        <v>10133520.73</v>
      </c>
      <c r="Z150">
        <v>9625001.9790000003</v>
      </c>
      <c r="AA150">
        <v>9188741.3389999997</v>
      </c>
      <c r="AB150">
        <v>8813907.9489999898</v>
      </c>
      <c r="AC150">
        <v>8493558.7689999994</v>
      </c>
      <c r="AD150">
        <v>8415059.4739999995</v>
      </c>
      <c r="AE150">
        <v>8424724.0920000002</v>
      </c>
      <c r="AF150">
        <v>8476661.3210000005</v>
      </c>
      <c r="AG150">
        <v>8595320.0769999996</v>
      </c>
      <c r="AH150">
        <v>8764156.8849999998</v>
      </c>
      <c r="AI150">
        <v>8941859.2359999996</v>
      </c>
      <c r="AJ150">
        <v>9109990.5059999898</v>
      </c>
      <c r="AK150">
        <v>9270462.1009999998</v>
      </c>
      <c r="AL150">
        <v>9426177.8239999898</v>
      </c>
      <c r="AM150">
        <v>9582570.6119999997</v>
      </c>
      <c r="AN150">
        <v>9736665.5710000005</v>
      </c>
      <c r="AO150">
        <v>9884289.0380000006</v>
      </c>
      <c r="AP150">
        <v>10028692.550000001</v>
      </c>
      <c r="AQ150">
        <v>10172157.289999999</v>
      </c>
      <c r="AR150">
        <v>10312216.1</v>
      </c>
      <c r="AS150">
        <v>10439083.5</v>
      </c>
      <c r="AT150">
        <v>10566666.550000001</v>
      </c>
      <c r="AU150">
        <v>10692134.869999999</v>
      </c>
      <c r="AV150">
        <v>10817380.470000001</v>
      </c>
      <c r="AW150">
        <v>10942690.15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610653.27899999998</v>
      </c>
      <c r="G151">
        <v>548779.64820000005</v>
      </c>
      <c r="H151">
        <v>450681.88780000003</v>
      </c>
      <c r="I151">
        <v>473680.0025</v>
      </c>
      <c r="J151">
        <v>454454.84009999997</v>
      </c>
      <c r="K151">
        <v>407971.57400000002</v>
      </c>
      <c r="L151">
        <v>379239.27750000003</v>
      </c>
      <c r="M151">
        <v>367631.81599999999</v>
      </c>
      <c r="N151">
        <v>355609.89730000001</v>
      </c>
      <c r="O151">
        <v>341108.63419999997</v>
      </c>
      <c r="P151">
        <v>339999.26260000002</v>
      </c>
      <c r="Q151">
        <v>310785.27529999998</v>
      </c>
      <c r="R151">
        <v>282492.25380000001</v>
      </c>
      <c r="S151">
        <v>266685.35969999997</v>
      </c>
      <c r="T151">
        <v>254766.8835</v>
      </c>
      <c r="U151">
        <v>249669.54939999999</v>
      </c>
      <c r="V151">
        <v>249046.46950000001</v>
      </c>
      <c r="W151">
        <v>177286.63819999999</v>
      </c>
      <c r="X151">
        <v>130222.1685</v>
      </c>
      <c r="Y151">
        <v>96171.971160000001</v>
      </c>
      <c r="Z151">
        <v>73050.695129999905</v>
      </c>
      <c r="AA151">
        <v>57049.070540000001</v>
      </c>
      <c r="AB151">
        <v>45781.348409999999</v>
      </c>
      <c r="AC151">
        <v>37389.859830000001</v>
      </c>
      <c r="AD151">
        <v>33254.277970000003</v>
      </c>
      <c r="AE151">
        <v>30722.215670000001</v>
      </c>
      <c r="AF151">
        <v>28820.421569999999</v>
      </c>
      <c r="AG151">
        <v>27528.68561</v>
      </c>
      <c r="AH151">
        <v>26455.80543</v>
      </c>
      <c r="AI151">
        <v>25181.810949999999</v>
      </c>
      <c r="AJ151">
        <v>23763.246879999999</v>
      </c>
      <c r="AK151">
        <v>22198.42438</v>
      </c>
      <c r="AL151">
        <v>20741.36751</v>
      </c>
      <c r="AM151">
        <v>19178.361140000001</v>
      </c>
      <c r="AN151">
        <v>17995.633460000001</v>
      </c>
      <c r="AO151">
        <v>16728.61953</v>
      </c>
      <c r="AP151">
        <v>15380.43802</v>
      </c>
      <c r="AQ151">
        <v>13951.169</v>
      </c>
      <c r="AR151">
        <v>12436.03952</v>
      </c>
      <c r="AS151">
        <v>10336.616180000001</v>
      </c>
      <c r="AT151">
        <v>8119.3446160000003</v>
      </c>
      <c r="AU151">
        <v>5781.682401</v>
      </c>
      <c r="AV151">
        <v>3320.4268900000002</v>
      </c>
      <c r="AW151">
        <v>730.00729060000003</v>
      </c>
    </row>
    <row r="152" spans="2:49" x14ac:dyDescent="0.25">
      <c r="B152" t="s">
        <v>251</v>
      </c>
      <c r="C152">
        <v>18604230.451297902</v>
      </c>
      <c r="D152">
        <v>18902927.3889024</v>
      </c>
      <c r="E152">
        <v>19209702.579999998</v>
      </c>
      <c r="F152">
        <v>19267445.870000001</v>
      </c>
      <c r="G152">
        <v>18191679.239999998</v>
      </c>
      <c r="H152">
        <v>16344974.93</v>
      </c>
      <c r="I152">
        <v>16348855.060000001</v>
      </c>
      <c r="J152">
        <v>15941488.74</v>
      </c>
      <c r="K152">
        <v>15015380.300000001</v>
      </c>
      <c r="L152">
        <v>14409781.02</v>
      </c>
      <c r="M152">
        <v>14198882.68</v>
      </c>
      <c r="N152">
        <v>14222384.310000001</v>
      </c>
      <c r="O152">
        <v>13949965.199999999</v>
      </c>
      <c r="P152">
        <v>13539563.99</v>
      </c>
      <c r="Q152">
        <v>12786072.060000001</v>
      </c>
      <c r="R152">
        <v>12365542.76</v>
      </c>
      <c r="S152">
        <v>11959525.09</v>
      </c>
      <c r="T152">
        <v>11810162.310000001</v>
      </c>
      <c r="U152">
        <v>11809879.07</v>
      </c>
      <c r="V152">
        <v>11944680.25</v>
      </c>
      <c r="W152">
        <v>10217017.73</v>
      </c>
      <c r="X152">
        <v>8657168.3440000005</v>
      </c>
      <c r="Y152">
        <v>7397674.1100000003</v>
      </c>
      <c r="Z152">
        <v>6399112.3530000001</v>
      </c>
      <c r="AA152">
        <v>5608299.4500000002</v>
      </c>
      <c r="AB152">
        <v>4976409.1569999997</v>
      </c>
      <c r="AC152">
        <v>4456631.4239999996</v>
      </c>
      <c r="AD152">
        <v>4217458.82</v>
      </c>
      <c r="AE152">
        <v>4074645.2910000002</v>
      </c>
      <c r="AF152">
        <v>3973730.4569999999</v>
      </c>
      <c r="AG152">
        <v>3921122.2790000001</v>
      </c>
      <c r="AH152">
        <v>3889608.781</v>
      </c>
      <c r="AI152">
        <v>3836743.696</v>
      </c>
      <c r="AJ152">
        <v>3750135.0359999998</v>
      </c>
      <c r="AK152">
        <v>3630904.2779999999</v>
      </c>
      <c r="AL152">
        <v>3487958.8470000001</v>
      </c>
      <c r="AM152">
        <v>3303733.0249999999</v>
      </c>
      <c r="AN152">
        <v>3224498.3820000002</v>
      </c>
      <c r="AO152">
        <v>3120234.9649999999</v>
      </c>
      <c r="AP152">
        <v>2988535.5180000002</v>
      </c>
      <c r="AQ152">
        <v>2824457.7280000001</v>
      </c>
      <c r="AR152">
        <v>2617044.0120000001</v>
      </c>
      <c r="AS152">
        <v>2548213.071</v>
      </c>
      <c r="AT152">
        <v>2472716</v>
      </c>
      <c r="AU152">
        <v>2386918.469</v>
      </c>
      <c r="AV152">
        <v>2290536.0150000001</v>
      </c>
      <c r="AW152">
        <v>2181808.7220000001</v>
      </c>
    </row>
    <row r="153" spans="2:49" x14ac:dyDescent="0.25">
      <c r="B153" t="s">
        <v>252</v>
      </c>
      <c r="C153">
        <v>583438.22926562198</v>
      </c>
      <c r="D153">
        <v>592805.51875492395</v>
      </c>
      <c r="E153">
        <v>602323.20449999999</v>
      </c>
      <c r="F153">
        <v>618609.59519999998</v>
      </c>
      <c r="G153">
        <v>603079.95090000005</v>
      </c>
      <c r="H153">
        <v>516440.61820000003</v>
      </c>
      <c r="I153">
        <v>504369.68859999999</v>
      </c>
      <c r="J153">
        <v>510004.1017</v>
      </c>
      <c r="K153">
        <v>488326.52799999999</v>
      </c>
      <c r="L153">
        <v>466967.6004</v>
      </c>
      <c r="M153">
        <v>428339.20659999998</v>
      </c>
      <c r="N153">
        <v>382651.35009999998</v>
      </c>
      <c r="O153">
        <v>362552.49579999998</v>
      </c>
      <c r="P153">
        <v>362769.05949999997</v>
      </c>
      <c r="Q153">
        <v>360151.73149999999</v>
      </c>
      <c r="R153">
        <v>358607.11920000002</v>
      </c>
      <c r="S153">
        <v>347634.4938</v>
      </c>
      <c r="T153">
        <v>358010.05570000003</v>
      </c>
      <c r="U153">
        <v>363193.70890000003</v>
      </c>
      <c r="V153">
        <v>378785.29440000001</v>
      </c>
      <c r="W153">
        <v>349777.28899999999</v>
      </c>
      <c r="X153">
        <v>337114.20449999999</v>
      </c>
      <c r="Y153">
        <v>322448.74109999998</v>
      </c>
      <c r="Z153">
        <v>304549.8076</v>
      </c>
      <c r="AA153">
        <v>286619.30719999998</v>
      </c>
      <c r="AB153">
        <v>269264.19900000002</v>
      </c>
      <c r="AC153">
        <v>252623.79860000001</v>
      </c>
      <c r="AD153">
        <v>240514.9578</v>
      </c>
      <c r="AE153">
        <v>225426.478</v>
      </c>
      <c r="AF153">
        <v>210140.30420000001</v>
      </c>
      <c r="AG153">
        <v>196457.908</v>
      </c>
      <c r="AH153">
        <v>183342.62479999999</v>
      </c>
      <c r="AI153">
        <v>169899.7028</v>
      </c>
      <c r="AJ153">
        <v>155879.08540000001</v>
      </c>
      <c r="AK153">
        <v>141776.4222</v>
      </c>
      <c r="AL153">
        <v>128975.57980000001</v>
      </c>
      <c r="AM153">
        <v>116432.0194</v>
      </c>
      <c r="AN153">
        <v>107226.2945</v>
      </c>
      <c r="AO153">
        <v>97916.494879999998</v>
      </c>
      <c r="AP153">
        <v>88502.6198</v>
      </c>
      <c r="AQ153">
        <v>79024.239929999996</v>
      </c>
      <c r="AR153">
        <v>69153.837660000005</v>
      </c>
      <c r="AS153">
        <v>56520.799099999997</v>
      </c>
      <c r="AT153">
        <v>43821.896189999999</v>
      </c>
      <c r="AU153">
        <v>30794.12429</v>
      </c>
      <c r="AV153">
        <v>17449.859850000001</v>
      </c>
      <c r="AW153">
        <v>3793.3564849999998</v>
      </c>
    </row>
    <row r="154" spans="2:49" x14ac:dyDescent="0.25">
      <c r="B154" t="s">
        <v>253</v>
      </c>
      <c r="C154">
        <v>640997.09190401505</v>
      </c>
      <c r="D154">
        <v>651288.50755091803</v>
      </c>
      <c r="E154">
        <v>661996.35600000003</v>
      </c>
      <c r="F154">
        <v>676595.64930000005</v>
      </c>
      <c r="G154">
        <v>644978.31759999995</v>
      </c>
      <c r="H154">
        <v>624655.56689999998</v>
      </c>
      <c r="I154">
        <v>639577.21750000003</v>
      </c>
      <c r="J154">
        <v>622088.81129999994</v>
      </c>
      <c r="K154">
        <v>590107.78079999995</v>
      </c>
      <c r="L154">
        <v>591663.17539999995</v>
      </c>
      <c r="M154">
        <v>600079.23580000002</v>
      </c>
      <c r="N154">
        <v>627428.28390000004</v>
      </c>
      <c r="O154">
        <v>668967.19880000001</v>
      </c>
      <c r="P154">
        <v>696075.95570000005</v>
      </c>
      <c r="Q154">
        <v>661515.99979999999</v>
      </c>
      <c r="R154">
        <v>677114.97589999996</v>
      </c>
      <c r="S154">
        <v>649425.25320000004</v>
      </c>
      <c r="T154">
        <v>648083.91489999997</v>
      </c>
      <c r="U154">
        <v>662072.41079999995</v>
      </c>
      <c r="V154">
        <v>687746.45349999995</v>
      </c>
      <c r="W154">
        <v>728387.73609999998</v>
      </c>
      <c r="X154">
        <v>756067.34959999996</v>
      </c>
      <c r="Y154">
        <v>767172.53859999997</v>
      </c>
      <c r="Z154">
        <v>785188.94</v>
      </c>
      <c r="AA154">
        <v>806434.17070000002</v>
      </c>
      <c r="AB154">
        <v>810579.53289999999</v>
      </c>
      <c r="AC154">
        <v>806739.80630000005</v>
      </c>
      <c r="AD154">
        <v>797046.26549999998</v>
      </c>
      <c r="AE154">
        <v>787438.21849999996</v>
      </c>
      <c r="AF154">
        <v>775419.33900000004</v>
      </c>
      <c r="AG154">
        <v>765777.96889999998</v>
      </c>
      <c r="AH154">
        <v>756403.32200000004</v>
      </c>
      <c r="AI154">
        <v>744366.11860000005</v>
      </c>
      <c r="AJ154">
        <v>726485.88729999994</v>
      </c>
      <c r="AK154">
        <v>701143.8149</v>
      </c>
      <c r="AL154">
        <v>668947.30229999998</v>
      </c>
      <c r="AM154">
        <v>625999.89650000003</v>
      </c>
      <c r="AN154">
        <v>604899.93610000005</v>
      </c>
      <c r="AO154">
        <v>576311.07310000004</v>
      </c>
      <c r="AP154">
        <v>541263.92960000003</v>
      </c>
      <c r="AQ154">
        <v>499114.4362</v>
      </c>
      <c r="AR154">
        <v>448406.76520000002</v>
      </c>
      <c r="AS154">
        <v>442387.12219999998</v>
      </c>
      <c r="AT154">
        <v>433793.66690000001</v>
      </c>
      <c r="AU154">
        <v>423286.50640000001</v>
      </c>
      <c r="AV154">
        <v>411035.64520000003</v>
      </c>
      <c r="AW154">
        <v>396617.70360000001</v>
      </c>
    </row>
    <row r="155" spans="2:49" x14ac:dyDescent="0.25">
      <c r="B155" t="s">
        <v>254</v>
      </c>
      <c r="C155">
        <v>2194958.1052306499</v>
      </c>
      <c r="D155">
        <v>2230198.86758945</v>
      </c>
      <c r="E155">
        <v>2254498.3689999999</v>
      </c>
      <c r="F155">
        <v>2243121.8160000001</v>
      </c>
      <c r="G155">
        <v>2234644.6770000001</v>
      </c>
      <c r="H155">
        <v>2231076.8590000002</v>
      </c>
      <c r="I155">
        <v>2238077.3429999999</v>
      </c>
      <c r="J155">
        <v>2252490.6660000002</v>
      </c>
      <c r="K155">
        <v>2254667.227</v>
      </c>
      <c r="L155">
        <v>2253079.4700000002</v>
      </c>
      <c r="M155">
        <v>2267868.3169999998</v>
      </c>
      <c r="N155">
        <v>2246832.486</v>
      </c>
      <c r="O155">
        <v>2274730.7540000002</v>
      </c>
      <c r="P155">
        <v>2297154.3629999999</v>
      </c>
      <c r="Q155">
        <v>2326208.6320000002</v>
      </c>
      <c r="R155">
        <v>2355634.9479999999</v>
      </c>
      <c r="S155">
        <v>2337155.5959999999</v>
      </c>
      <c r="T155">
        <v>2311996.8629999999</v>
      </c>
      <c r="U155">
        <v>2306534.432</v>
      </c>
      <c r="V155">
        <v>2309533.781</v>
      </c>
      <c r="W155">
        <v>2317164.36</v>
      </c>
      <c r="X155">
        <v>2307083.5180000002</v>
      </c>
      <c r="Y155">
        <v>2237408.1830000002</v>
      </c>
      <c r="Z155">
        <v>2182151.1090000002</v>
      </c>
      <c r="AA155">
        <v>2131561.9539999999</v>
      </c>
      <c r="AB155">
        <v>2081524.848</v>
      </c>
      <c r="AC155">
        <v>2030383.848</v>
      </c>
      <c r="AD155">
        <v>1904310.452</v>
      </c>
      <c r="AE155">
        <v>1777578.5859999999</v>
      </c>
      <c r="AF155">
        <v>1649710.716</v>
      </c>
      <c r="AG155">
        <v>1522113.976</v>
      </c>
      <c r="AH155">
        <v>1393675.067</v>
      </c>
      <c r="AI155">
        <v>1254294.2279999999</v>
      </c>
      <c r="AJ155">
        <v>1113717.2990000001</v>
      </c>
      <c r="AK155">
        <v>972732.72290000005</v>
      </c>
      <c r="AL155">
        <v>834792.54980000004</v>
      </c>
      <c r="AM155">
        <v>697578.21759999997</v>
      </c>
      <c r="AN155">
        <v>611461.15029999998</v>
      </c>
      <c r="AO155">
        <v>526303.95460000006</v>
      </c>
      <c r="AP155">
        <v>442464.01770000003</v>
      </c>
      <c r="AQ155" s="39">
        <v>360569.90389999998</v>
      </c>
      <c r="AR155" s="39">
        <v>281980.33559999999</v>
      </c>
      <c r="AS155" s="39">
        <v>241855.14619999999</v>
      </c>
      <c r="AT155" s="39">
        <v>201202.0472</v>
      </c>
      <c r="AU155" s="39">
        <v>160157.34520000001</v>
      </c>
      <c r="AV155">
        <v>118894.03419999999</v>
      </c>
      <c r="AW155">
        <v>77424.485910000003</v>
      </c>
    </row>
    <row r="156" spans="2:49" x14ac:dyDescent="0.25">
      <c r="B156" t="s">
        <v>255</v>
      </c>
      <c r="C156">
        <v>48301536.741083004</v>
      </c>
      <c r="D156">
        <v>49077033.537035801</v>
      </c>
      <c r="E156">
        <v>49885123.229999997</v>
      </c>
      <c r="F156">
        <v>49541557.520000003</v>
      </c>
      <c r="G156">
        <v>48541121.200000003</v>
      </c>
      <c r="H156">
        <v>46806864.100000001</v>
      </c>
      <c r="I156">
        <v>46379799.840000004</v>
      </c>
      <c r="J156">
        <v>46038587.560000002</v>
      </c>
      <c r="K156">
        <v>45439041.630000003</v>
      </c>
      <c r="L156">
        <v>44573273.719999999</v>
      </c>
      <c r="M156">
        <v>44080082.270000003</v>
      </c>
      <c r="N156">
        <v>43518431.270000003</v>
      </c>
      <c r="O156">
        <v>43457481.409999996</v>
      </c>
      <c r="P156">
        <v>43616201.350000001</v>
      </c>
      <c r="Q156">
        <v>43012770.030000001</v>
      </c>
      <c r="R156">
        <v>42450603.649999999</v>
      </c>
      <c r="S156">
        <v>42010495.020000003</v>
      </c>
      <c r="T156">
        <v>42387776.43</v>
      </c>
      <c r="U156">
        <v>42462730.359999999</v>
      </c>
      <c r="V156">
        <v>42615622.219999999</v>
      </c>
      <c r="W156">
        <v>42494828.079999998</v>
      </c>
      <c r="X156">
        <v>41865696.5</v>
      </c>
      <c r="Y156">
        <v>40938826.939999998</v>
      </c>
      <c r="Z156">
        <v>40016755.82</v>
      </c>
      <c r="AA156">
        <v>39090065.590000004</v>
      </c>
      <c r="AB156">
        <v>38005490.93</v>
      </c>
      <c r="AC156">
        <v>36863834.649999999</v>
      </c>
      <c r="AD156">
        <v>34752775.210000001</v>
      </c>
      <c r="AE156">
        <v>32605727.690000001</v>
      </c>
      <c r="AF156">
        <v>30485096.32</v>
      </c>
      <c r="AG156">
        <v>28380114.280000001</v>
      </c>
      <c r="AH156">
        <v>26265733.52</v>
      </c>
      <c r="AI156">
        <v>23832629.879999999</v>
      </c>
      <c r="AJ156">
        <v>21373442.850000001</v>
      </c>
      <c r="AK156">
        <v>18897268.68</v>
      </c>
      <c r="AL156">
        <v>16434861.52</v>
      </c>
      <c r="AM156">
        <v>13931149</v>
      </c>
      <c r="AN156">
        <v>12607277.43</v>
      </c>
      <c r="AO156">
        <v>11264439.92</v>
      </c>
      <c r="AP156">
        <v>9890828.7559999898</v>
      </c>
      <c r="AQ156">
        <v>8477214.932</v>
      </c>
      <c r="AR156">
        <v>7012120.9539999999</v>
      </c>
      <c r="AS156">
        <v>6634317.8310000002</v>
      </c>
      <c r="AT156">
        <v>6250378.4450000003</v>
      </c>
      <c r="AU156">
        <v>5849567.1859999998</v>
      </c>
      <c r="AV156">
        <v>5428761.3470000001</v>
      </c>
      <c r="AW156">
        <v>4944905.2060000002</v>
      </c>
    </row>
    <row r="157" spans="2:49" x14ac:dyDescent="0.25">
      <c r="B157" t="s">
        <v>256</v>
      </c>
      <c r="C157">
        <v>9397840.0105028208</v>
      </c>
      <c r="D157">
        <v>9548725.3716889191</v>
      </c>
      <c r="E157">
        <v>9705874.77999999</v>
      </c>
      <c r="F157">
        <v>10805728.050000001</v>
      </c>
      <c r="G157">
        <v>8948944.6040000003</v>
      </c>
      <c r="H157">
        <v>6283434.9160000002</v>
      </c>
      <c r="I157">
        <v>7356951.0889999997</v>
      </c>
      <c r="J157">
        <v>5652412.3389999997</v>
      </c>
      <c r="K157">
        <v>6504472.8470000001</v>
      </c>
      <c r="L157">
        <v>5664712.2680000002</v>
      </c>
      <c r="M157">
        <v>5567107.1330000004</v>
      </c>
      <c r="N157">
        <v>5561032.6200000001</v>
      </c>
      <c r="O157">
        <v>5033937.2860000003</v>
      </c>
      <c r="P157">
        <v>5403976.1610000003</v>
      </c>
      <c r="Q157">
        <v>5404059.9840000002</v>
      </c>
      <c r="R157">
        <v>5489041.1390000004</v>
      </c>
      <c r="S157">
        <v>5435023.2659999998</v>
      </c>
      <c r="T157">
        <v>5334451.3260000004</v>
      </c>
      <c r="U157">
        <v>5337499.3880000003</v>
      </c>
      <c r="V157">
        <v>5358569.2010000004</v>
      </c>
      <c r="W157">
        <v>5350666.1409999998</v>
      </c>
      <c r="X157">
        <v>5322493.835</v>
      </c>
      <c r="Y157">
        <v>5319468.1950000003</v>
      </c>
      <c r="Z157">
        <v>5333309.5820000004</v>
      </c>
      <c r="AA157">
        <v>5358956.9129999997</v>
      </c>
      <c r="AB157">
        <v>5336316.4460000005</v>
      </c>
      <c r="AC157">
        <v>5286117.9179999996</v>
      </c>
      <c r="AD157">
        <v>5173536.03</v>
      </c>
      <c r="AE157">
        <v>5058284.6849999996</v>
      </c>
      <c r="AF157">
        <v>4940410.5290000001</v>
      </c>
      <c r="AG157">
        <v>4820012.9630000005</v>
      </c>
      <c r="AH157">
        <v>4691302.0049999999</v>
      </c>
      <c r="AI157">
        <v>4546647.5439999998</v>
      </c>
      <c r="AJ157">
        <v>4381454.4740000004</v>
      </c>
      <c r="AK157">
        <v>4186928.372</v>
      </c>
      <c r="AL157">
        <v>3960112.21</v>
      </c>
      <c r="AM157">
        <v>3677199.1830000002</v>
      </c>
      <c r="AN157">
        <v>3559626.2080000001</v>
      </c>
      <c r="AO157">
        <v>3404590.1529999999</v>
      </c>
      <c r="AP157">
        <v>3208532.608</v>
      </c>
      <c r="AQ157">
        <v>2964128.2370000002</v>
      </c>
      <c r="AR157">
        <v>2658326.3119999999</v>
      </c>
      <c r="AS157">
        <v>2640645.986</v>
      </c>
      <c r="AT157">
        <v>2612417.9169999999</v>
      </c>
      <c r="AU157">
        <v>2572234.1740000001</v>
      </c>
      <c r="AV157">
        <v>2519280.38</v>
      </c>
      <c r="AW157">
        <v>2451137.7480000001</v>
      </c>
    </row>
    <row r="158" spans="2:49" x14ac:dyDescent="0.25">
      <c r="B158" t="s">
        <v>257</v>
      </c>
      <c r="C158">
        <v>2784044.1169573502</v>
      </c>
      <c r="D158">
        <v>2828742.8457796802</v>
      </c>
      <c r="E158">
        <v>2875233.8760000002</v>
      </c>
      <c r="F158">
        <v>2972596.818</v>
      </c>
      <c r="G158">
        <v>2953568.6510000001</v>
      </c>
      <c r="H158">
        <v>2394838.4240000001</v>
      </c>
      <c r="I158">
        <v>2469294.9010000001</v>
      </c>
      <c r="J158">
        <v>2590316.0819999999</v>
      </c>
      <c r="K158">
        <v>2525633.8769999999</v>
      </c>
      <c r="L158">
        <v>2433318.466</v>
      </c>
      <c r="M158">
        <v>2400879.1409999998</v>
      </c>
      <c r="N158">
        <v>2492010.628</v>
      </c>
      <c r="O158">
        <v>2470999.8420000002</v>
      </c>
      <c r="P158">
        <v>2480675.9929999998</v>
      </c>
      <c r="Q158">
        <v>2588829.7429999998</v>
      </c>
      <c r="R158">
        <v>2629996.7829999998</v>
      </c>
      <c r="S158">
        <v>2620798.3709999998</v>
      </c>
      <c r="T158">
        <v>2614179.3420000002</v>
      </c>
      <c r="U158">
        <v>2600071.2480000001</v>
      </c>
      <c r="V158">
        <v>2592752.9610000001</v>
      </c>
      <c r="W158">
        <v>2558321.2140000002</v>
      </c>
      <c r="X158">
        <v>2524271.1800000002</v>
      </c>
      <c r="Y158">
        <v>2498000.963</v>
      </c>
      <c r="Z158">
        <v>2479914.0189999999</v>
      </c>
      <c r="AA158">
        <v>2467276.1889999998</v>
      </c>
      <c r="AB158">
        <v>2461069.1519999998</v>
      </c>
      <c r="AC158">
        <v>2457639.4780000001</v>
      </c>
      <c r="AD158">
        <v>2406421.2940000002</v>
      </c>
      <c r="AE158">
        <v>2350041.1120000002</v>
      </c>
      <c r="AF158">
        <v>2288276.8879999998</v>
      </c>
      <c r="AG158">
        <v>2221784.747</v>
      </c>
      <c r="AH158">
        <v>2148704.452</v>
      </c>
      <c r="AI158">
        <v>2061310.9750000001</v>
      </c>
      <c r="AJ158">
        <v>1961473.7250000001</v>
      </c>
      <c r="AK158">
        <v>1847082.754</v>
      </c>
      <c r="AL158">
        <v>1719229.47</v>
      </c>
      <c r="AM158">
        <v>1568704.0889999999</v>
      </c>
      <c r="AN158">
        <v>1494681.1740000001</v>
      </c>
      <c r="AO158">
        <v>1409412.5120000001</v>
      </c>
      <c r="AP158">
        <v>1310313.6710000001</v>
      </c>
      <c r="AQ158">
        <v>1193972.9750000001</v>
      </c>
      <c r="AR158">
        <v>1055401.567</v>
      </c>
      <c r="AS158">
        <v>1031747.586</v>
      </c>
      <c r="AT158">
        <v>1005482.2290000001</v>
      </c>
      <c r="AU158">
        <v>975951.96109999996</v>
      </c>
      <c r="AV158">
        <v>942662.67039999994</v>
      </c>
      <c r="AW158">
        <v>904468.67279999994</v>
      </c>
    </row>
    <row r="159" spans="2:49" x14ac:dyDescent="0.25">
      <c r="B159" t="s">
        <v>258</v>
      </c>
      <c r="C159">
        <v>20640520.667746101</v>
      </c>
      <c r="D159">
        <v>20971910.903432399</v>
      </c>
      <c r="E159">
        <v>21313932.760000002</v>
      </c>
      <c r="F159">
        <v>21836989.140000001</v>
      </c>
      <c r="G159">
        <v>21633381.719999999</v>
      </c>
      <c r="H159">
        <v>20849380.010000002</v>
      </c>
      <c r="I159">
        <v>21180139.23</v>
      </c>
      <c r="J159">
        <v>21000092.77</v>
      </c>
      <c r="K159">
        <v>20321903.719999999</v>
      </c>
      <c r="L159">
        <v>19868562.57</v>
      </c>
      <c r="M159">
        <v>19823348.989999998</v>
      </c>
      <c r="N159">
        <v>20156445.550000001</v>
      </c>
      <c r="O159">
        <v>19648228.27</v>
      </c>
      <c r="P159">
        <v>18858139.420000002</v>
      </c>
      <c r="Q159">
        <v>17765511.449999999</v>
      </c>
      <c r="R159">
        <v>16772144</v>
      </c>
      <c r="S159">
        <v>15793301.6</v>
      </c>
      <c r="T159">
        <v>15625288.529999999</v>
      </c>
      <c r="U159">
        <v>15571619.48</v>
      </c>
      <c r="V159">
        <v>15584482.689999999</v>
      </c>
      <c r="W159">
        <v>14532525.51</v>
      </c>
      <c r="X159">
        <v>14112842.539999999</v>
      </c>
      <c r="Y159">
        <v>13642562.51</v>
      </c>
      <c r="Z159">
        <v>13135391.68</v>
      </c>
      <c r="AA159">
        <v>12570565.539999999</v>
      </c>
      <c r="AB159">
        <v>11936934.470000001</v>
      </c>
      <c r="AC159">
        <v>11241416.01</v>
      </c>
      <c r="AD159">
        <v>10677805.210000001</v>
      </c>
      <c r="AE159">
        <v>10058479.640000001</v>
      </c>
      <c r="AF159">
        <v>9427458.0629999898</v>
      </c>
      <c r="AG159">
        <v>8844724.5789999999</v>
      </c>
      <c r="AH159">
        <v>8282957.6370000001</v>
      </c>
      <c r="AI159">
        <v>7693528.8320000004</v>
      </c>
      <c r="AJ159">
        <v>7096637.767</v>
      </c>
      <c r="AK159">
        <v>6486390.5209999997</v>
      </c>
      <c r="AL159">
        <v>5897126.7690000003</v>
      </c>
      <c r="AM159">
        <v>5278305.4689999996</v>
      </c>
      <c r="AN159">
        <v>4870302.3420000002</v>
      </c>
      <c r="AO159">
        <v>4452727.2470000004</v>
      </c>
      <c r="AP159">
        <v>4021452.9160000002</v>
      </c>
      <c r="AQ159">
        <v>3570627.855</v>
      </c>
      <c r="AR159">
        <v>3092369.9980000001</v>
      </c>
      <c r="AS159">
        <v>2777232.8089999999</v>
      </c>
      <c r="AT159">
        <v>2465872.4210000001</v>
      </c>
      <c r="AU159">
        <v>2157732.7710000002</v>
      </c>
      <c r="AV159">
        <v>1851963.5290000001</v>
      </c>
      <c r="AW159">
        <v>1547465.69</v>
      </c>
    </row>
    <row r="160" spans="2:49" x14ac:dyDescent="0.25">
      <c r="B160" t="s">
        <v>259</v>
      </c>
      <c r="C160">
        <v>261855678.291933</v>
      </c>
      <c r="D160">
        <v>266059855.90652901</v>
      </c>
      <c r="E160">
        <v>270378028</v>
      </c>
      <c r="F160">
        <v>270195109.80000001</v>
      </c>
      <c r="G160">
        <v>255872786.30000001</v>
      </c>
      <c r="H160">
        <v>234321845.09999999</v>
      </c>
      <c r="I160">
        <v>236680943.09999999</v>
      </c>
      <c r="J160">
        <v>231201511.19999999</v>
      </c>
      <c r="K160">
        <v>220214447.30000001</v>
      </c>
      <c r="L160">
        <v>212392612.40000001</v>
      </c>
      <c r="M160">
        <v>209389120.59999999</v>
      </c>
      <c r="N160">
        <v>208307241.09999999</v>
      </c>
      <c r="O160">
        <v>202106540</v>
      </c>
      <c r="P160">
        <v>196679789.80000001</v>
      </c>
      <c r="Q160">
        <v>187163608</v>
      </c>
      <c r="R160">
        <v>179437475.5</v>
      </c>
      <c r="S160">
        <v>172517163.30000001</v>
      </c>
      <c r="T160">
        <v>170751674.5</v>
      </c>
      <c r="U160">
        <v>170075429.40000001</v>
      </c>
      <c r="V160">
        <v>170672277.40000001</v>
      </c>
      <c r="W160">
        <v>166080793.19999999</v>
      </c>
      <c r="X160">
        <v>158632157.40000001</v>
      </c>
      <c r="Y160">
        <v>150725787.90000001</v>
      </c>
      <c r="Z160">
        <v>143409773</v>
      </c>
      <c r="AA160">
        <v>136808078.69999999</v>
      </c>
      <c r="AB160">
        <v>130920570</v>
      </c>
      <c r="AC160">
        <v>125417916.2</v>
      </c>
      <c r="AD160">
        <v>120073958.09999999</v>
      </c>
      <c r="AE160">
        <v>115181429.2</v>
      </c>
      <c r="AF160">
        <v>110206959.5</v>
      </c>
      <c r="AG160">
        <v>105844837.8</v>
      </c>
      <c r="AH160">
        <v>101623711.09999999</v>
      </c>
      <c r="AI160">
        <v>96721884.75</v>
      </c>
      <c r="AJ160">
        <v>91439721.769999996</v>
      </c>
      <c r="AK160">
        <v>85730682.140000001</v>
      </c>
      <c r="AL160">
        <v>80069630.159999996</v>
      </c>
      <c r="AM160">
        <v>73678665.840000004</v>
      </c>
      <c r="AN160">
        <v>70767432.870000005</v>
      </c>
      <c r="AO160">
        <v>67415201.629999995</v>
      </c>
      <c r="AP160">
        <v>63542730.140000001</v>
      </c>
      <c r="AQ160">
        <v>59047443.439999998</v>
      </c>
      <c r="AR160">
        <v>53745356.109999999</v>
      </c>
      <c r="AS160">
        <v>52013936.68</v>
      </c>
      <c r="AT160">
        <v>50207600.390000001</v>
      </c>
      <c r="AU160">
        <v>48293702.409999996</v>
      </c>
      <c r="AV160">
        <v>46262694.719999999</v>
      </c>
      <c r="AW160">
        <v>44049746.590000004</v>
      </c>
    </row>
    <row r="161" spans="2:49" x14ac:dyDescent="0.25">
      <c r="B161" t="s">
        <v>260</v>
      </c>
      <c r="C161">
        <v>5733144.4507061103</v>
      </c>
      <c r="D161">
        <v>5825191.9393003099</v>
      </c>
      <c r="E161">
        <v>5919233.7230000002</v>
      </c>
      <c r="F161">
        <v>5955220.0899999999</v>
      </c>
      <c r="G161">
        <v>5885405.7929999996</v>
      </c>
      <c r="H161">
        <v>6021510.7649999997</v>
      </c>
      <c r="I161">
        <v>6013527.6210000003</v>
      </c>
      <c r="J161">
        <v>5911705.5590000004</v>
      </c>
      <c r="K161">
        <v>5746327.0899999999</v>
      </c>
      <c r="L161">
        <v>5646073.1430000002</v>
      </c>
      <c r="M161">
        <v>5584141.2230000002</v>
      </c>
      <c r="N161">
        <v>5626191.4299999997</v>
      </c>
      <c r="O161">
        <v>5530514.8770000003</v>
      </c>
      <c r="P161">
        <v>5305466.0489999996</v>
      </c>
      <c r="Q161">
        <v>4938685.6809999999</v>
      </c>
      <c r="R161">
        <v>4611817.5750000002</v>
      </c>
      <c r="S161">
        <v>4299859.2829999998</v>
      </c>
      <c r="T161">
        <v>4232024.8150000004</v>
      </c>
      <c r="U161">
        <v>4213873.6789999995</v>
      </c>
      <c r="V161">
        <v>4225342.193</v>
      </c>
      <c r="W161">
        <v>3835929.423</v>
      </c>
      <c r="X161">
        <v>3737157.1129999999</v>
      </c>
      <c r="Y161">
        <v>3604835.264</v>
      </c>
      <c r="Z161">
        <v>3455493.0090000001</v>
      </c>
      <c r="AA161">
        <v>3284634.3319999999</v>
      </c>
      <c r="AB161">
        <v>3091104.2579999999</v>
      </c>
      <c r="AC161">
        <v>2878299.3829999999</v>
      </c>
      <c r="AD161">
        <v>2701754.7609999999</v>
      </c>
      <c r="AE161">
        <v>2509059.8190000001</v>
      </c>
      <c r="AF161">
        <v>2314817.247</v>
      </c>
      <c r="AG161">
        <v>2139730.0830000001</v>
      </c>
      <c r="AH161">
        <v>1974395.1780000001</v>
      </c>
      <c r="AI161">
        <v>1806034.801</v>
      </c>
      <c r="AJ161">
        <v>1640731.176</v>
      </c>
      <c r="AK161">
        <v>1477875.7239999999</v>
      </c>
      <c r="AL161">
        <v>1330740.382</v>
      </c>
      <c r="AM161">
        <v>1183855.578</v>
      </c>
      <c r="AN161">
        <v>1074104.595</v>
      </c>
      <c r="AO161">
        <v>966124.22030000004</v>
      </c>
      <c r="AP161">
        <v>859552.1875</v>
      </c>
      <c r="AQ161">
        <v>753820.3101</v>
      </c>
      <c r="AR161">
        <v>648239.01269999996</v>
      </c>
      <c r="AS161">
        <v>539427.96470000001</v>
      </c>
      <c r="AT161">
        <v>433121.4276</v>
      </c>
      <c r="AU161">
        <v>329311.24249999999</v>
      </c>
      <c r="AV161">
        <v>227939.02309999999</v>
      </c>
      <c r="AW161">
        <v>128907.99310000001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781495.40190000006</v>
      </c>
      <c r="G162">
        <v>666573.32680000004</v>
      </c>
      <c r="H162">
        <v>571594.10840000003</v>
      </c>
      <c r="I162">
        <v>580936.72820000001</v>
      </c>
      <c r="J162">
        <v>621129.99</v>
      </c>
      <c r="K162">
        <v>579338.36159999995</v>
      </c>
      <c r="L162">
        <v>598006.04639999999</v>
      </c>
      <c r="M162">
        <v>625080.28099999996</v>
      </c>
      <c r="N162">
        <v>619637.38879999996</v>
      </c>
      <c r="O162">
        <v>517181.22149999999</v>
      </c>
      <c r="P162">
        <v>423995.7635</v>
      </c>
      <c r="Q162">
        <v>358832.03490000003</v>
      </c>
      <c r="R162">
        <v>321305.696</v>
      </c>
      <c r="S162">
        <v>286886.27389999997</v>
      </c>
      <c r="T162">
        <v>282361.06689999998</v>
      </c>
      <c r="U162">
        <v>284167.77409999998</v>
      </c>
      <c r="V162">
        <v>293632.36210000003</v>
      </c>
      <c r="W162">
        <v>324858.74180000002</v>
      </c>
      <c r="X162">
        <v>340943.60840000003</v>
      </c>
      <c r="Y162">
        <v>349477.31390000001</v>
      </c>
      <c r="Z162">
        <v>348678.23710000003</v>
      </c>
      <c r="AA162">
        <v>343299.82059999998</v>
      </c>
      <c r="AB162">
        <v>334811.42599999998</v>
      </c>
      <c r="AC162">
        <v>325783.39069999999</v>
      </c>
      <c r="AD162">
        <v>324883.63770000002</v>
      </c>
      <c r="AE162">
        <v>324240.33799999999</v>
      </c>
      <c r="AF162">
        <v>324722.58510000003</v>
      </c>
      <c r="AG162">
        <v>327193.32809999998</v>
      </c>
      <c r="AH162">
        <v>331186.0379</v>
      </c>
      <c r="AI162">
        <v>335908.25910000002</v>
      </c>
      <c r="AJ162">
        <v>340118.5405</v>
      </c>
      <c r="AK162">
        <v>344241.78470000002</v>
      </c>
      <c r="AL162">
        <v>348188.29369999998</v>
      </c>
      <c r="AM162">
        <v>352757.51069999998</v>
      </c>
      <c r="AN162">
        <v>357291.44020000001</v>
      </c>
      <c r="AO162">
        <v>361396.88290000003</v>
      </c>
      <c r="AP162">
        <v>365427.45030000003</v>
      </c>
      <c r="AQ162">
        <v>369745.00949999999</v>
      </c>
      <c r="AR162">
        <v>373651.2855</v>
      </c>
      <c r="AS162">
        <v>377147.80359999998</v>
      </c>
      <c r="AT162">
        <v>381218.70559999999</v>
      </c>
      <c r="AU162">
        <v>385204.73869999999</v>
      </c>
      <c r="AV162">
        <v>389254.26400000002</v>
      </c>
      <c r="AW162">
        <v>393791.22230000002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499280.5049</v>
      </c>
      <c r="G163">
        <v>431668.0491</v>
      </c>
      <c r="H163">
        <v>385839.77269999997</v>
      </c>
      <c r="I163">
        <v>399295.92450000002</v>
      </c>
      <c r="J163">
        <v>365254.201</v>
      </c>
      <c r="K163">
        <v>348049.68979999999</v>
      </c>
      <c r="L163">
        <v>373646.55959999998</v>
      </c>
      <c r="M163">
        <v>382567.74469999998</v>
      </c>
      <c r="N163">
        <v>389963.79090000002</v>
      </c>
      <c r="O163">
        <v>310251.73259999999</v>
      </c>
      <c r="P163">
        <v>241554.2501</v>
      </c>
      <c r="Q163">
        <v>200732.11619999999</v>
      </c>
      <c r="R163">
        <v>176203.51139999999</v>
      </c>
      <c r="S163">
        <v>160248.7874</v>
      </c>
      <c r="T163">
        <v>157342.986</v>
      </c>
      <c r="U163">
        <v>159944.04740000001</v>
      </c>
      <c r="V163">
        <v>165046.12280000001</v>
      </c>
      <c r="W163">
        <v>184311.52189999999</v>
      </c>
      <c r="X163">
        <v>196907.82130000001</v>
      </c>
      <c r="Y163">
        <v>204468.91740000001</v>
      </c>
      <c r="Z163">
        <v>208300.3003</v>
      </c>
      <c r="AA163">
        <v>210312.35279999999</v>
      </c>
      <c r="AB163">
        <v>211536.0355</v>
      </c>
      <c r="AC163">
        <v>212802.4363</v>
      </c>
      <c r="AD163">
        <v>211547.05249999999</v>
      </c>
      <c r="AE163">
        <v>212303.48360000001</v>
      </c>
      <c r="AF163">
        <v>214125.57550000001</v>
      </c>
      <c r="AG163">
        <v>217497.64989999999</v>
      </c>
      <c r="AH163">
        <v>222013.3677</v>
      </c>
      <c r="AI163">
        <v>226767.99230000001</v>
      </c>
      <c r="AJ163">
        <v>231325.89480000001</v>
      </c>
      <c r="AK163">
        <v>235756.4485</v>
      </c>
      <c r="AL163">
        <v>240079.049</v>
      </c>
      <c r="AM163">
        <v>244451.89449999999</v>
      </c>
      <c r="AN163">
        <v>248742.2041</v>
      </c>
      <c r="AO163">
        <v>252935.5558</v>
      </c>
      <c r="AP163">
        <v>257103.2255</v>
      </c>
      <c r="AQ163">
        <v>261292.70019999999</v>
      </c>
      <c r="AR163">
        <v>265403.87910000002</v>
      </c>
      <c r="AS163">
        <v>269305.1165</v>
      </c>
      <c r="AT163">
        <v>273273.21639999998</v>
      </c>
      <c r="AU163">
        <v>277220.20799999998</v>
      </c>
      <c r="AV163">
        <v>281192.19390000001</v>
      </c>
      <c r="AW163">
        <v>285172.36300000001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1536292.808</v>
      </c>
      <c r="G164">
        <v>1383565.699</v>
      </c>
      <c r="H164">
        <v>1285280.172</v>
      </c>
      <c r="I164">
        <v>1319548.912</v>
      </c>
      <c r="J164">
        <v>1263440.659</v>
      </c>
      <c r="K164">
        <v>1255788.719</v>
      </c>
      <c r="L164">
        <v>1375814.8259999999</v>
      </c>
      <c r="M164">
        <v>1435395.362</v>
      </c>
      <c r="N164">
        <v>1495494.2339999999</v>
      </c>
      <c r="O164">
        <v>1177793.1259999999</v>
      </c>
      <c r="P164">
        <v>898991.14980000001</v>
      </c>
      <c r="Q164">
        <v>732074.35049999994</v>
      </c>
      <c r="R164">
        <v>656429.15399999998</v>
      </c>
      <c r="S164">
        <v>588730.85389999999</v>
      </c>
      <c r="T164">
        <v>573798.13399999996</v>
      </c>
      <c r="U164">
        <v>581155.04929999996</v>
      </c>
      <c r="V164">
        <v>598331.3432</v>
      </c>
      <c r="W164">
        <v>684085.875</v>
      </c>
      <c r="X164">
        <v>753809.3628</v>
      </c>
      <c r="Y164">
        <v>797788.55489999999</v>
      </c>
      <c r="Z164">
        <v>819401.41870000004</v>
      </c>
      <c r="AA164">
        <v>826888.01989999996</v>
      </c>
      <c r="AB164">
        <v>825693.08389999997</v>
      </c>
      <c r="AC164">
        <v>820606.46340000001</v>
      </c>
      <c r="AD164">
        <v>824168.92200000002</v>
      </c>
      <c r="AE164">
        <v>832376.598</v>
      </c>
      <c r="AF164">
        <v>843248.09550000005</v>
      </c>
      <c r="AG164">
        <v>858782.93599999999</v>
      </c>
      <c r="AH164">
        <v>877958.56160000002</v>
      </c>
      <c r="AI164">
        <v>897917.5527</v>
      </c>
      <c r="AJ164">
        <v>917941.62179999996</v>
      </c>
      <c r="AK164">
        <v>937920.64870000002</v>
      </c>
      <c r="AL164">
        <v>957939.08369999996</v>
      </c>
      <c r="AM164">
        <v>978382.00089999998</v>
      </c>
      <c r="AN164">
        <v>998603.89130000002</v>
      </c>
      <c r="AO164">
        <v>1018812.481</v>
      </c>
      <c r="AP164">
        <v>1039126.755</v>
      </c>
      <c r="AQ164">
        <v>1059634.3729999999</v>
      </c>
      <c r="AR164">
        <v>1080201.7120000001</v>
      </c>
      <c r="AS164">
        <v>1100332.0449999999</v>
      </c>
      <c r="AT164">
        <v>1120594.0889999999</v>
      </c>
      <c r="AU164">
        <v>1140950.885</v>
      </c>
      <c r="AV164">
        <v>1161487.4739999999</v>
      </c>
      <c r="AW164">
        <v>1181995.8770000001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236172.17540000001</v>
      </c>
      <c r="G165">
        <v>220201.32029999999</v>
      </c>
      <c r="H165">
        <v>204572.93210000001</v>
      </c>
      <c r="I165">
        <v>212075.02040000001</v>
      </c>
      <c r="J165">
        <v>208422.1845</v>
      </c>
      <c r="K165">
        <v>209095.5399</v>
      </c>
      <c r="L165">
        <v>223849.9491</v>
      </c>
      <c r="M165">
        <v>231710.41649999999</v>
      </c>
      <c r="N165">
        <v>240092.17129999999</v>
      </c>
      <c r="O165">
        <v>206758.91579999999</v>
      </c>
      <c r="P165">
        <v>178466.39110000001</v>
      </c>
      <c r="Q165">
        <v>160490.85440000001</v>
      </c>
      <c r="R165">
        <v>154822.1189</v>
      </c>
      <c r="S165">
        <v>146543.15340000001</v>
      </c>
      <c r="T165">
        <v>143937.99969999999</v>
      </c>
      <c r="U165">
        <v>144887.0336</v>
      </c>
      <c r="V165">
        <v>147782.32610000001</v>
      </c>
      <c r="W165">
        <v>153130.701</v>
      </c>
      <c r="X165">
        <v>155656.28520000001</v>
      </c>
      <c r="Y165">
        <v>155806.19270000001</v>
      </c>
      <c r="Z165">
        <v>154217.6931</v>
      </c>
      <c r="AA165">
        <v>151653.6292</v>
      </c>
      <c r="AB165">
        <v>148598.27429999999</v>
      </c>
      <c r="AC165">
        <v>145370.9094</v>
      </c>
      <c r="AD165">
        <v>145359.03829999999</v>
      </c>
      <c r="AE165">
        <v>146760.52619999999</v>
      </c>
      <c r="AF165">
        <v>148762.35070000001</v>
      </c>
      <c r="AG165">
        <v>151919.41219999999</v>
      </c>
      <c r="AH165">
        <v>156029.24230000001</v>
      </c>
      <c r="AI165">
        <v>160236.14780000001</v>
      </c>
      <c r="AJ165">
        <v>164419.16269999999</v>
      </c>
      <c r="AK165">
        <v>168495.65650000001</v>
      </c>
      <c r="AL165">
        <v>172507.4535</v>
      </c>
      <c r="AM165">
        <v>176504.55660000001</v>
      </c>
      <c r="AN165">
        <v>180240.57269999999</v>
      </c>
      <c r="AO165">
        <v>183860.26089999999</v>
      </c>
      <c r="AP165">
        <v>187432.11619999999</v>
      </c>
      <c r="AQ165">
        <v>190998.7353</v>
      </c>
      <c r="AR165">
        <v>194585.29819999999</v>
      </c>
      <c r="AS165">
        <v>197885.375</v>
      </c>
      <c r="AT165">
        <v>201054.8138</v>
      </c>
      <c r="AU165">
        <v>204164.9736</v>
      </c>
      <c r="AV165">
        <v>207253.64660000001</v>
      </c>
      <c r="AW165">
        <v>210346.8847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21349134.850000001</v>
      </c>
      <c r="F166">
        <v>21443445.48</v>
      </c>
      <c r="G166">
        <v>18661078.190000001</v>
      </c>
      <c r="H166">
        <v>15202417.9</v>
      </c>
      <c r="I166">
        <v>16570091.720000001</v>
      </c>
      <c r="J166">
        <v>16342342.279999999</v>
      </c>
      <c r="K166">
        <v>15350545.539999999</v>
      </c>
      <c r="L166">
        <v>15897785.039999999</v>
      </c>
      <c r="M166">
        <v>16366544.76</v>
      </c>
      <c r="N166">
        <v>16785309.57</v>
      </c>
      <c r="O166">
        <v>14540110.859999999</v>
      </c>
      <c r="P166">
        <v>13229552.82</v>
      </c>
      <c r="Q166">
        <v>11920559.65</v>
      </c>
      <c r="R166">
        <v>10833217.08</v>
      </c>
      <c r="S166">
        <v>10236395.77</v>
      </c>
      <c r="T166">
        <v>10091774.189999999</v>
      </c>
      <c r="U166">
        <v>10192463.4</v>
      </c>
      <c r="V166">
        <v>10426580.5</v>
      </c>
      <c r="W166">
        <v>10373030.02</v>
      </c>
      <c r="X166">
        <v>9976018.5629999898</v>
      </c>
      <c r="Y166">
        <v>9549516.034</v>
      </c>
      <c r="Z166">
        <v>9147225.6649999898</v>
      </c>
      <c r="AA166">
        <v>8790626.9379999898</v>
      </c>
      <c r="AB166">
        <v>8476142.7310000006</v>
      </c>
      <c r="AC166">
        <v>8204066.9689999996</v>
      </c>
      <c r="AD166">
        <v>8150435.2850000001</v>
      </c>
      <c r="AE166">
        <v>8177363.9359999998</v>
      </c>
      <c r="AF166">
        <v>8243913.5549999997</v>
      </c>
      <c r="AG166">
        <v>8373154.8119999999</v>
      </c>
      <c r="AH166">
        <v>8551002.1970000006</v>
      </c>
      <c r="AI166">
        <v>8739377.8719999995</v>
      </c>
      <c r="AJ166">
        <v>8919469.1569999997</v>
      </c>
      <c r="AK166">
        <v>9093112.7740000002</v>
      </c>
      <c r="AL166">
        <v>9261157.4030000009</v>
      </c>
      <c r="AM166">
        <v>9430658.9739999995</v>
      </c>
      <c r="AN166">
        <v>9594844.8420000002</v>
      </c>
      <c r="AO166">
        <v>9753217.4250000007</v>
      </c>
      <c r="AP166">
        <v>9908951.4739999995</v>
      </c>
      <c r="AQ166">
        <v>10064283.460000001</v>
      </c>
      <c r="AR166">
        <v>10216762.619999999</v>
      </c>
      <c r="AS166">
        <v>10360375.359999999</v>
      </c>
      <c r="AT166">
        <v>10505352.449999999</v>
      </c>
      <c r="AU166">
        <v>10648856.060000001</v>
      </c>
      <c r="AV166">
        <v>10792753.189999999</v>
      </c>
      <c r="AW166">
        <v>10937327.380000001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2120352.591</v>
      </c>
      <c r="G167">
        <v>1790687.987</v>
      </c>
      <c r="H167">
        <v>1613407.8910000001</v>
      </c>
      <c r="I167">
        <v>1614658.372</v>
      </c>
      <c r="J167">
        <v>1513269.173</v>
      </c>
      <c r="K167">
        <v>1497429.0519999999</v>
      </c>
      <c r="L167">
        <v>1634488.6029999999</v>
      </c>
      <c r="M167">
        <v>1713685.5660000001</v>
      </c>
      <c r="N167">
        <v>1735038.2590000001</v>
      </c>
      <c r="O167">
        <v>1309122.1529999999</v>
      </c>
      <c r="P167">
        <v>968424.62029999995</v>
      </c>
      <c r="Q167">
        <v>775330.38679999998</v>
      </c>
      <c r="R167">
        <v>685034.46389999997</v>
      </c>
      <c r="S167">
        <v>606019.68629999994</v>
      </c>
      <c r="T167">
        <v>588857.33510000003</v>
      </c>
      <c r="U167">
        <v>595552.03879999998</v>
      </c>
      <c r="V167">
        <v>615726.21100000001</v>
      </c>
      <c r="W167">
        <v>651222.17310000001</v>
      </c>
      <c r="X167">
        <v>648813.90300000005</v>
      </c>
      <c r="Y167">
        <v>633182.02240000002</v>
      </c>
      <c r="Z167">
        <v>606923.09380000003</v>
      </c>
      <c r="AA167">
        <v>576366.04989999998</v>
      </c>
      <c r="AB167">
        <v>544879.69319999998</v>
      </c>
      <c r="AC167">
        <v>514826.80959999998</v>
      </c>
      <c r="AD167">
        <v>508279.97629999998</v>
      </c>
      <c r="AE167">
        <v>509231.00510000001</v>
      </c>
      <c r="AF167">
        <v>514621.05719999998</v>
      </c>
      <c r="AG167">
        <v>526310.41130000004</v>
      </c>
      <c r="AH167">
        <v>542668.52549999999</v>
      </c>
      <c r="AI167">
        <v>560416.96279999998</v>
      </c>
      <c r="AJ167">
        <v>576826.51249999995</v>
      </c>
      <c r="AK167">
        <v>592611.2844</v>
      </c>
      <c r="AL167">
        <v>607811.51540000003</v>
      </c>
      <c r="AM167">
        <v>622968.15099999995</v>
      </c>
      <c r="AN167">
        <v>638069.55649999995</v>
      </c>
      <c r="AO167">
        <v>652642.84959999996</v>
      </c>
      <c r="AP167">
        <v>667006.15870000003</v>
      </c>
      <c r="AQ167">
        <v>681358.68689999997</v>
      </c>
      <c r="AR167">
        <v>694990.42619999999</v>
      </c>
      <c r="AS167">
        <v>707683.21189999999</v>
      </c>
      <c r="AT167">
        <v>721049.98629999999</v>
      </c>
      <c r="AU167">
        <v>734264.11600000004</v>
      </c>
      <c r="AV167">
        <v>747539.95600000001</v>
      </c>
      <c r="AW167">
        <v>760776.44440000004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19584875.68</v>
      </c>
      <c r="G170">
        <v>18331932.899999999</v>
      </c>
      <c r="H170">
        <v>16125206.890000001</v>
      </c>
      <c r="I170">
        <v>15067750.6</v>
      </c>
      <c r="J170">
        <v>14233953.140000001</v>
      </c>
      <c r="K170">
        <v>13286110.18</v>
      </c>
      <c r="L170">
        <v>12194625.6</v>
      </c>
      <c r="M170">
        <v>11156656.66</v>
      </c>
      <c r="N170">
        <v>10087072.060000001</v>
      </c>
      <c r="O170">
        <v>8612319.5690000001</v>
      </c>
      <c r="P170">
        <v>7298707.7249999996</v>
      </c>
      <c r="Q170">
        <v>5999379.3859999999</v>
      </c>
      <c r="R170">
        <v>4535429.1679999996</v>
      </c>
      <c r="S170">
        <v>3048225.0970000001</v>
      </c>
      <c r="T170">
        <v>2397812.9530000002</v>
      </c>
      <c r="U170">
        <v>1842656.42</v>
      </c>
      <c r="V170">
        <v>1331900.304</v>
      </c>
      <c r="W170">
        <v>1655094.43</v>
      </c>
      <c r="X170">
        <v>762674.25029999996</v>
      </c>
      <c r="Y170">
        <v>562336.57440000004</v>
      </c>
      <c r="Z170">
        <v>400634.46539999999</v>
      </c>
      <c r="AA170">
        <v>242168.12599999999</v>
      </c>
      <c r="AB170">
        <v>228213.26670000001</v>
      </c>
      <c r="AC170">
        <v>225277.72760000001</v>
      </c>
      <c r="AD170">
        <v>191357.42569999999</v>
      </c>
      <c r="AE170">
        <v>154229.9811</v>
      </c>
      <c r="AF170">
        <v>116756.99890000001</v>
      </c>
      <c r="AG170">
        <v>109033.5961</v>
      </c>
      <c r="AH170">
        <v>103570.7347</v>
      </c>
      <c r="AI170">
        <v>102394.9051</v>
      </c>
      <c r="AJ170">
        <v>101803.2175</v>
      </c>
      <c r="AK170">
        <v>101383.4035</v>
      </c>
      <c r="AL170">
        <v>101070.98940000001</v>
      </c>
      <c r="AM170">
        <v>100827.07980000001</v>
      </c>
      <c r="AN170">
        <v>100901.69960000001</v>
      </c>
      <c r="AO170">
        <v>101056.9751</v>
      </c>
      <c r="AP170">
        <v>101248.63800000001</v>
      </c>
      <c r="AQ170">
        <v>101470.5042</v>
      </c>
      <c r="AR170">
        <v>101692.36719999999</v>
      </c>
      <c r="AS170">
        <v>102013.80130000001</v>
      </c>
      <c r="AT170">
        <v>102411.2984</v>
      </c>
      <c r="AU170">
        <v>102837.30160000001</v>
      </c>
      <c r="AV170">
        <v>103278.24159999999</v>
      </c>
      <c r="AW170">
        <v>103630.7594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16628468.26</v>
      </c>
      <c r="G171">
        <v>15822032.26</v>
      </c>
      <c r="H171">
        <v>15067613.01</v>
      </c>
      <c r="I171">
        <v>14862046.789999999</v>
      </c>
      <c r="J171">
        <v>13088745.699999999</v>
      </c>
      <c r="K171">
        <v>11378272.02</v>
      </c>
      <c r="L171">
        <v>9942082.818</v>
      </c>
      <c r="M171">
        <v>8854078.1099999994</v>
      </c>
      <c r="N171">
        <v>7960624.54</v>
      </c>
      <c r="O171">
        <v>7306366.21</v>
      </c>
      <c r="P171">
        <v>6621913.0369999995</v>
      </c>
      <c r="Q171">
        <v>5855764.7699999996</v>
      </c>
      <c r="R171">
        <v>5196361.0750000002</v>
      </c>
      <c r="S171">
        <v>4533404.5659999996</v>
      </c>
      <c r="T171">
        <v>6040235.5619999999</v>
      </c>
      <c r="U171">
        <v>7518978.1279999996</v>
      </c>
      <c r="V171">
        <v>8990300.4529999997</v>
      </c>
      <c r="W171">
        <v>8541862.023</v>
      </c>
      <c r="X171">
        <v>8594056.6150000002</v>
      </c>
      <c r="Y171">
        <v>8363524.5010000002</v>
      </c>
      <c r="Z171">
        <v>8127724.0530000003</v>
      </c>
      <c r="AA171">
        <v>7898858.9929999998</v>
      </c>
      <c r="AB171">
        <v>7684057.2850000001</v>
      </c>
      <c r="AC171">
        <v>7466344.3559999997</v>
      </c>
      <c r="AD171">
        <v>7385975.9639999997</v>
      </c>
      <c r="AE171">
        <v>7286667.7759999996</v>
      </c>
      <c r="AF171">
        <v>6874285.0959999999</v>
      </c>
      <c r="AG171">
        <v>6750759.4819999998</v>
      </c>
      <c r="AH171">
        <v>6605815.1239999998</v>
      </c>
      <c r="AI171">
        <v>6571215.1979999999</v>
      </c>
      <c r="AJ171">
        <v>6456311.1699999999</v>
      </c>
      <c r="AK171">
        <v>6252615.9620000003</v>
      </c>
      <c r="AL171">
        <v>6256787.3530000001</v>
      </c>
      <c r="AM171">
        <v>6076716.767</v>
      </c>
      <c r="AN171">
        <v>6130708.4919999996</v>
      </c>
      <c r="AO171">
        <v>6082107.2939999998</v>
      </c>
      <c r="AP171">
        <v>5917417.4570000004</v>
      </c>
      <c r="AQ171">
        <v>5617011.5779999997</v>
      </c>
      <c r="AR171">
        <v>5145162.1809999999</v>
      </c>
      <c r="AS171">
        <v>4696913.3269999996</v>
      </c>
      <c r="AT171">
        <v>4264771.2929999996</v>
      </c>
      <c r="AU171">
        <v>3846507.4909999999</v>
      </c>
      <c r="AV171">
        <v>3441890.611</v>
      </c>
      <c r="AW171">
        <v>3046490.7930000001</v>
      </c>
    </row>
    <row r="172" spans="2:49" x14ac:dyDescent="0.25">
      <c r="B172" t="s">
        <v>271</v>
      </c>
      <c r="C172">
        <v>6501803.9853722397</v>
      </c>
      <c r="D172">
        <v>6606192.55142547</v>
      </c>
      <c r="E172">
        <v>6714977.4309999999</v>
      </c>
      <c r="F172">
        <v>6846279.2869999995</v>
      </c>
      <c r="G172">
        <v>6600746.875</v>
      </c>
      <c r="H172">
        <v>6685280.6710000001</v>
      </c>
      <c r="I172">
        <v>6915177.1629999997</v>
      </c>
      <c r="J172">
        <v>6647770.7359999996</v>
      </c>
      <c r="K172">
        <v>6430254.5590000004</v>
      </c>
      <c r="L172">
        <v>6113529.9560000002</v>
      </c>
      <c r="M172">
        <v>6339483.2189999996</v>
      </c>
      <c r="N172">
        <v>6474648.4709999999</v>
      </c>
      <c r="O172">
        <v>6551073.4220000003</v>
      </c>
      <c r="P172">
        <v>6707918.9299999997</v>
      </c>
      <c r="Q172">
        <v>6476331.5379999997</v>
      </c>
      <c r="R172">
        <v>6463249.0839999998</v>
      </c>
      <c r="S172">
        <v>6470686.6789999995</v>
      </c>
      <c r="T172">
        <v>6475186.3930000002</v>
      </c>
      <c r="U172">
        <v>6452321.9570000004</v>
      </c>
      <c r="V172">
        <v>6437881.0099999998</v>
      </c>
      <c r="W172">
        <v>6367815.2010000004</v>
      </c>
      <c r="X172">
        <v>6287431.7280000001</v>
      </c>
      <c r="Y172">
        <v>6282354.7860000003</v>
      </c>
      <c r="Z172">
        <v>6315927.5839999998</v>
      </c>
      <c r="AA172">
        <v>6377357.8700000001</v>
      </c>
      <c r="AB172">
        <v>6455033.1749999998</v>
      </c>
      <c r="AC172">
        <v>6538568.7290000003</v>
      </c>
      <c r="AD172">
        <v>6530945.6179999998</v>
      </c>
      <c r="AE172">
        <v>6507890.8810000001</v>
      </c>
      <c r="AF172">
        <v>6463851.926</v>
      </c>
      <c r="AG172">
        <v>6405648.1550000003</v>
      </c>
      <c r="AH172">
        <v>6324276.5300000003</v>
      </c>
      <c r="AI172">
        <v>6183898.6699999999</v>
      </c>
      <c r="AJ172">
        <v>5992850.6909999996</v>
      </c>
      <c r="AK172">
        <v>5741944.7750000004</v>
      </c>
      <c r="AL172">
        <v>5433383.5899999999</v>
      </c>
      <c r="AM172">
        <v>5035195.0530000003</v>
      </c>
      <c r="AN172">
        <v>4864644.6359999999</v>
      </c>
      <c r="AO172">
        <v>4643819.6320000002</v>
      </c>
      <c r="AP172">
        <v>4366312.9220000003</v>
      </c>
      <c r="AQ172">
        <v>4021123.5410000002</v>
      </c>
      <c r="AR172">
        <v>3590088.9449999998</v>
      </c>
      <c r="AS172">
        <v>3550660.463</v>
      </c>
      <c r="AT172">
        <v>3496689.8220000002</v>
      </c>
      <c r="AU172">
        <v>3427972.605</v>
      </c>
      <c r="AV172">
        <v>3343523.4410000001</v>
      </c>
      <c r="AW172">
        <v>3240801.9950000001</v>
      </c>
    </row>
    <row r="173" spans="2:49" x14ac:dyDescent="0.25">
      <c r="B173" t="s">
        <v>272</v>
      </c>
      <c r="C173">
        <v>6377150.6112568304</v>
      </c>
      <c r="D173">
        <v>6479537.8270683698</v>
      </c>
      <c r="E173">
        <v>6586237.0690000001</v>
      </c>
      <c r="F173">
        <v>6638085.2750000004</v>
      </c>
      <c r="G173">
        <v>6317867.2390000001</v>
      </c>
      <c r="H173">
        <v>6428551.898</v>
      </c>
      <c r="I173">
        <v>6363918.8439999996</v>
      </c>
      <c r="J173">
        <v>6196382.5669999998</v>
      </c>
      <c r="K173">
        <v>5815910.6409999998</v>
      </c>
      <c r="L173">
        <v>5640813.0499999998</v>
      </c>
      <c r="M173">
        <v>5685523.6449999996</v>
      </c>
      <c r="N173">
        <v>5791667.8210000005</v>
      </c>
      <c r="O173">
        <v>5517416.2910000002</v>
      </c>
      <c r="P173">
        <v>5065303.8859999999</v>
      </c>
      <c r="Q173">
        <v>4447830.7220000001</v>
      </c>
      <c r="R173">
        <v>3999696.898</v>
      </c>
      <c r="S173">
        <v>3726723.4929999998</v>
      </c>
      <c r="T173">
        <v>3649262.6549999998</v>
      </c>
      <c r="U173">
        <v>3679020.3769999999</v>
      </c>
      <c r="V173">
        <v>3757652.2650000001</v>
      </c>
      <c r="W173">
        <v>3595603.52</v>
      </c>
      <c r="X173">
        <v>3281523.5249999999</v>
      </c>
      <c r="Y173">
        <v>2963196.7420000001</v>
      </c>
      <c r="Z173">
        <v>2670280.7050000001</v>
      </c>
      <c r="AA173">
        <v>2418639.7570000002</v>
      </c>
      <c r="AB173">
        <v>2204961.523</v>
      </c>
      <c r="AC173">
        <v>2023484.28</v>
      </c>
      <c r="AD173">
        <v>1939623.209</v>
      </c>
      <c r="AE173">
        <v>1903162.17</v>
      </c>
      <c r="AF173">
        <v>1882552.1580000001</v>
      </c>
      <c r="AG173">
        <v>1879267.3230000001</v>
      </c>
      <c r="AH173">
        <v>1882454.719</v>
      </c>
      <c r="AI173">
        <v>1867925.97</v>
      </c>
      <c r="AJ173">
        <v>1835863.0179999999</v>
      </c>
      <c r="AK173">
        <v>1781424.61</v>
      </c>
      <c r="AL173">
        <v>1704509.591</v>
      </c>
      <c r="AM173">
        <v>1596778.17</v>
      </c>
      <c r="AN173">
        <v>1559708.7890000001</v>
      </c>
      <c r="AO173">
        <v>1505419.1</v>
      </c>
      <c r="AP173">
        <v>1431117.11</v>
      </c>
      <c r="AQ173">
        <v>1332343.3149999999</v>
      </c>
      <c r="AR173">
        <v>1202100.3840000001</v>
      </c>
      <c r="AS173">
        <v>1201364.7690000001</v>
      </c>
      <c r="AT173">
        <v>1195418.2080000001</v>
      </c>
      <c r="AU173">
        <v>1184308.1040000001</v>
      </c>
      <c r="AV173">
        <v>1167518.47</v>
      </c>
      <c r="AW173">
        <v>1143954.2220000001</v>
      </c>
    </row>
    <row r="174" spans="2:49" x14ac:dyDescent="0.25">
      <c r="B174" t="s">
        <v>273</v>
      </c>
      <c r="C174">
        <v>415184.68418409402</v>
      </c>
      <c r="D174">
        <v>421850.60858395998</v>
      </c>
      <c r="E174">
        <v>428797.26770000003</v>
      </c>
      <c r="F174">
        <v>416566.12569999998</v>
      </c>
      <c r="G174">
        <v>386509.30430000002</v>
      </c>
      <c r="H174">
        <v>343632.66129999998</v>
      </c>
      <c r="I174">
        <v>358789.51459999999</v>
      </c>
      <c r="J174">
        <v>340826.90490000002</v>
      </c>
      <c r="K174">
        <v>316570.98239999998</v>
      </c>
      <c r="L174">
        <v>300880.65899999999</v>
      </c>
      <c r="M174">
        <v>299696.22320000001</v>
      </c>
      <c r="N174">
        <v>316399.65259999997</v>
      </c>
      <c r="O174">
        <v>312883.83</v>
      </c>
      <c r="P174">
        <v>293916.53899999999</v>
      </c>
      <c r="Q174">
        <v>255202.39490000001</v>
      </c>
      <c r="R174">
        <v>226347.8365</v>
      </c>
      <c r="S174">
        <v>197798.94039999999</v>
      </c>
      <c r="T174">
        <v>184219.18789999999</v>
      </c>
      <c r="U174">
        <v>179826.14600000001</v>
      </c>
      <c r="V174">
        <v>179464.61910000001</v>
      </c>
      <c r="W174">
        <v>168773.71960000001</v>
      </c>
      <c r="X174">
        <v>147979.81760000001</v>
      </c>
      <c r="Y174">
        <v>125310.91</v>
      </c>
      <c r="Z174">
        <v>107521.89449999999</v>
      </c>
      <c r="AA174">
        <v>93425.669930000004</v>
      </c>
      <c r="AB174">
        <v>82013.915340000007</v>
      </c>
      <c r="AC174">
        <v>72608.307799999995</v>
      </c>
      <c r="AD174">
        <v>67752.749679999906</v>
      </c>
      <c r="AE174">
        <v>65158.780590000002</v>
      </c>
      <c r="AF174">
        <v>63539.515449999999</v>
      </c>
      <c r="AG174">
        <v>62674.477740000002</v>
      </c>
      <c r="AH174">
        <v>62086.585070000001</v>
      </c>
      <c r="AI174">
        <v>61151.492599999998</v>
      </c>
      <c r="AJ174">
        <v>59615.55833</v>
      </c>
      <c r="AK174">
        <v>57417.001300000004</v>
      </c>
      <c r="AL174">
        <v>54590.843639999999</v>
      </c>
      <c r="AM174">
        <v>50843.023540000002</v>
      </c>
      <c r="AN174">
        <v>49405.497439999999</v>
      </c>
      <c r="AO174">
        <v>47463.52996</v>
      </c>
      <c r="AP174">
        <v>44923.945449999999</v>
      </c>
      <c r="AQ174">
        <v>41656.954790000003</v>
      </c>
      <c r="AR174">
        <v>37523.822930000002</v>
      </c>
      <c r="AS174">
        <v>37427.127910000003</v>
      </c>
      <c r="AT174">
        <v>37190.957269999999</v>
      </c>
      <c r="AU174">
        <v>36794.744850000003</v>
      </c>
      <c r="AV174">
        <v>36223.896699999998</v>
      </c>
      <c r="AW174">
        <v>35409.464899999999</v>
      </c>
    </row>
    <row r="175" spans="2:49" x14ac:dyDescent="0.25">
      <c r="B175" t="s">
        <v>274</v>
      </c>
      <c r="C175">
        <v>4757556.1935294</v>
      </c>
      <c r="D175">
        <v>4833940.2970916703</v>
      </c>
      <c r="E175">
        <v>4913541.3090000004</v>
      </c>
      <c r="F175">
        <v>4948206.1830000002</v>
      </c>
      <c r="G175">
        <v>4535146.5109999999</v>
      </c>
      <c r="H175">
        <v>4041930.3930000002</v>
      </c>
      <c r="I175">
        <v>4102445.2379999999</v>
      </c>
      <c r="J175">
        <v>4402205.8770000003</v>
      </c>
      <c r="K175">
        <v>3947197.176</v>
      </c>
      <c r="L175">
        <v>3759803.767</v>
      </c>
      <c r="M175">
        <v>3835860.4270000001</v>
      </c>
      <c r="N175">
        <v>3970089.9720000001</v>
      </c>
      <c r="O175">
        <v>3989667.7420000001</v>
      </c>
      <c r="P175">
        <v>3783102.2969999998</v>
      </c>
      <c r="Q175">
        <v>3395354.7450000001</v>
      </c>
      <c r="R175">
        <v>3109991.324</v>
      </c>
      <c r="S175">
        <v>2878732.946</v>
      </c>
      <c r="T175">
        <v>2812852.8330000001</v>
      </c>
      <c r="U175">
        <v>2822147.844</v>
      </c>
      <c r="V175">
        <v>2866203.7340000002</v>
      </c>
      <c r="W175">
        <v>2940994.2829999998</v>
      </c>
      <c r="X175">
        <v>2867341.142</v>
      </c>
      <c r="Y175">
        <v>2760365.1230000001</v>
      </c>
      <c r="Z175">
        <v>2656292.3470000001</v>
      </c>
      <c r="AA175">
        <v>2576741.7940000002</v>
      </c>
      <c r="AB175">
        <v>2523914.446</v>
      </c>
      <c r="AC175">
        <v>2498815.409</v>
      </c>
      <c r="AD175">
        <v>2401375.88</v>
      </c>
      <c r="AE175">
        <v>2351903.4929999998</v>
      </c>
      <c r="AF175">
        <v>2316979.2000000002</v>
      </c>
      <c r="AG175">
        <v>2301725.58</v>
      </c>
      <c r="AH175">
        <v>2294383.1809999999</v>
      </c>
      <c r="AI175">
        <v>2266822.6209999998</v>
      </c>
      <c r="AJ175">
        <v>2216833.659</v>
      </c>
      <c r="AK175">
        <v>2140316.892</v>
      </c>
      <c r="AL175">
        <v>2037213.031</v>
      </c>
      <c r="AM175">
        <v>1898771.63</v>
      </c>
      <c r="AN175">
        <v>1845846.79</v>
      </c>
      <c r="AO175">
        <v>1772977.736</v>
      </c>
      <c r="AP175">
        <v>1677326.817</v>
      </c>
      <c r="AQ175">
        <v>1554178.8640000001</v>
      </c>
      <c r="AR175">
        <v>1395909.5630000001</v>
      </c>
      <c r="AS175">
        <v>1389247.6459999999</v>
      </c>
      <c r="AT175">
        <v>1377313.0060000001</v>
      </c>
      <c r="AU175">
        <v>1359529.9669999999</v>
      </c>
      <c r="AV175">
        <v>1335359.879</v>
      </c>
      <c r="AW175">
        <v>1303533.014</v>
      </c>
    </row>
    <row r="176" spans="2:49" x14ac:dyDescent="0.25">
      <c r="B176" t="s">
        <v>275</v>
      </c>
      <c r="C176">
        <v>16503281.675133999</v>
      </c>
      <c r="D176">
        <v>16768247.200565999</v>
      </c>
      <c r="E176">
        <v>17044371.719999999</v>
      </c>
      <c r="F176">
        <v>17199433.559999999</v>
      </c>
      <c r="G176">
        <v>15854633.439999999</v>
      </c>
      <c r="H176">
        <v>13940601.92</v>
      </c>
      <c r="I176">
        <v>14189633.029999999</v>
      </c>
      <c r="J176">
        <v>15471719.34</v>
      </c>
      <c r="K176">
        <v>13853076.25</v>
      </c>
      <c r="L176">
        <v>13144453.91</v>
      </c>
      <c r="M176">
        <v>13335038.539999999</v>
      </c>
      <c r="N176">
        <v>13528750.9</v>
      </c>
      <c r="O176">
        <v>13678922.029999999</v>
      </c>
      <c r="P176">
        <v>13255147.93</v>
      </c>
      <c r="Q176">
        <v>12170047.75</v>
      </c>
      <c r="R176">
        <v>11330622.5</v>
      </c>
      <c r="S176">
        <v>10480936.67</v>
      </c>
      <c r="T176">
        <v>10379659.92</v>
      </c>
      <c r="U176">
        <v>10393235.65</v>
      </c>
      <c r="V176">
        <v>10632395.380000001</v>
      </c>
      <c r="W176">
        <v>10632649.720000001</v>
      </c>
      <c r="X176">
        <v>9982642.2300000004</v>
      </c>
      <c r="Y176">
        <v>9285488.0030000005</v>
      </c>
      <c r="Z176">
        <v>8539982.4460000005</v>
      </c>
      <c r="AA176">
        <v>7856716.5630000001</v>
      </c>
      <c r="AB176">
        <v>7231718.625</v>
      </c>
      <c r="AC176">
        <v>6686641.9720000001</v>
      </c>
      <c r="AD176">
        <v>6429373.3990000002</v>
      </c>
      <c r="AE176">
        <v>6242644.8119999999</v>
      </c>
      <c r="AF176">
        <v>6088309.6220000004</v>
      </c>
      <c r="AG176">
        <v>5983680.1179999998</v>
      </c>
      <c r="AH176">
        <v>5901709.6880000001</v>
      </c>
      <c r="AI176">
        <v>5779538.159</v>
      </c>
      <c r="AJ176">
        <v>5599950.7010000004</v>
      </c>
      <c r="AK176">
        <v>5359714.0880000005</v>
      </c>
      <c r="AL176">
        <v>5058754.1030000001</v>
      </c>
      <c r="AM176">
        <v>4683345.449</v>
      </c>
      <c r="AN176">
        <v>4525343.5619999999</v>
      </c>
      <c r="AO176">
        <v>4317967.1100000003</v>
      </c>
      <c r="AP176">
        <v>4058314.611</v>
      </c>
      <c r="AQ176">
        <v>3738681.63</v>
      </c>
      <c r="AR176">
        <v>3335128.2089999998</v>
      </c>
      <c r="AS176">
        <v>3296331.9509999999</v>
      </c>
      <c r="AT176">
        <v>3250580.8059999999</v>
      </c>
      <c r="AU176">
        <v>3191261.5720000002</v>
      </c>
      <c r="AV176">
        <v>3117918.682</v>
      </c>
      <c r="AW176">
        <v>3031301.2450000001</v>
      </c>
    </row>
    <row r="177" spans="2:49" x14ac:dyDescent="0.25">
      <c r="B177" t="s">
        <v>276</v>
      </c>
      <c r="C177">
        <v>11632594.838881901</v>
      </c>
      <c r="D177">
        <v>11819359.911689499</v>
      </c>
      <c r="E177">
        <v>12013990.58</v>
      </c>
      <c r="F177">
        <v>12036146.039999999</v>
      </c>
      <c r="G177">
        <v>11258015.18</v>
      </c>
      <c r="H177">
        <v>10400687.67</v>
      </c>
      <c r="I177">
        <v>10767562.560000001</v>
      </c>
      <c r="J177">
        <v>10002568.98</v>
      </c>
      <c r="K177">
        <v>9073015.7349999994</v>
      </c>
      <c r="L177">
        <v>8895131.2530000005</v>
      </c>
      <c r="M177">
        <v>8844460.5989999995</v>
      </c>
      <c r="N177">
        <v>9315595.307</v>
      </c>
      <c r="O177">
        <v>9107092.2109999899</v>
      </c>
      <c r="P177">
        <v>8421699.7540000007</v>
      </c>
      <c r="Q177">
        <v>7564199.0619999999</v>
      </c>
      <c r="R177">
        <v>6892114.9570000004</v>
      </c>
      <c r="S177">
        <v>6478550.1720000003</v>
      </c>
      <c r="T177">
        <v>6401638.1710000001</v>
      </c>
      <c r="U177">
        <v>6484832.3159999996</v>
      </c>
      <c r="V177">
        <v>6640219.8159999996</v>
      </c>
      <c r="W177">
        <v>6587623.1069999998</v>
      </c>
      <c r="X177">
        <v>6150804.9560000002</v>
      </c>
      <c r="Y177">
        <v>5669930.0619999999</v>
      </c>
      <c r="Z177">
        <v>5223414.2750000004</v>
      </c>
      <c r="AA177">
        <v>4848500.1720000003</v>
      </c>
      <c r="AB177">
        <v>4539509.7</v>
      </c>
      <c r="AC177">
        <v>4288549.2980000004</v>
      </c>
      <c r="AD177">
        <v>4094494.2439999999</v>
      </c>
      <c r="AE177">
        <v>3993831.4550000001</v>
      </c>
      <c r="AF177">
        <v>3922723.5490000001</v>
      </c>
      <c r="AG177">
        <v>3892874.3810000001</v>
      </c>
      <c r="AH177">
        <v>3883083.7140000002</v>
      </c>
      <c r="AI177">
        <v>3839901.0860000001</v>
      </c>
      <c r="AJ177">
        <v>3757273.7390000001</v>
      </c>
      <c r="AK177">
        <v>3628131.8020000001</v>
      </c>
      <c r="AL177">
        <v>3453204.9040000001</v>
      </c>
      <c r="AM177">
        <v>3217535.3089999999</v>
      </c>
      <c r="AN177">
        <v>3126904.0630000001</v>
      </c>
      <c r="AO177">
        <v>3002094.0440000002</v>
      </c>
      <c r="AP177">
        <v>2838483.5520000001</v>
      </c>
      <c r="AQ177">
        <v>2628128.4190000002</v>
      </c>
      <c r="AR177">
        <v>2357709.9369999999</v>
      </c>
      <c r="AS177">
        <v>2343289.8769999999</v>
      </c>
      <c r="AT177">
        <v>2320019.3119999999</v>
      </c>
      <c r="AU177">
        <v>2286660.2659999998</v>
      </c>
      <c r="AV177">
        <v>2242389.923</v>
      </c>
      <c r="AW177">
        <v>2185301.798</v>
      </c>
    </row>
    <row r="178" spans="2:49" x14ac:dyDescent="0.25">
      <c r="B178" t="s">
        <v>277</v>
      </c>
      <c r="C178">
        <v>3166830.51938263</v>
      </c>
      <c r="D178">
        <v>3217675.0077116699</v>
      </c>
      <c r="E178">
        <v>3270660.8059999999</v>
      </c>
      <c r="F178">
        <v>3291337.5219999999</v>
      </c>
      <c r="G178">
        <v>3257314.9879999999</v>
      </c>
      <c r="H178">
        <v>3103349.3360000001</v>
      </c>
      <c r="I178">
        <v>3188988.9360000002</v>
      </c>
      <c r="J178">
        <v>3135087.17</v>
      </c>
      <c r="K178">
        <v>2972565.0010000002</v>
      </c>
      <c r="L178">
        <v>2936431.7760000001</v>
      </c>
      <c r="M178">
        <v>2941623.6490000002</v>
      </c>
      <c r="N178">
        <v>3114606.9789999998</v>
      </c>
      <c r="O178">
        <v>3166492.415</v>
      </c>
      <c r="P178">
        <v>3080569.3369999998</v>
      </c>
      <c r="Q178">
        <v>2891218.4720000001</v>
      </c>
      <c r="R178">
        <v>2812092.301</v>
      </c>
      <c r="S178">
        <v>2716021.6970000002</v>
      </c>
      <c r="T178">
        <v>2672432.9240000001</v>
      </c>
      <c r="U178">
        <v>2672985.9270000001</v>
      </c>
      <c r="V178">
        <v>2696490.0630000001</v>
      </c>
      <c r="W178">
        <v>2580624.889</v>
      </c>
      <c r="X178">
        <v>2377251.5210000002</v>
      </c>
      <c r="Y178">
        <v>2173165.3739999998</v>
      </c>
      <c r="Z178">
        <v>1987155.9310000001</v>
      </c>
      <c r="AA178">
        <v>1827249.672</v>
      </c>
      <c r="AB178">
        <v>1690966.7490000001</v>
      </c>
      <c r="AC178">
        <v>1574797.848</v>
      </c>
      <c r="AD178">
        <v>1516164.7830000001</v>
      </c>
      <c r="AE178">
        <v>1485854.8430000001</v>
      </c>
      <c r="AF178">
        <v>1463898.5870000001</v>
      </c>
      <c r="AG178">
        <v>1453402.747</v>
      </c>
      <c r="AH178">
        <v>1447665.9750000001</v>
      </c>
      <c r="AI178">
        <v>1429467.352</v>
      </c>
      <c r="AJ178">
        <v>1398216.43</v>
      </c>
      <c r="AK178">
        <v>1350647.6680000001</v>
      </c>
      <c r="AL178">
        <v>1286738.5049999999</v>
      </c>
      <c r="AM178">
        <v>1200372.101</v>
      </c>
      <c r="AN178">
        <v>1168394.3929999999</v>
      </c>
      <c r="AO178">
        <v>1124114.068</v>
      </c>
      <c r="AP178">
        <v>1065317.0549999999</v>
      </c>
      <c r="AQ178">
        <v>988676.44510000001</v>
      </c>
      <c r="AR178">
        <v>889208.44429999997</v>
      </c>
      <c r="AS178">
        <v>886499.39740000002</v>
      </c>
      <c r="AT178">
        <v>880350.3469</v>
      </c>
      <c r="AU178">
        <v>870431.11930000002</v>
      </c>
      <c r="AV178">
        <v>856257.12899999996</v>
      </c>
      <c r="AW178">
        <v>836919.42909999995</v>
      </c>
    </row>
    <row r="179" spans="2:49" x14ac:dyDescent="0.25">
      <c r="B179" t="s">
        <v>278</v>
      </c>
      <c r="C179">
        <v>6723975.7599636996</v>
      </c>
      <c r="D179">
        <v>6831931.3657214995</v>
      </c>
      <c r="E179">
        <v>6944426.6040000003</v>
      </c>
      <c r="F179">
        <v>6995387.625</v>
      </c>
      <c r="G179">
        <v>7037733.4330000002</v>
      </c>
      <c r="H179">
        <v>6575195.585</v>
      </c>
      <c r="I179">
        <v>6843841.2089999998</v>
      </c>
      <c r="J179">
        <v>6935021.2779999999</v>
      </c>
      <c r="K179">
        <v>6820887.8729999997</v>
      </c>
      <c r="L179">
        <v>6812649.0880000005</v>
      </c>
      <c r="M179">
        <v>6826481.4929999998</v>
      </c>
      <c r="N179">
        <v>7058044.5219999999</v>
      </c>
      <c r="O179">
        <v>7132563.4479999999</v>
      </c>
      <c r="P179">
        <v>7219856.023</v>
      </c>
      <c r="Q179">
        <v>7150081.4110000003</v>
      </c>
      <c r="R179">
        <v>7236076.5729999999</v>
      </c>
      <c r="S179">
        <v>7167154.6160000004</v>
      </c>
      <c r="T179">
        <v>7078645.8949999996</v>
      </c>
      <c r="U179">
        <v>7046457.3329999996</v>
      </c>
      <c r="V179">
        <v>7056318.7640000004</v>
      </c>
      <c r="W179">
        <v>6968143.4840000002</v>
      </c>
      <c r="X179">
        <v>6865258.6040000003</v>
      </c>
      <c r="Y179">
        <v>6785785.9029999999</v>
      </c>
      <c r="Z179">
        <v>6721769.7290000003</v>
      </c>
      <c r="AA179">
        <v>6671387.1619999995</v>
      </c>
      <c r="AB179">
        <v>6631547.4189999998</v>
      </c>
      <c r="AC179">
        <v>6597443.0020000003</v>
      </c>
      <c r="AD179">
        <v>6507507.8899999997</v>
      </c>
      <c r="AE179">
        <v>6426176.1179999998</v>
      </c>
      <c r="AF179">
        <v>6340385.4970000004</v>
      </c>
      <c r="AG179">
        <v>6247218.3399999999</v>
      </c>
      <c r="AH179">
        <v>6137442.75</v>
      </c>
      <c r="AI179">
        <v>5981086.392</v>
      </c>
      <c r="AJ179">
        <v>5785264.8399999999</v>
      </c>
      <c r="AK179">
        <v>5538087.7580000004</v>
      </c>
      <c r="AL179">
        <v>5238121.8550000004</v>
      </c>
      <c r="AM179">
        <v>4854975.0279999999</v>
      </c>
      <c r="AN179">
        <v>4697396.2970000003</v>
      </c>
      <c r="AO179">
        <v>4496129.5959999999</v>
      </c>
      <c r="AP179">
        <v>4241869.58</v>
      </c>
      <c r="AQ179">
        <v>3921155.41</v>
      </c>
      <c r="AR179">
        <v>3515063.8810000001</v>
      </c>
      <c r="AS179">
        <v>3494477.591</v>
      </c>
      <c r="AT179">
        <v>3461743.747</v>
      </c>
      <c r="AU179">
        <v>3415605.7609999999</v>
      </c>
      <c r="AV179">
        <v>3353739.8870000001</v>
      </c>
      <c r="AW179">
        <v>3272708.78</v>
      </c>
    </row>
    <row r="180" spans="2:49" x14ac:dyDescent="0.25">
      <c r="B180" t="s">
        <v>279</v>
      </c>
      <c r="C180">
        <v>312332.22295347298</v>
      </c>
      <c r="D180">
        <v>317346.817819711</v>
      </c>
      <c r="E180">
        <v>322572.6018</v>
      </c>
      <c r="F180">
        <v>330405.56290000002</v>
      </c>
      <c r="G180">
        <v>317702.65149999998</v>
      </c>
      <c r="H180">
        <v>272276.46580000001</v>
      </c>
      <c r="I180">
        <v>284742.42190000002</v>
      </c>
      <c r="J180">
        <v>288781.70770000003</v>
      </c>
      <c r="K180">
        <v>269785.26880000002</v>
      </c>
      <c r="L180">
        <v>251955.37049999999</v>
      </c>
      <c r="M180">
        <v>243818.3033</v>
      </c>
      <c r="N180">
        <v>251923.6747</v>
      </c>
      <c r="O180">
        <v>244494.23360000001</v>
      </c>
      <c r="P180">
        <v>236221.3775</v>
      </c>
      <c r="Q180">
        <v>219167.31419999999</v>
      </c>
      <c r="R180">
        <v>199813.53630000001</v>
      </c>
      <c r="S180">
        <v>187861.21710000001</v>
      </c>
      <c r="T180">
        <v>181685.01199999999</v>
      </c>
      <c r="U180">
        <v>179120.6482</v>
      </c>
      <c r="V180">
        <v>178925.31090000001</v>
      </c>
      <c r="W180">
        <v>171418.76120000001</v>
      </c>
      <c r="X180">
        <v>159960.86079999999</v>
      </c>
      <c r="Y180">
        <v>149413.81140000001</v>
      </c>
      <c r="Z180">
        <v>140335.03270000001</v>
      </c>
      <c r="AA180">
        <v>132817.1992</v>
      </c>
      <c r="AB180">
        <v>126603.8744</v>
      </c>
      <c r="AC180">
        <v>121486.74069999999</v>
      </c>
      <c r="AD180">
        <v>117001.5333</v>
      </c>
      <c r="AE180">
        <v>113970.27899999999</v>
      </c>
      <c r="AF180">
        <v>111668.5077</v>
      </c>
      <c r="AG180">
        <v>109670.49649999999</v>
      </c>
      <c r="AH180">
        <v>107539.3958</v>
      </c>
      <c r="AI180">
        <v>104756.53140000001</v>
      </c>
      <c r="AJ180">
        <v>101234.20970000001</v>
      </c>
      <c r="AK180">
        <v>96852.567160000006</v>
      </c>
      <c r="AL180">
        <v>91582.609240000005</v>
      </c>
      <c r="AM180">
        <v>84927.234660000002</v>
      </c>
      <c r="AN180">
        <v>82239.885299999994</v>
      </c>
      <c r="AO180">
        <v>78805.499129999997</v>
      </c>
      <c r="AP180">
        <v>74460.316519999906</v>
      </c>
      <c r="AQ180">
        <v>68965.607560000004</v>
      </c>
      <c r="AR180">
        <v>61958.21643</v>
      </c>
      <c r="AS180">
        <v>61695.419119999999</v>
      </c>
      <c r="AT180">
        <v>61269.941919999997</v>
      </c>
      <c r="AU180">
        <v>60622.528780000001</v>
      </c>
      <c r="AV180">
        <v>59711.58582</v>
      </c>
      <c r="AW180">
        <v>58462.167529999999</v>
      </c>
    </row>
    <row r="181" spans="2:49" x14ac:dyDescent="0.25">
      <c r="B181" t="s">
        <v>280</v>
      </c>
      <c r="C181">
        <v>7845653.0561234802</v>
      </c>
      <c r="D181">
        <v>7971617.5536879301</v>
      </c>
      <c r="E181">
        <v>8102887.0319999997</v>
      </c>
      <c r="F181">
        <v>8227277.5789999999</v>
      </c>
      <c r="G181">
        <v>7931532.5719999997</v>
      </c>
      <c r="H181">
        <v>7365981.142</v>
      </c>
      <c r="I181">
        <v>7429164.7920000004</v>
      </c>
      <c r="J181">
        <v>7277131.5209999997</v>
      </c>
      <c r="K181">
        <v>6846341.5729999999</v>
      </c>
      <c r="L181">
        <v>6576506.0700000003</v>
      </c>
      <c r="M181">
        <v>6594481.1780000003</v>
      </c>
      <c r="N181">
        <v>6869225.7120000003</v>
      </c>
      <c r="O181">
        <v>6889213.7750000004</v>
      </c>
      <c r="P181">
        <v>6603703.4709999999</v>
      </c>
      <c r="Q181">
        <v>6057540.5659999996</v>
      </c>
      <c r="R181">
        <v>5718159.4119999995</v>
      </c>
      <c r="S181">
        <v>5382933.7910000002</v>
      </c>
      <c r="T181">
        <v>5295483.8090000004</v>
      </c>
      <c r="U181">
        <v>5311412.5420000004</v>
      </c>
      <c r="V181">
        <v>5395635.4900000002</v>
      </c>
      <c r="W181">
        <v>5093997.6749999998</v>
      </c>
      <c r="X181">
        <v>4516215.5789999999</v>
      </c>
      <c r="Y181">
        <v>4004170.3990000002</v>
      </c>
      <c r="Z181">
        <v>3562463.8390000002</v>
      </c>
      <c r="AA181">
        <v>3195884.6430000002</v>
      </c>
      <c r="AB181">
        <v>2890632.068</v>
      </c>
      <c r="AC181">
        <v>2634843.9</v>
      </c>
      <c r="AD181">
        <v>2518125.14</v>
      </c>
      <c r="AE181">
        <v>2454486.8539999998</v>
      </c>
      <c r="AF181">
        <v>2413068.8640000001</v>
      </c>
      <c r="AG181">
        <v>2395696.0460000001</v>
      </c>
      <c r="AH181">
        <v>2388485.8059999999</v>
      </c>
      <c r="AI181">
        <v>2364529.9619999998</v>
      </c>
      <c r="AJ181">
        <v>2314642.2599999998</v>
      </c>
      <c r="AK181">
        <v>2237691.932</v>
      </c>
      <c r="AL181">
        <v>2133546.963</v>
      </c>
      <c r="AM181">
        <v>1991876.8640000001</v>
      </c>
      <c r="AN181">
        <v>1941117.692</v>
      </c>
      <c r="AO181">
        <v>1868991.287</v>
      </c>
      <c r="AP181">
        <v>1772507.858</v>
      </c>
      <c r="AQ181">
        <v>1646424.669</v>
      </c>
      <c r="AR181">
        <v>1481008.9850000001</v>
      </c>
      <c r="AS181">
        <v>1475600.889</v>
      </c>
      <c r="AT181">
        <v>1466082.9709999999</v>
      </c>
      <c r="AU181">
        <v>1450140.666</v>
      </c>
      <c r="AV181">
        <v>1427216.0319999999</v>
      </c>
      <c r="AW181">
        <v>1395707.3049999999</v>
      </c>
    </row>
    <row r="182" spans="2:49" x14ac:dyDescent="0.25">
      <c r="B182" t="s">
        <v>281</v>
      </c>
      <c r="C182">
        <v>3.3990718667427999</v>
      </c>
      <c r="D182">
        <v>3.4536450650243098</v>
      </c>
      <c r="E182">
        <v>3.5105166080000001</v>
      </c>
      <c r="F182">
        <v>3.7069723469999998</v>
      </c>
      <c r="G182">
        <v>3.668930772</v>
      </c>
      <c r="H182">
        <v>3.3556528029999999</v>
      </c>
      <c r="I182">
        <v>3.332379355</v>
      </c>
      <c r="J182">
        <v>3.3711532719999999</v>
      </c>
      <c r="K182">
        <v>3.2547122339999999</v>
      </c>
      <c r="L182">
        <v>3.217774742</v>
      </c>
      <c r="M182">
        <v>3.168667305</v>
      </c>
      <c r="N182">
        <v>3.1707829749999998</v>
      </c>
      <c r="O182">
        <v>3.297325448</v>
      </c>
      <c r="P182">
        <v>3.457709666</v>
      </c>
      <c r="Q182">
        <v>3.5280219210000001</v>
      </c>
      <c r="R182">
        <v>3.6514493849999998</v>
      </c>
      <c r="S182">
        <v>3.587853322</v>
      </c>
      <c r="T182">
        <v>3.703011075</v>
      </c>
      <c r="U182">
        <v>3.7308773849999999</v>
      </c>
      <c r="V182">
        <v>3.8425112000000001</v>
      </c>
      <c r="W182">
        <v>3.9765293759999998</v>
      </c>
      <c r="X182">
        <v>3.9515862510000002</v>
      </c>
      <c r="Y182">
        <v>3.9648839580000002</v>
      </c>
      <c r="Z182">
        <v>3.940681895</v>
      </c>
      <c r="AA182">
        <v>3.9138698340000002</v>
      </c>
      <c r="AB182">
        <v>3.8727387260000001</v>
      </c>
      <c r="AC182">
        <v>3.836403196</v>
      </c>
      <c r="AD182">
        <v>3.8104132239999999</v>
      </c>
      <c r="AE182">
        <v>3.731584926</v>
      </c>
      <c r="AF182">
        <v>3.6363730620000001</v>
      </c>
      <c r="AG182">
        <v>3.5409121799999999</v>
      </c>
      <c r="AH182">
        <v>3.4428163129999998</v>
      </c>
      <c r="AI182">
        <v>3.3255335480000001</v>
      </c>
      <c r="AJ182">
        <v>3.1767381860000001</v>
      </c>
      <c r="AK182">
        <v>2.9998885099999999</v>
      </c>
      <c r="AL182">
        <v>2.7949349240000001</v>
      </c>
      <c r="AM182">
        <v>2.5572623440000002</v>
      </c>
      <c r="AN182">
        <v>2.4450606459999999</v>
      </c>
      <c r="AO182">
        <v>2.308282395</v>
      </c>
      <c r="AP182">
        <v>2.147100842</v>
      </c>
      <c r="AQ182">
        <v>1.9591542049999999</v>
      </c>
      <c r="AR182">
        <v>1.729371097</v>
      </c>
      <c r="AS182">
        <v>1.691526571</v>
      </c>
      <c r="AT182">
        <v>1.6532847349999999</v>
      </c>
      <c r="AU182">
        <v>1.60865733</v>
      </c>
      <c r="AV182">
        <v>1.5578008780000001</v>
      </c>
      <c r="AW182">
        <v>1.5028895520000001</v>
      </c>
    </row>
    <row r="183" spans="2:49" x14ac:dyDescent="0.25">
      <c r="B183" t="s">
        <v>282</v>
      </c>
      <c r="C183">
        <v>600391.80946004903</v>
      </c>
      <c r="D183">
        <v>610031.29416316305</v>
      </c>
      <c r="E183">
        <v>620076.74470000004</v>
      </c>
      <c r="F183">
        <v>634853.33349999995</v>
      </c>
      <c r="G183">
        <v>605761.79200000002</v>
      </c>
      <c r="H183">
        <v>588932.22660000005</v>
      </c>
      <c r="I183">
        <v>603587.72320000001</v>
      </c>
      <c r="J183">
        <v>587122.45250000001</v>
      </c>
      <c r="K183">
        <v>557210.81550000003</v>
      </c>
      <c r="L183">
        <v>559699.85950000002</v>
      </c>
      <c r="M183">
        <v>568697.40399999998</v>
      </c>
      <c r="N183">
        <v>596427.59</v>
      </c>
      <c r="O183">
        <v>636710.97439999995</v>
      </c>
      <c r="P183">
        <v>662039.03130000003</v>
      </c>
      <c r="Q183">
        <v>627873.64930000005</v>
      </c>
      <c r="R183">
        <v>643184.44909999997</v>
      </c>
      <c r="S183">
        <v>617322.32090000005</v>
      </c>
      <c r="T183">
        <v>616468.37320000003</v>
      </c>
      <c r="U183">
        <v>630021.22389999998</v>
      </c>
      <c r="V183">
        <v>654549.53579999995</v>
      </c>
      <c r="W183">
        <v>697713.95830000006</v>
      </c>
      <c r="X183">
        <v>725844.88119999995</v>
      </c>
      <c r="Y183">
        <v>738362.9743</v>
      </c>
      <c r="Z183">
        <v>757467.85620000004</v>
      </c>
      <c r="AA183">
        <v>779688.11990000005</v>
      </c>
      <c r="AB183">
        <v>784604.09939999995</v>
      </c>
      <c r="AC183">
        <v>781574.3308</v>
      </c>
      <c r="AD183">
        <v>772878.33860000002</v>
      </c>
      <c r="AE183">
        <v>764390.65040000004</v>
      </c>
      <c r="AF183">
        <v>753580.9094</v>
      </c>
      <c r="AG183">
        <v>744982.56889999995</v>
      </c>
      <c r="AH183">
        <v>736623.79410000006</v>
      </c>
      <c r="AI183">
        <v>725777.84869999997</v>
      </c>
      <c r="AJ183">
        <v>709207.33259999997</v>
      </c>
      <c r="AK183">
        <v>685254.23730000004</v>
      </c>
      <c r="AL183">
        <v>654327.67649999994</v>
      </c>
      <c r="AM183">
        <v>612700.64659999998</v>
      </c>
      <c r="AN183">
        <v>592589.08070000005</v>
      </c>
      <c r="AO183">
        <v>565002.11939999997</v>
      </c>
      <c r="AP183">
        <v>530982.94209999999</v>
      </c>
      <c r="AQ183">
        <v>489893.60090000002</v>
      </c>
      <c r="AR183">
        <v>440272.78980000003</v>
      </c>
      <c r="AS183">
        <v>435694.12609999999</v>
      </c>
      <c r="AT183">
        <v>428587.6421</v>
      </c>
      <c r="AU183">
        <v>419615.61139999999</v>
      </c>
      <c r="AV183">
        <v>408948.38770000002</v>
      </c>
      <c r="AW183">
        <v>396163.77399999998</v>
      </c>
    </row>
    <row r="184" spans="2:49" x14ac:dyDescent="0.25">
      <c r="B184" t="s">
        <v>283</v>
      </c>
      <c r="C184">
        <v>2139866.37253871</v>
      </c>
      <c r="D184">
        <v>2174222.6193092102</v>
      </c>
      <c r="E184">
        <v>2197623.409</v>
      </c>
      <c r="F184">
        <v>2183234.6609999998</v>
      </c>
      <c r="G184">
        <v>2173472.9070000001</v>
      </c>
      <c r="H184">
        <v>2169560.321</v>
      </c>
      <c r="I184">
        <v>2173628.307</v>
      </c>
      <c r="J184">
        <v>2185879.8859999999</v>
      </c>
      <c r="K184">
        <v>2186609.148</v>
      </c>
      <c r="L184">
        <v>2183238.585</v>
      </c>
      <c r="M184">
        <v>2196143.4139999999</v>
      </c>
      <c r="N184">
        <v>2174148.8139999998</v>
      </c>
      <c r="O184">
        <v>2202605.7450000001</v>
      </c>
      <c r="P184">
        <v>2222240.7319999998</v>
      </c>
      <c r="Q184">
        <v>2249246.9019999998</v>
      </c>
      <c r="R184">
        <v>2271647.3879999998</v>
      </c>
      <c r="S184">
        <v>2238072.1609999998</v>
      </c>
      <c r="T184">
        <v>2198435.8470000001</v>
      </c>
      <c r="U184">
        <v>2180737.9249999998</v>
      </c>
      <c r="V184">
        <v>2173508.6209999998</v>
      </c>
      <c r="W184">
        <v>2163686.9380000001</v>
      </c>
      <c r="X184">
        <v>2126851.0329999998</v>
      </c>
      <c r="Y184">
        <v>2059654.3160000001</v>
      </c>
      <c r="Z184">
        <v>2006307.7830000001</v>
      </c>
      <c r="AA184">
        <v>1957814.672</v>
      </c>
      <c r="AB184">
        <v>1909941.5390000001</v>
      </c>
      <c r="AC184">
        <v>1861602.8049999999</v>
      </c>
      <c r="AD184">
        <v>1742042.8540000001</v>
      </c>
      <c r="AE184">
        <v>1622145.108</v>
      </c>
      <c r="AF184">
        <v>1501477.4709999999</v>
      </c>
      <c r="AG184">
        <v>1380710.5759999999</v>
      </c>
      <c r="AH184">
        <v>1259430.7779999999</v>
      </c>
      <c r="AI184">
        <v>1127910.5870000001</v>
      </c>
      <c r="AJ184">
        <v>995641.54390000005</v>
      </c>
      <c r="AK184">
        <v>863370.27890000003</v>
      </c>
      <c r="AL184">
        <v>733355.39520000003</v>
      </c>
      <c r="AM184">
        <v>604416.54579999996</v>
      </c>
      <c r="AN184">
        <v>523551.913</v>
      </c>
      <c r="AO184">
        <v>444109.80829999998</v>
      </c>
      <c r="AP184">
        <v>366473.35570000001</v>
      </c>
      <c r="AQ184">
        <v>291285.88020000001</v>
      </c>
      <c r="AR184">
        <v>219819.76949999999</v>
      </c>
      <c r="AS184">
        <v>189351.3357</v>
      </c>
      <c r="AT184">
        <v>159331.696</v>
      </c>
      <c r="AU184">
        <v>129916.13370000001</v>
      </c>
      <c r="AV184">
        <v>101297.6284</v>
      </c>
      <c r="AW184">
        <v>73520.074049999996</v>
      </c>
    </row>
    <row r="185" spans="2:49" x14ac:dyDescent="0.25">
      <c r="B185" t="s">
        <v>284</v>
      </c>
      <c r="C185">
        <v>48247577.676067904</v>
      </c>
      <c r="D185">
        <v>49022208.141778298</v>
      </c>
      <c r="E185">
        <v>49829417.740000002</v>
      </c>
      <c r="F185">
        <v>49477912.909999996</v>
      </c>
      <c r="G185">
        <v>48471021.990000002</v>
      </c>
      <c r="H185">
        <v>46731508.780000001</v>
      </c>
      <c r="I185">
        <v>46297366.380000003</v>
      </c>
      <c r="J185">
        <v>45950161.479999997</v>
      </c>
      <c r="K185">
        <v>45345705.229999997</v>
      </c>
      <c r="L185">
        <v>44475725.759999998</v>
      </c>
      <c r="M185">
        <v>43980006.5</v>
      </c>
      <c r="N185">
        <v>43418250.140000001</v>
      </c>
      <c r="O185">
        <v>43347454.340000004</v>
      </c>
      <c r="P185">
        <v>43494440.789999999</v>
      </c>
      <c r="Q185">
        <v>42878527.420000002</v>
      </c>
      <c r="R185">
        <v>42301761.380000003</v>
      </c>
      <c r="S185">
        <v>41843677.060000002</v>
      </c>
      <c r="T185">
        <v>42133698.159999996</v>
      </c>
      <c r="U185">
        <v>42139344.579999998</v>
      </c>
      <c r="V185">
        <v>42235765.770000003</v>
      </c>
      <c r="W185">
        <v>42170886.390000001</v>
      </c>
      <c r="X185">
        <v>41569645.100000001</v>
      </c>
      <c r="Y185">
        <v>40607825.170000002</v>
      </c>
      <c r="Z185">
        <v>39655433.270000003</v>
      </c>
      <c r="AA185">
        <v>38703149.68</v>
      </c>
      <c r="AB185">
        <v>37598212.200000003</v>
      </c>
      <c r="AC185">
        <v>36441571.280000001</v>
      </c>
      <c r="AD185">
        <v>34298025.829999998</v>
      </c>
      <c r="AE185">
        <v>32125351.539999999</v>
      </c>
      <c r="AF185">
        <v>29985014.050000001</v>
      </c>
      <c r="AG185">
        <v>27863771.379999999</v>
      </c>
      <c r="AH185">
        <v>25738833.140000001</v>
      </c>
      <c r="AI185">
        <v>23294970.199999999</v>
      </c>
      <c r="AJ185">
        <v>20832573.800000001</v>
      </c>
      <c r="AK185">
        <v>18360544.16</v>
      </c>
      <c r="AL185">
        <v>15903806.57</v>
      </c>
      <c r="AM185">
        <v>13413005.59</v>
      </c>
      <c r="AN185">
        <v>12105689.970000001</v>
      </c>
      <c r="AO185">
        <v>10783443.32</v>
      </c>
      <c r="AP185">
        <v>9434892.2039999999</v>
      </c>
      <c r="AQ185">
        <v>8051182.5149999997</v>
      </c>
      <c r="AR185">
        <v>6621366.5480000004</v>
      </c>
      <c r="AS185">
        <v>6308051.9139999999</v>
      </c>
      <c r="AT185">
        <v>5992515.8550000004</v>
      </c>
      <c r="AU185">
        <v>5664764.0489999996</v>
      </c>
      <c r="AV185">
        <v>5321956.4649999999</v>
      </c>
      <c r="AW185">
        <v>4921472.3260000004</v>
      </c>
    </row>
    <row r="186" spans="2:49" x14ac:dyDescent="0.25">
      <c r="B186" t="s">
        <v>285</v>
      </c>
      <c r="C186">
        <v>9181601.5739378203</v>
      </c>
      <c r="D186">
        <v>9329015.1570805702</v>
      </c>
      <c r="E186">
        <v>9482637.0470000003</v>
      </c>
      <c r="F186">
        <v>10563816.710000001</v>
      </c>
      <c r="G186">
        <v>8751141.5889999997</v>
      </c>
      <c r="H186">
        <v>6156004.4550000001</v>
      </c>
      <c r="I186">
        <v>7210411.9079999998</v>
      </c>
      <c r="J186">
        <v>5539019.6189999999</v>
      </c>
      <c r="K186">
        <v>6375382.8030000003</v>
      </c>
      <c r="L186">
        <v>5556013.2869999995</v>
      </c>
      <c r="M186">
        <v>5476882.8569999998</v>
      </c>
      <c r="N186">
        <v>5488483.9759999998</v>
      </c>
      <c r="O186">
        <v>4980574.9610000001</v>
      </c>
      <c r="P186">
        <v>5352457.2450000001</v>
      </c>
      <c r="Q186">
        <v>5356793.8830000004</v>
      </c>
      <c r="R186">
        <v>5443267.534</v>
      </c>
      <c r="S186">
        <v>5390207.0980000002</v>
      </c>
      <c r="T186">
        <v>5290199.375</v>
      </c>
      <c r="U186">
        <v>5292555.5609999998</v>
      </c>
      <c r="V186">
        <v>5312540.3030000003</v>
      </c>
      <c r="W186">
        <v>5307959.727</v>
      </c>
      <c r="X186">
        <v>5279990.1210000003</v>
      </c>
      <c r="Y186">
        <v>5277870.108</v>
      </c>
      <c r="Z186">
        <v>5292739.0599999996</v>
      </c>
      <c r="AA186">
        <v>5319489.9919999996</v>
      </c>
      <c r="AB186">
        <v>5300452.7259999998</v>
      </c>
      <c r="AC186">
        <v>5253950.7259999998</v>
      </c>
      <c r="AD186">
        <v>5143817.2149999999</v>
      </c>
      <c r="AE186">
        <v>5030523.9970000004</v>
      </c>
      <c r="AF186">
        <v>4914342</v>
      </c>
      <c r="AG186">
        <v>4795394</v>
      </c>
      <c r="AH186">
        <v>4668059.0860000001</v>
      </c>
      <c r="AI186">
        <v>4524639.6040000003</v>
      </c>
      <c r="AJ186">
        <v>4360647.4019999998</v>
      </c>
      <c r="AK186">
        <v>4167355.6710000001</v>
      </c>
      <c r="AL186">
        <v>3941687.298</v>
      </c>
      <c r="AM186">
        <v>3660032.307</v>
      </c>
      <c r="AN186">
        <v>3543427.7710000002</v>
      </c>
      <c r="AO186">
        <v>3389448.932</v>
      </c>
      <c r="AP186">
        <v>3194528.3709999998</v>
      </c>
      <c r="AQ186">
        <v>2951344.3870000001</v>
      </c>
      <c r="AR186">
        <v>2646859.372</v>
      </c>
      <c r="AS186">
        <v>2630799.5210000002</v>
      </c>
      <c r="AT186">
        <v>2604310.9950000001</v>
      </c>
      <c r="AU186">
        <v>2566118.7069999999</v>
      </c>
      <c r="AV186">
        <v>2515520.125</v>
      </c>
      <c r="AW186">
        <v>2450241.568</v>
      </c>
    </row>
    <row r="187" spans="2:49" x14ac:dyDescent="0.25">
      <c r="B187" t="s">
        <v>286</v>
      </c>
      <c r="C187">
        <v>2568505.4482754301</v>
      </c>
      <c r="D187">
        <v>2609743.6340541099</v>
      </c>
      <c r="E187">
        <v>2652718.5619999999</v>
      </c>
      <c r="F187">
        <v>2748362.3089999999</v>
      </c>
      <c r="G187">
        <v>2733901.182</v>
      </c>
      <c r="H187">
        <v>2228957.6460000002</v>
      </c>
      <c r="I187">
        <v>2300979.176</v>
      </c>
      <c r="J187">
        <v>2414125.659</v>
      </c>
      <c r="K187">
        <v>2355155.7790000001</v>
      </c>
      <c r="L187">
        <v>2274134.1510000001</v>
      </c>
      <c r="M187">
        <v>2250438.264</v>
      </c>
      <c r="N187">
        <v>2346892.656</v>
      </c>
      <c r="O187">
        <v>2334051.1170000001</v>
      </c>
      <c r="P187">
        <v>2344071.5180000002</v>
      </c>
      <c r="Q187">
        <v>2443825.219</v>
      </c>
      <c r="R187">
        <v>2486273.0929999999</v>
      </c>
      <c r="S187">
        <v>2479645.4330000002</v>
      </c>
      <c r="T187">
        <v>2474781.4369999999</v>
      </c>
      <c r="U187">
        <v>2461788.648</v>
      </c>
      <c r="V187">
        <v>2454476.0720000002</v>
      </c>
      <c r="W187">
        <v>2438625.7560000001</v>
      </c>
      <c r="X187">
        <v>2411573.7450000001</v>
      </c>
      <c r="Y187">
        <v>2392879.48</v>
      </c>
      <c r="Z187">
        <v>2381570.6310000001</v>
      </c>
      <c r="AA187">
        <v>2375191.5430000001</v>
      </c>
      <c r="AB187">
        <v>2374351.9730000002</v>
      </c>
      <c r="AC187">
        <v>2376043.5260000001</v>
      </c>
      <c r="AD187">
        <v>2330237.5120000001</v>
      </c>
      <c r="AE187">
        <v>2279184.656</v>
      </c>
      <c r="AF187">
        <v>2222579.6060000001</v>
      </c>
      <c r="AG187">
        <v>2160805.0649999999</v>
      </c>
      <c r="AH187">
        <v>2092323.96</v>
      </c>
      <c r="AI187">
        <v>2009618.9069999999</v>
      </c>
      <c r="AJ187">
        <v>1914404.102</v>
      </c>
      <c r="AK187">
        <v>1804542.652</v>
      </c>
      <c r="AL187">
        <v>1680700.2990000001</v>
      </c>
      <c r="AM187">
        <v>1534137.331</v>
      </c>
      <c r="AN187">
        <v>1463031.5560000001</v>
      </c>
      <c r="AO187">
        <v>1380606.3570000001</v>
      </c>
      <c r="AP187">
        <v>1284344.449</v>
      </c>
      <c r="AQ187">
        <v>1170865.612</v>
      </c>
      <c r="AR187">
        <v>1035198.314</v>
      </c>
      <c r="AS187">
        <v>1015236.502</v>
      </c>
      <c r="AT187">
        <v>992711.0209</v>
      </c>
      <c r="AU187">
        <v>966992.32200000004</v>
      </c>
      <c r="AV187">
        <v>937593.08400000003</v>
      </c>
      <c r="AW187">
        <v>903371.25430000003</v>
      </c>
    </row>
    <row r="188" spans="2:49" x14ac:dyDescent="0.25">
      <c r="B188" t="s">
        <v>287</v>
      </c>
      <c r="C188">
        <v>12693844.6626458</v>
      </c>
      <c r="D188">
        <v>12897648.444645001</v>
      </c>
      <c r="E188">
        <v>13110035.4</v>
      </c>
      <c r="F188">
        <v>13330481.18</v>
      </c>
      <c r="G188">
        <v>12974925.220000001</v>
      </c>
      <c r="H188">
        <v>12446577.359999999</v>
      </c>
      <c r="I188">
        <v>12366072.609999999</v>
      </c>
      <c r="J188">
        <v>11974959.939999999</v>
      </c>
      <c r="K188">
        <v>11403877.789999999</v>
      </c>
      <c r="L188">
        <v>11047298.51</v>
      </c>
      <c r="M188">
        <v>10950093.33</v>
      </c>
      <c r="N188">
        <v>11120314.779999999</v>
      </c>
      <c r="O188">
        <v>10632350.35</v>
      </c>
      <c r="P188">
        <v>9988237.4609999899</v>
      </c>
      <c r="Q188">
        <v>9303836.62099999</v>
      </c>
      <c r="R188">
        <v>8768265.5260000005</v>
      </c>
      <c r="S188">
        <v>8226682.6279999996</v>
      </c>
      <c r="T188">
        <v>8237073.1390000004</v>
      </c>
      <c r="U188">
        <v>8329048.3849999998</v>
      </c>
      <c r="V188">
        <v>8452264.8289999999</v>
      </c>
      <c r="W188">
        <v>7630060.4689999996</v>
      </c>
      <c r="X188">
        <v>6841197.1409999998</v>
      </c>
      <c r="Y188">
        <v>6190127.3849999998</v>
      </c>
      <c r="Z188">
        <v>5653368.3370000003</v>
      </c>
      <c r="AA188">
        <v>5204330.8439999996</v>
      </c>
      <c r="AB188">
        <v>4823929.5549999997</v>
      </c>
      <c r="AC188">
        <v>4492775.5539999995</v>
      </c>
      <c r="AD188">
        <v>4342618.2850000001</v>
      </c>
      <c r="AE188">
        <v>4221560.1140000001</v>
      </c>
      <c r="AF188">
        <v>4101924.5809999998</v>
      </c>
      <c r="AG188">
        <v>3983951.2450000001</v>
      </c>
      <c r="AH188">
        <v>3858666.429</v>
      </c>
      <c r="AI188">
        <v>3700719.89</v>
      </c>
      <c r="AJ188">
        <v>3517078.6159999999</v>
      </c>
      <c r="AK188">
        <v>3302639.338</v>
      </c>
      <c r="AL188">
        <v>3059293.6129999999</v>
      </c>
      <c r="AM188">
        <v>2775679.7390000001</v>
      </c>
      <c r="AN188">
        <v>2629136.173</v>
      </c>
      <c r="AO188">
        <v>2461899.574</v>
      </c>
      <c r="AP188">
        <v>2270829.0070000002</v>
      </c>
      <c r="AQ188">
        <v>2051162.067</v>
      </c>
      <c r="AR188">
        <v>1795825.3829999999</v>
      </c>
      <c r="AS188">
        <v>1744275.8030000001</v>
      </c>
      <c r="AT188">
        <v>1687909.0589999999</v>
      </c>
      <c r="AU188">
        <v>1626487.8019999999</v>
      </c>
      <c r="AV188">
        <v>1559405.6189999999</v>
      </c>
      <c r="AW188">
        <v>1485800.9680000001</v>
      </c>
    </row>
    <row r="189" spans="2:49" x14ac:dyDescent="0.25">
      <c r="B189" t="s">
        <v>288</v>
      </c>
      <c r="C189">
        <v>1234344.16589374</v>
      </c>
      <c r="D189">
        <v>1254161.9607370901</v>
      </c>
      <c r="E189">
        <v>1274814.3799999999</v>
      </c>
      <c r="F189">
        <v>1262928.5190000001</v>
      </c>
      <c r="G189">
        <v>1206976.0530000001</v>
      </c>
      <c r="H189">
        <v>1220548.6129999999</v>
      </c>
      <c r="I189">
        <v>1168674.6880000001</v>
      </c>
      <c r="J189">
        <v>1100783.48</v>
      </c>
      <c r="K189">
        <v>1039264.97</v>
      </c>
      <c r="L189">
        <v>1002835.731</v>
      </c>
      <c r="M189">
        <v>978932.18180000002</v>
      </c>
      <c r="N189">
        <v>981978.41159999999</v>
      </c>
      <c r="O189">
        <v>930621.85239999997</v>
      </c>
      <c r="P189">
        <v>860026.17220000003</v>
      </c>
      <c r="Q189">
        <v>785840.64509999997</v>
      </c>
      <c r="R189">
        <v>730620.79850000003</v>
      </c>
      <c r="S189">
        <v>676637.06429999997</v>
      </c>
      <c r="T189">
        <v>680312.1176</v>
      </c>
      <c r="U189">
        <v>695462.20310000004</v>
      </c>
      <c r="V189">
        <v>715312.38430000003</v>
      </c>
      <c r="W189">
        <v>611642.97880000004</v>
      </c>
      <c r="X189">
        <v>518541.8432</v>
      </c>
      <c r="Y189">
        <v>448074.49449999997</v>
      </c>
      <c r="Z189">
        <v>394520.92700000003</v>
      </c>
      <c r="AA189">
        <v>352786.5355</v>
      </c>
      <c r="AB189">
        <v>319678.51610000001</v>
      </c>
      <c r="AC189">
        <v>292444.42259999999</v>
      </c>
      <c r="AD189">
        <v>281718.76990000001</v>
      </c>
      <c r="AE189">
        <v>274475.9129</v>
      </c>
      <c r="AF189">
        <v>267816.91850000003</v>
      </c>
      <c r="AG189">
        <v>261544.70110000001</v>
      </c>
      <c r="AH189">
        <v>254868.5741</v>
      </c>
      <c r="AI189">
        <v>245822.9178</v>
      </c>
      <c r="AJ189">
        <v>234878.9044</v>
      </c>
      <c r="AK189">
        <v>221648.71419999999</v>
      </c>
      <c r="AL189">
        <v>206250.74830000001</v>
      </c>
      <c r="AM189">
        <v>187981.3002</v>
      </c>
      <c r="AN189">
        <v>178808.19099999999</v>
      </c>
      <c r="AO189">
        <v>168073.67730000001</v>
      </c>
      <c r="AP189">
        <v>155574.80290000001</v>
      </c>
      <c r="AQ189">
        <v>140993.23069999999</v>
      </c>
      <c r="AR189">
        <v>123839.6443</v>
      </c>
      <c r="AS189">
        <v>120623.4863</v>
      </c>
      <c r="AT189">
        <v>117021.9385</v>
      </c>
      <c r="AU189">
        <v>113030.3425</v>
      </c>
      <c r="AV189">
        <v>108611.87639999999</v>
      </c>
      <c r="AW189">
        <v>103711.5655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16628467.289999999</v>
      </c>
      <c r="G190">
        <v>15822031.33</v>
      </c>
      <c r="H190">
        <v>15067612.140000001</v>
      </c>
      <c r="I190">
        <v>14862045.949999999</v>
      </c>
      <c r="J190">
        <v>13088744.890000001</v>
      </c>
      <c r="K190">
        <v>11378271.26</v>
      </c>
      <c r="L190">
        <v>9942082.0920000002</v>
      </c>
      <c r="M190">
        <v>8854077.4130000006</v>
      </c>
      <c r="N190">
        <v>7960623.8629999999</v>
      </c>
      <c r="O190">
        <v>7306365.5439999998</v>
      </c>
      <c r="P190">
        <v>6621912.3830000004</v>
      </c>
      <c r="Q190">
        <v>5855764.1330000004</v>
      </c>
      <c r="R190">
        <v>5196360.45</v>
      </c>
      <c r="S190">
        <v>4533403.9560000002</v>
      </c>
      <c r="T190">
        <v>6040234.9579999996</v>
      </c>
      <c r="U190">
        <v>7518977.5300000003</v>
      </c>
      <c r="V190">
        <v>8990299.8589999899</v>
      </c>
      <c r="W190">
        <v>8541861.5099999998</v>
      </c>
      <c r="X190">
        <v>8594056.1349999998</v>
      </c>
      <c r="Y190">
        <v>8363524.0559999999</v>
      </c>
      <c r="Z190">
        <v>8127723.6409999998</v>
      </c>
      <c r="AA190">
        <v>7898858.6119999997</v>
      </c>
      <c r="AB190">
        <v>7684056.9309999999</v>
      </c>
      <c r="AC190">
        <v>7466344.0279999999</v>
      </c>
      <c r="AD190">
        <v>7385975.665</v>
      </c>
      <c r="AE190">
        <v>7286667.5039999997</v>
      </c>
      <c r="AF190">
        <v>6874284.8509999998</v>
      </c>
      <c r="AG190">
        <v>6750759.2609999999</v>
      </c>
      <c r="AH190">
        <v>6605814.926</v>
      </c>
      <c r="AI190">
        <v>6571215.0250000004</v>
      </c>
      <c r="AJ190">
        <v>6456311.0199999996</v>
      </c>
      <c r="AK190">
        <v>6252615.8339999998</v>
      </c>
      <c r="AL190">
        <v>6256787.2450000001</v>
      </c>
      <c r="AM190">
        <v>6076716.6780000003</v>
      </c>
      <c r="AN190">
        <v>6130708.415</v>
      </c>
      <c r="AO190">
        <v>6082107.2280000001</v>
      </c>
      <c r="AP190">
        <v>5917417.4009999996</v>
      </c>
      <c r="AQ190">
        <v>5617011.5319999997</v>
      </c>
      <c r="AR190">
        <v>5145162.1459999997</v>
      </c>
      <c r="AS190">
        <v>4696913.2989999996</v>
      </c>
      <c r="AT190">
        <v>4264771.2719999999</v>
      </c>
      <c r="AU190">
        <v>3846507.477</v>
      </c>
      <c r="AV190">
        <v>3441890.6039999998</v>
      </c>
      <c r="AW190">
        <v>3046490.7919999999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4281325.017</v>
      </c>
      <c r="G191">
        <v>4106330.4279999998</v>
      </c>
      <c r="H191">
        <v>3702123.4389999998</v>
      </c>
      <c r="I191">
        <v>3545643.5830000001</v>
      </c>
      <c r="J191">
        <v>3432920.301</v>
      </c>
      <c r="K191">
        <v>3284111.5839999998</v>
      </c>
      <c r="L191">
        <v>3089310.594</v>
      </c>
      <c r="M191">
        <v>2896625.0619999999</v>
      </c>
      <c r="N191">
        <v>2683992.568</v>
      </c>
      <c r="O191">
        <v>2372206.4709999999</v>
      </c>
      <c r="P191">
        <v>2106154.6839999999</v>
      </c>
      <c r="Q191">
        <v>1849923.5290000001</v>
      </c>
      <c r="R191">
        <v>1549078.9920000001</v>
      </c>
      <c r="S191">
        <v>1245664.324</v>
      </c>
      <c r="T191">
        <v>1858313.064</v>
      </c>
      <c r="U191">
        <v>2517790.8119999999</v>
      </c>
      <c r="V191">
        <v>3118852.4780000001</v>
      </c>
      <c r="W191">
        <v>1622348.38</v>
      </c>
      <c r="X191">
        <v>1008903.16</v>
      </c>
      <c r="Y191">
        <v>757985.85530000005</v>
      </c>
      <c r="Z191">
        <v>530041.88029999996</v>
      </c>
      <c r="AA191">
        <v>305647.06719999999</v>
      </c>
      <c r="AB191">
        <v>258708.99840000001</v>
      </c>
      <c r="AC191">
        <v>225179.68239999999</v>
      </c>
      <c r="AD191">
        <v>215838.5227</v>
      </c>
      <c r="AE191">
        <v>208815.6441</v>
      </c>
      <c r="AF191">
        <v>201835.2145</v>
      </c>
      <c r="AG191">
        <v>186420.23050000001</v>
      </c>
      <c r="AH191">
        <v>169764.4339</v>
      </c>
      <c r="AI191">
        <v>133045.255</v>
      </c>
      <c r="AJ191">
        <v>97104.308319999996</v>
      </c>
      <c r="AK191">
        <v>63991.406660000001</v>
      </c>
      <c r="AL191">
        <v>61043.968110000002</v>
      </c>
      <c r="AM191">
        <v>59165.320619999999</v>
      </c>
      <c r="AN191">
        <v>55108.469839999998</v>
      </c>
      <c r="AO191">
        <v>50322.792880000001</v>
      </c>
      <c r="AP191">
        <v>45221.239000000001</v>
      </c>
      <c r="AQ191">
        <v>39775.148430000001</v>
      </c>
      <c r="AR191">
        <v>33878.860220000002</v>
      </c>
      <c r="AS191">
        <v>33143.764710000003</v>
      </c>
      <c r="AT191">
        <v>32461.215700000001</v>
      </c>
      <c r="AU191">
        <v>31692.730179999999</v>
      </c>
      <c r="AV191">
        <v>30801.61536</v>
      </c>
      <c r="AW191">
        <v>29729.684150000001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4281325.017</v>
      </c>
      <c r="G192">
        <v>4106330.4279999998</v>
      </c>
      <c r="H192">
        <v>3702123.4389999998</v>
      </c>
      <c r="I192">
        <v>3545643.5830000001</v>
      </c>
      <c r="J192">
        <v>3432920.301</v>
      </c>
      <c r="K192">
        <v>3284111.5839999998</v>
      </c>
      <c r="L192">
        <v>3089310.594</v>
      </c>
      <c r="M192">
        <v>2896625.0619999999</v>
      </c>
      <c r="N192">
        <v>2683992.568</v>
      </c>
      <c r="O192">
        <v>2372206.4709999999</v>
      </c>
      <c r="P192">
        <v>2106154.6839999999</v>
      </c>
      <c r="Q192">
        <v>1849923.5290000001</v>
      </c>
      <c r="R192">
        <v>1549078.9920000001</v>
      </c>
      <c r="S192">
        <v>1245664.324</v>
      </c>
      <c r="T192">
        <v>1858313.064</v>
      </c>
      <c r="U192">
        <v>2517790.8119999999</v>
      </c>
      <c r="V192">
        <v>3118852.4780000001</v>
      </c>
      <c r="W192">
        <v>1622348.38</v>
      </c>
      <c r="X192">
        <v>1008903.16</v>
      </c>
      <c r="Y192">
        <v>757985.85530000005</v>
      </c>
      <c r="Z192">
        <v>530041.88029999996</v>
      </c>
      <c r="AA192">
        <v>305647.06719999999</v>
      </c>
      <c r="AB192">
        <v>258708.99840000001</v>
      </c>
      <c r="AC192">
        <v>225179.68239999999</v>
      </c>
      <c r="AD192">
        <v>215838.5227</v>
      </c>
      <c r="AE192">
        <v>208815.6441</v>
      </c>
      <c r="AF192">
        <v>201835.2145</v>
      </c>
      <c r="AG192">
        <v>186420.23050000001</v>
      </c>
      <c r="AH192">
        <v>169764.4339</v>
      </c>
      <c r="AI192">
        <v>133045.255</v>
      </c>
      <c r="AJ192">
        <v>97104.308319999996</v>
      </c>
      <c r="AK192">
        <v>63991.406660000001</v>
      </c>
      <c r="AL192">
        <v>61043.968110000002</v>
      </c>
      <c r="AM192">
        <v>59165.320619999999</v>
      </c>
      <c r="AN192">
        <v>55108.469839999998</v>
      </c>
      <c r="AO192">
        <v>50322.792880000001</v>
      </c>
      <c r="AP192">
        <v>45221.239000000001</v>
      </c>
      <c r="AQ192">
        <v>39775.148430000001</v>
      </c>
      <c r="AR192">
        <v>33878.860220000002</v>
      </c>
      <c r="AS192">
        <v>33143.764710000003</v>
      </c>
      <c r="AT192">
        <v>32461.215700000001</v>
      </c>
      <c r="AU192">
        <v>31692.730179999999</v>
      </c>
      <c r="AV192">
        <v>30801.61536</v>
      </c>
      <c r="AW192">
        <v>29729.684150000001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8363833.4069999997</v>
      </c>
      <c r="G193">
        <v>8258746.3449999997</v>
      </c>
      <c r="H193">
        <v>7669400.3820000002</v>
      </c>
      <c r="I193">
        <v>7565854.585</v>
      </c>
      <c r="J193">
        <v>7545022.1969999997</v>
      </c>
      <c r="K193">
        <v>7434123.8310000002</v>
      </c>
      <c r="L193">
        <v>7202303.3119999999</v>
      </c>
      <c r="M193">
        <v>6954799.7010000004</v>
      </c>
      <c r="N193">
        <v>6636548.4919999996</v>
      </c>
      <c r="O193">
        <v>7019226.1629999997</v>
      </c>
      <c r="P193">
        <v>7634059.4100000001</v>
      </c>
      <c r="Q193">
        <v>8361235.1950000003</v>
      </c>
      <c r="R193">
        <v>8952935.3120000008</v>
      </c>
      <c r="S193">
        <v>9572340.6009999998</v>
      </c>
      <c r="T193">
        <v>7362463.0049999999</v>
      </c>
      <c r="U193">
        <v>5039965.59</v>
      </c>
      <c r="V193">
        <v>2895547.233</v>
      </c>
      <c r="W193">
        <v>6942121.0360000003</v>
      </c>
      <c r="X193">
        <v>7892633.1380000003</v>
      </c>
      <c r="Y193">
        <v>7504251.2800000003</v>
      </c>
      <c r="Z193">
        <v>6937919.1370000001</v>
      </c>
      <c r="AA193">
        <v>6352132.1900000004</v>
      </c>
      <c r="AB193">
        <v>5804389.8880000003</v>
      </c>
      <c r="AC193">
        <v>5280310.4510000004</v>
      </c>
      <c r="AD193">
        <v>4725912.0290000001</v>
      </c>
      <c r="AE193">
        <v>4197579.5240000002</v>
      </c>
      <c r="AF193">
        <v>3703813.9849999999</v>
      </c>
      <c r="AG193">
        <v>3136198.28</v>
      </c>
      <c r="AH193">
        <v>2609953.9730000002</v>
      </c>
      <c r="AI193">
        <v>1972040.672</v>
      </c>
      <c r="AJ193">
        <v>1403905.9620000001</v>
      </c>
      <c r="AK193">
        <v>915136.7156</v>
      </c>
      <c r="AL193">
        <v>523864.90580000001</v>
      </c>
      <c r="AM193">
        <v>195599.6042</v>
      </c>
      <c r="AN193">
        <v>174033.10449999999</v>
      </c>
      <c r="AO193">
        <v>167321.77970000001</v>
      </c>
      <c r="AP193">
        <v>160047.2873</v>
      </c>
      <c r="AQ193">
        <v>150677.25339999999</v>
      </c>
      <c r="AR193">
        <v>138986.5289</v>
      </c>
      <c r="AS193">
        <v>118091.96090000001</v>
      </c>
      <c r="AT193">
        <v>94636.667960000006</v>
      </c>
      <c r="AU193">
        <v>68667.607029999999</v>
      </c>
      <c r="AV193">
        <v>40129.44038</v>
      </c>
      <c r="AW193">
        <v>8956.6083589999998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19584875.68</v>
      </c>
      <c r="G194">
        <v>18331932.899999999</v>
      </c>
      <c r="H194">
        <v>16125206.890000001</v>
      </c>
      <c r="I194">
        <v>15067750.6</v>
      </c>
      <c r="J194">
        <v>14233953.140000001</v>
      </c>
      <c r="K194">
        <v>13286110.18</v>
      </c>
      <c r="L194">
        <v>12194625.6</v>
      </c>
      <c r="M194">
        <v>11156656.66</v>
      </c>
      <c r="N194">
        <v>10087072.060000001</v>
      </c>
      <c r="O194">
        <v>8612319.5690000001</v>
      </c>
      <c r="P194">
        <v>7298707.7249999996</v>
      </c>
      <c r="Q194">
        <v>5999379.3859999999</v>
      </c>
      <c r="R194">
        <v>4535429.1679999996</v>
      </c>
      <c r="S194">
        <v>3048225.0970000001</v>
      </c>
      <c r="T194">
        <v>2397812.9530000002</v>
      </c>
      <c r="U194">
        <v>1842656.42</v>
      </c>
      <c r="V194">
        <v>1331900.304</v>
      </c>
      <c r="W194">
        <v>1655094.43</v>
      </c>
      <c r="X194">
        <v>762674.25029999996</v>
      </c>
      <c r="Y194">
        <v>562336.57440000004</v>
      </c>
      <c r="Z194">
        <v>400634.46539999999</v>
      </c>
      <c r="AA194">
        <v>242168.12599999999</v>
      </c>
      <c r="AB194">
        <v>228213.26670000001</v>
      </c>
      <c r="AC194">
        <v>225277.72760000001</v>
      </c>
      <c r="AD194">
        <v>191357.42569999999</v>
      </c>
      <c r="AE194">
        <v>154229.9811</v>
      </c>
      <c r="AF194">
        <v>116756.99890000001</v>
      </c>
      <c r="AG194">
        <v>109033.5961</v>
      </c>
      <c r="AH194">
        <v>103570.7347</v>
      </c>
      <c r="AI194">
        <v>102394.9051</v>
      </c>
      <c r="AJ194">
        <v>101803.2175</v>
      </c>
      <c r="AK194">
        <v>101383.4035</v>
      </c>
      <c r="AL194">
        <v>101070.98940000001</v>
      </c>
      <c r="AM194">
        <v>100827.07980000001</v>
      </c>
      <c r="AN194">
        <v>100901.69960000001</v>
      </c>
      <c r="AO194">
        <v>101056.9751</v>
      </c>
      <c r="AP194">
        <v>101248.63800000001</v>
      </c>
      <c r="AQ194">
        <v>101470.5042</v>
      </c>
      <c r="AR194">
        <v>101692.36719999999</v>
      </c>
      <c r="AS194">
        <v>102013.80130000001</v>
      </c>
      <c r="AT194">
        <v>102411.2984</v>
      </c>
      <c r="AU194">
        <v>102837.30160000001</v>
      </c>
      <c r="AV194">
        <v>103278.24159999999</v>
      </c>
      <c r="AW194">
        <v>103630.7594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470409.07829999999</v>
      </c>
      <c r="G195">
        <v>450361.45880000002</v>
      </c>
      <c r="H195">
        <v>420926.74810000003</v>
      </c>
      <c r="I195">
        <v>417849.38339999999</v>
      </c>
      <c r="J195">
        <v>427468.43680000002</v>
      </c>
      <c r="K195">
        <v>423022.88919999998</v>
      </c>
      <c r="L195">
        <v>422135.94569999998</v>
      </c>
      <c r="M195">
        <v>426972.47659999999</v>
      </c>
      <c r="N195">
        <v>434507.81569999998</v>
      </c>
      <c r="O195">
        <v>404601.97470000002</v>
      </c>
      <c r="P195">
        <v>374394.58649999998</v>
      </c>
      <c r="Q195">
        <v>334607.82250000001</v>
      </c>
      <c r="R195">
        <v>295608.24589999998</v>
      </c>
      <c r="S195">
        <v>259744.0387</v>
      </c>
      <c r="T195">
        <v>241920.48790000001</v>
      </c>
      <c r="U195">
        <v>227276.3026</v>
      </c>
      <c r="V195">
        <v>213780.6372</v>
      </c>
      <c r="W195">
        <v>185927.9596</v>
      </c>
      <c r="X195">
        <v>177681.5558</v>
      </c>
      <c r="Y195">
        <v>165588.48620000001</v>
      </c>
      <c r="Z195">
        <v>155266.8665</v>
      </c>
      <c r="AA195">
        <v>145961.19270000001</v>
      </c>
      <c r="AB195">
        <v>137944.01999999999</v>
      </c>
      <c r="AC195">
        <v>129859.16869999999</v>
      </c>
      <c r="AD195">
        <v>123215.22530000001</v>
      </c>
      <c r="AE195">
        <v>116406.36810000001</v>
      </c>
      <c r="AF195">
        <v>106809.1556</v>
      </c>
      <c r="AG195">
        <v>100865.07980000001</v>
      </c>
      <c r="AH195">
        <v>95296.624599999996</v>
      </c>
      <c r="AI195">
        <v>88836.658039999995</v>
      </c>
      <c r="AJ195">
        <v>82170.244489999997</v>
      </c>
      <c r="AK195">
        <v>75349.009779999906</v>
      </c>
      <c r="AL195">
        <v>69480.093970000002</v>
      </c>
      <c r="AM195">
        <v>63399.266589999999</v>
      </c>
      <c r="AN195">
        <v>58897.617559999999</v>
      </c>
      <c r="AO195">
        <v>54245.847609999997</v>
      </c>
      <c r="AP195">
        <v>49435.19371</v>
      </c>
      <c r="AQ195">
        <v>44456.503479999999</v>
      </c>
      <c r="AR195">
        <v>39289.800199999998</v>
      </c>
      <c r="AS195">
        <v>25385.56884</v>
      </c>
      <c r="AT195">
        <v>14541.23559</v>
      </c>
      <c r="AU195">
        <v>6714.397739</v>
      </c>
      <c r="AV195">
        <v>1875.824593</v>
      </c>
      <c r="AW195">
        <v>58.209898590000002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765921.83880000003</v>
      </c>
      <c r="G196">
        <v>727391.49430000002</v>
      </c>
      <c r="H196">
        <v>689746.61750000005</v>
      </c>
      <c r="I196">
        <v>701669.8946</v>
      </c>
      <c r="J196">
        <v>674247.47199999995</v>
      </c>
      <c r="K196">
        <v>646817.61970000004</v>
      </c>
      <c r="L196">
        <v>594809.48569999996</v>
      </c>
      <c r="M196">
        <v>586494.40830000001</v>
      </c>
      <c r="N196">
        <v>550461.65179999999</v>
      </c>
      <c r="O196">
        <v>526050.41989999998</v>
      </c>
      <c r="P196">
        <v>531496.72010000004</v>
      </c>
      <c r="Q196">
        <v>518453.31170000002</v>
      </c>
      <c r="R196">
        <v>503654.71950000001</v>
      </c>
      <c r="S196">
        <v>497136.92599999998</v>
      </c>
      <c r="T196">
        <v>493239.67219999997</v>
      </c>
      <c r="U196">
        <v>490984.47759999998</v>
      </c>
      <c r="V196">
        <v>492029.55249999999</v>
      </c>
      <c r="W196">
        <v>426982.31809999997</v>
      </c>
      <c r="X196">
        <v>403373.06420000002</v>
      </c>
      <c r="Y196">
        <v>380381.50719999999</v>
      </c>
      <c r="Z196">
        <v>360590.02620000002</v>
      </c>
      <c r="AA196">
        <v>342764.08919999999</v>
      </c>
      <c r="AB196">
        <v>327559.88740000001</v>
      </c>
      <c r="AC196">
        <v>312601.96269999997</v>
      </c>
      <c r="AD196">
        <v>297752.3198</v>
      </c>
      <c r="AE196">
        <v>282537.64279999997</v>
      </c>
      <c r="AF196">
        <v>267140.55940000003</v>
      </c>
      <c r="AG196">
        <v>252996.46170000001</v>
      </c>
      <c r="AH196">
        <v>238693.7262</v>
      </c>
      <c r="AI196">
        <v>222929.95449999999</v>
      </c>
      <c r="AJ196">
        <v>206601.43489999999</v>
      </c>
      <c r="AK196">
        <v>189846.4387</v>
      </c>
      <c r="AL196">
        <v>174704.06210000001</v>
      </c>
      <c r="AM196">
        <v>159095.57990000001</v>
      </c>
      <c r="AN196">
        <v>147562.3585</v>
      </c>
      <c r="AO196">
        <v>135850.05549999999</v>
      </c>
      <c r="AP196">
        <v>123764.1759</v>
      </c>
      <c r="AQ196">
        <v>111220.91379999999</v>
      </c>
      <c r="AR196">
        <v>98160.508790000007</v>
      </c>
      <c r="AS196">
        <v>80920.848249999995</v>
      </c>
      <c r="AT196">
        <v>63069.198479999999</v>
      </c>
      <c r="AU196">
        <v>44554.713479999999</v>
      </c>
      <c r="AV196">
        <v>25374.10499</v>
      </c>
      <c r="AW196">
        <v>5528.5876600000001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5111684.0290000001</v>
      </c>
      <c r="G197">
        <v>4790676.3020000001</v>
      </c>
      <c r="H197">
        <v>4566520.8600000003</v>
      </c>
      <c r="I197">
        <v>4444197.1229999997</v>
      </c>
      <c r="J197">
        <v>4322823.3039999995</v>
      </c>
      <c r="K197">
        <v>4022591.727</v>
      </c>
      <c r="L197">
        <v>3773843.3509999998</v>
      </c>
      <c r="M197">
        <v>3659343.77</v>
      </c>
      <c r="N197">
        <v>3492230.2</v>
      </c>
      <c r="O197">
        <v>3483132.966</v>
      </c>
      <c r="P197">
        <v>3531705.3629999999</v>
      </c>
      <c r="Q197">
        <v>3446576.0010000002</v>
      </c>
      <c r="R197">
        <v>3306119.3730000001</v>
      </c>
      <c r="S197">
        <v>3268419.5070000002</v>
      </c>
      <c r="T197">
        <v>3214789.93</v>
      </c>
      <c r="U197">
        <v>3203305.2579999999</v>
      </c>
      <c r="V197">
        <v>3221590.2880000002</v>
      </c>
      <c r="W197">
        <v>2447604.6910000001</v>
      </c>
      <c r="X197">
        <v>1958900.38</v>
      </c>
      <c r="Y197">
        <v>1572203.6310000001</v>
      </c>
      <c r="Z197">
        <v>1283273.335</v>
      </c>
      <c r="AA197">
        <v>1064586.21</v>
      </c>
      <c r="AB197">
        <v>898682.00989999995</v>
      </c>
      <c r="AC197">
        <v>765759.2635</v>
      </c>
      <c r="AD197">
        <v>699073.11840000004</v>
      </c>
      <c r="AE197">
        <v>655809.22919999994</v>
      </c>
      <c r="AF197">
        <v>620846.9828</v>
      </c>
      <c r="AG197">
        <v>595844.36470000003</v>
      </c>
      <c r="AH197">
        <v>573904.3432</v>
      </c>
      <c r="AI197">
        <v>546849.90269999998</v>
      </c>
      <c r="AJ197">
        <v>516664.35359999997</v>
      </c>
      <c r="AK197">
        <v>483132.23639999999</v>
      </c>
      <c r="AL197">
        <v>451766.86910000001</v>
      </c>
      <c r="AM197">
        <v>417900.36629999999</v>
      </c>
      <c r="AN197">
        <v>392075.99890000001</v>
      </c>
      <c r="AO197">
        <v>364315.07919999998</v>
      </c>
      <c r="AP197">
        <v>334688.26329999999</v>
      </c>
      <c r="AQ197">
        <v>303227.22509999998</v>
      </c>
      <c r="AR197">
        <v>269849.13620000001</v>
      </c>
      <c r="AS197">
        <v>223810.44940000001</v>
      </c>
      <c r="AT197">
        <v>175305.88579999999</v>
      </c>
      <c r="AU197">
        <v>124438.4865</v>
      </c>
      <c r="AV197">
        <v>71218.778349999906</v>
      </c>
      <c r="AW197">
        <v>15598.56912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719978.40399999998</v>
      </c>
      <c r="G198">
        <v>657773.56129999994</v>
      </c>
      <c r="H198">
        <v>547898.65419999999</v>
      </c>
      <c r="I198">
        <v>562359.12580000004</v>
      </c>
      <c r="J198">
        <v>533610.8996</v>
      </c>
      <c r="K198">
        <v>491354.24849999999</v>
      </c>
      <c r="L198">
        <v>451726.51899999997</v>
      </c>
      <c r="M198">
        <v>427520.48180000001</v>
      </c>
      <c r="N198">
        <v>414278.16230000003</v>
      </c>
      <c r="O198">
        <v>420301.51819999999</v>
      </c>
      <c r="P198">
        <v>430507.53649999999</v>
      </c>
      <c r="Q198">
        <v>410564.6531</v>
      </c>
      <c r="R198">
        <v>388253.61239999998</v>
      </c>
      <c r="S198">
        <v>361949.22360000003</v>
      </c>
      <c r="T198">
        <v>339709.61849999998</v>
      </c>
      <c r="U198">
        <v>328627.16480000003</v>
      </c>
      <c r="V198">
        <v>323765.60700000002</v>
      </c>
      <c r="W198">
        <v>240636.42679999999</v>
      </c>
      <c r="X198">
        <v>184487.4682</v>
      </c>
      <c r="Y198">
        <v>138552.4853</v>
      </c>
      <c r="Z198">
        <v>107528.4773</v>
      </c>
      <c r="AA198">
        <v>85507.378689999998</v>
      </c>
      <c r="AB198">
        <v>69488.32028</v>
      </c>
      <c r="AC198">
        <v>57135.112860000001</v>
      </c>
      <c r="AD198">
        <v>50793.970829999998</v>
      </c>
      <c r="AE198">
        <v>46723.561329999997</v>
      </c>
      <c r="AF198">
        <v>43626.149810000003</v>
      </c>
      <c r="AG198">
        <v>41392.685539999999</v>
      </c>
      <c r="AH198">
        <v>39449.22378</v>
      </c>
      <c r="AI198">
        <v>37334.509169999998</v>
      </c>
      <c r="AJ198">
        <v>35012.223180000001</v>
      </c>
      <c r="AK198">
        <v>32520.542710000002</v>
      </c>
      <c r="AL198">
        <v>30241.59923</v>
      </c>
      <c r="AM198">
        <v>27837.68304</v>
      </c>
      <c r="AN198">
        <v>26002.568500000001</v>
      </c>
      <c r="AO198">
        <v>24067.17887</v>
      </c>
      <c r="AP198">
        <v>22030.93463</v>
      </c>
      <c r="AQ198">
        <v>19897.542669999999</v>
      </c>
      <c r="AR198">
        <v>17695.133330000001</v>
      </c>
      <c r="AS198">
        <v>14656.627350000001</v>
      </c>
      <c r="AT198">
        <v>11470.601189999999</v>
      </c>
      <c r="AU198">
        <v>8135.1479859999999</v>
      </c>
      <c r="AV198">
        <v>4651.9366030000001</v>
      </c>
      <c r="AW198">
        <v>1017.019126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1469963.6329999999</v>
      </c>
      <c r="G199">
        <v>1326516.9950000001</v>
      </c>
      <c r="H199">
        <v>1107726.1029999999</v>
      </c>
      <c r="I199">
        <v>1105180.7109999999</v>
      </c>
      <c r="J199">
        <v>1184526.1410000001</v>
      </c>
      <c r="K199">
        <v>1052873.406</v>
      </c>
      <c r="L199">
        <v>970092.31969999999</v>
      </c>
      <c r="M199">
        <v>945608.02769999998</v>
      </c>
      <c r="N199">
        <v>904752.78659999999</v>
      </c>
      <c r="O199">
        <v>942929.45669999998</v>
      </c>
      <c r="P199">
        <v>987567.98069999996</v>
      </c>
      <c r="Q199">
        <v>990054.72770000005</v>
      </c>
      <c r="R199">
        <v>973264.61899999995</v>
      </c>
      <c r="S199">
        <v>963238.9682</v>
      </c>
      <c r="T199">
        <v>946080.87560000003</v>
      </c>
      <c r="U199">
        <v>937219.86580000003</v>
      </c>
      <c r="V199">
        <v>936107.23019999999</v>
      </c>
      <c r="W199">
        <v>750171.22710000002</v>
      </c>
      <c r="X199">
        <v>634012.2916</v>
      </c>
      <c r="Y199">
        <v>538018.04429999995</v>
      </c>
      <c r="Z199">
        <v>466206.8811</v>
      </c>
      <c r="AA199">
        <v>412453.88020000001</v>
      </c>
      <c r="AB199">
        <v>372961.99219999998</v>
      </c>
      <c r="AC199">
        <v>342118.99849999999</v>
      </c>
      <c r="AD199">
        <v>312878.87949999998</v>
      </c>
      <c r="AE199">
        <v>292912.06310000003</v>
      </c>
      <c r="AF199">
        <v>276181.71629999997</v>
      </c>
      <c r="AG199">
        <v>263823.57909999997</v>
      </c>
      <c r="AH199">
        <v>252936.3676</v>
      </c>
      <c r="AI199">
        <v>240056.73920000001</v>
      </c>
      <c r="AJ199">
        <v>225778.1568</v>
      </c>
      <c r="AK199">
        <v>210178.68160000001</v>
      </c>
      <c r="AL199">
        <v>195629.43530000001</v>
      </c>
      <c r="AM199">
        <v>180184.44010000001</v>
      </c>
      <c r="AN199">
        <v>168350.98449999999</v>
      </c>
      <c r="AO199">
        <v>155772.5864</v>
      </c>
      <c r="AP199">
        <v>142510.12940000001</v>
      </c>
      <c r="AQ199">
        <v>128600.5906</v>
      </c>
      <c r="AR199">
        <v>114024.5009</v>
      </c>
      <c r="AS199">
        <v>94221.789579999997</v>
      </c>
      <c r="AT199">
        <v>73556.855630000005</v>
      </c>
      <c r="AU199">
        <v>52038.34186</v>
      </c>
      <c r="AV199">
        <v>29682.765739999999</v>
      </c>
      <c r="AW199">
        <v>6479.0607769999997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1843064.622</v>
      </c>
      <c r="G200">
        <v>1673083.2180000001</v>
      </c>
      <c r="H200">
        <v>1378282.1969999999</v>
      </c>
      <c r="I200">
        <v>1379122.8119999999</v>
      </c>
      <c r="J200">
        <v>1502146.57</v>
      </c>
      <c r="K200">
        <v>1333316.7509999999</v>
      </c>
      <c r="L200">
        <v>1223583.5830000001</v>
      </c>
      <c r="M200">
        <v>1185924.8119999999</v>
      </c>
      <c r="N200">
        <v>1112180.5179999999</v>
      </c>
      <c r="O200">
        <v>1166469.081</v>
      </c>
      <c r="P200">
        <v>1248809.3219999999</v>
      </c>
      <c r="Q200">
        <v>1280966</v>
      </c>
      <c r="R200">
        <v>1280016.6669999999</v>
      </c>
      <c r="S200">
        <v>1266022.3219999999</v>
      </c>
      <c r="T200">
        <v>1260322.8959999999</v>
      </c>
      <c r="U200">
        <v>1246045.98</v>
      </c>
      <c r="V200">
        <v>1253640.3810000001</v>
      </c>
      <c r="W200">
        <v>979078.52650000004</v>
      </c>
      <c r="X200">
        <v>796813.93070000003</v>
      </c>
      <c r="Y200">
        <v>653293.16379999998</v>
      </c>
      <c r="Z200">
        <v>541024.14300000004</v>
      </c>
      <c r="AA200">
        <v>453931.97409999999</v>
      </c>
      <c r="AB200">
        <v>385716.88050000003</v>
      </c>
      <c r="AC200">
        <v>330432.0871</v>
      </c>
      <c r="AD200">
        <v>302352.55060000002</v>
      </c>
      <c r="AE200">
        <v>280617.41840000002</v>
      </c>
      <c r="AF200">
        <v>261937.49419999999</v>
      </c>
      <c r="AG200">
        <v>247546.47229999999</v>
      </c>
      <c r="AH200">
        <v>234829.08960000001</v>
      </c>
      <c r="AI200">
        <v>220911.666</v>
      </c>
      <c r="AJ200">
        <v>205855.6059</v>
      </c>
      <c r="AK200">
        <v>189968.92290000001</v>
      </c>
      <c r="AL200">
        <v>175336.6611</v>
      </c>
      <c r="AM200">
        <v>160410.62220000001</v>
      </c>
      <c r="AN200">
        <v>148972.15839999999</v>
      </c>
      <c r="AO200">
        <v>136931.04819999999</v>
      </c>
      <c r="AP200">
        <v>124454.3588</v>
      </c>
      <c r="AQ200">
        <v>111660.23910000001</v>
      </c>
      <c r="AR200">
        <v>98331.709489999994</v>
      </c>
      <c r="AS200">
        <v>80694.632729999998</v>
      </c>
      <c r="AT200">
        <v>62660.70925</v>
      </c>
      <c r="AU200">
        <v>44090.267829999997</v>
      </c>
      <c r="AV200">
        <v>25016.032019999999</v>
      </c>
      <c r="AW200">
        <v>5438.3701600000004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2326771.7429999998</v>
      </c>
      <c r="G201">
        <v>2143649.227</v>
      </c>
      <c r="H201">
        <v>1855665.3689999999</v>
      </c>
      <c r="I201">
        <v>1888511.33</v>
      </c>
      <c r="J201">
        <v>1752543.49</v>
      </c>
      <c r="K201">
        <v>1575642.5519999999</v>
      </c>
      <c r="L201">
        <v>1493655.7339999999</v>
      </c>
      <c r="M201">
        <v>1418749.6059999999</v>
      </c>
      <c r="N201">
        <v>1381479.902</v>
      </c>
      <c r="O201">
        <v>1401724.5109999999</v>
      </c>
      <c r="P201">
        <v>1432700.6459999999</v>
      </c>
      <c r="Q201">
        <v>1437923.828</v>
      </c>
      <c r="R201">
        <v>1406353.9069999999</v>
      </c>
      <c r="S201">
        <v>1413616.8330000001</v>
      </c>
      <c r="T201">
        <v>1404135.0449999999</v>
      </c>
      <c r="U201">
        <v>1404420.135</v>
      </c>
      <c r="V201">
        <v>1414265.237</v>
      </c>
      <c r="W201">
        <v>1095634.9820000001</v>
      </c>
      <c r="X201">
        <v>886654.16810000001</v>
      </c>
      <c r="Y201">
        <v>720363.68759999995</v>
      </c>
      <c r="Z201">
        <v>597520.95609999995</v>
      </c>
      <c r="AA201">
        <v>505791.35359999997</v>
      </c>
      <c r="AB201">
        <v>437150.50599999999</v>
      </c>
      <c r="AC201">
        <v>382616.97590000002</v>
      </c>
      <c r="AD201">
        <v>347631.09389999998</v>
      </c>
      <c r="AE201">
        <v>324120.3639</v>
      </c>
      <c r="AF201">
        <v>304689.78129999997</v>
      </c>
      <c r="AG201">
        <v>290755.04739999998</v>
      </c>
      <c r="AH201">
        <v>278945.10609999998</v>
      </c>
      <c r="AI201">
        <v>264979.95760000002</v>
      </c>
      <c r="AJ201">
        <v>249355.16450000001</v>
      </c>
      <c r="AK201">
        <v>232161.6985</v>
      </c>
      <c r="AL201">
        <v>216081.48490000001</v>
      </c>
      <c r="AM201">
        <v>198960.0202</v>
      </c>
      <c r="AN201">
        <v>185837.2654</v>
      </c>
      <c r="AO201">
        <v>171874.13310000001</v>
      </c>
      <c r="AP201">
        <v>157149.57269999999</v>
      </c>
      <c r="AQ201">
        <v>141705.84520000001</v>
      </c>
      <c r="AR201">
        <v>125496.3609</v>
      </c>
      <c r="AS201">
        <v>103561.3584</v>
      </c>
      <c r="AT201">
        <v>80738.765750000006</v>
      </c>
      <c r="AU201">
        <v>57034.308530000002</v>
      </c>
      <c r="AV201">
        <v>32480.065739999998</v>
      </c>
      <c r="AW201">
        <v>7077.8448360000002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4696548.9210000001</v>
      </c>
      <c r="G202">
        <v>4573584.0559999999</v>
      </c>
      <c r="H202">
        <v>4133292.8110000002</v>
      </c>
      <c r="I202">
        <v>4182035.784</v>
      </c>
      <c r="J202">
        <v>4092102.784</v>
      </c>
      <c r="K202">
        <v>3829774.301</v>
      </c>
      <c r="L202">
        <v>3669799.341</v>
      </c>
      <c r="M202">
        <v>3542731.943</v>
      </c>
      <c r="N202">
        <v>3534112.6060000001</v>
      </c>
      <c r="O202">
        <v>3643557.3930000002</v>
      </c>
      <c r="P202">
        <v>3737094.1680000001</v>
      </c>
      <c r="Q202">
        <v>3720856.2239999999</v>
      </c>
      <c r="R202">
        <v>3738365.2769999998</v>
      </c>
      <c r="S202">
        <v>3723362.9539999999</v>
      </c>
      <c r="T202">
        <v>3673394.0559999999</v>
      </c>
      <c r="U202">
        <v>3652269.5129999998</v>
      </c>
      <c r="V202">
        <v>3654753.5189999999</v>
      </c>
      <c r="W202">
        <v>2931102.3289999999</v>
      </c>
      <c r="X202">
        <v>2479903.7439999999</v>
      </c>
      <c r="Y202">
        <v>2080726.504</v>
      </c>
      <c r="Z202">
        <v>1760480.067</v>
      </c>
      <c r="AA202">
        <v>1504624.3</v>
      </c>
      <c r="AB202">
        <v>1302309.879</v>
      </c>
      <c r="AC202">
        <v>1134661.094</v>
      </c>
      <c r="AD202">
        <v>1044159.184</v>
      </c>
      <c r="AE202">
        <v>980374.36340000003</v>
      </c>
      <c r="AF202">
        <v>925732.87009999994</v>
      </c>
      <c r="AG202">
        <v>884724.48049999995</v>
      </c>
      <c r="AH202">
        <v>848391.79709999997</v>
      </c>
      <c r="AI202">
        <v>805424.99899999995</v>
      </c>
      <c r="AJ202">
        <v>758318.21200000006</v>
      </c>
      <c r="AK202">
        <v>706897.7463</v>
      </c>
      <c r="AL202">
        <v>659183.00619999995</v>
      </c>
      <c r="AM202">
        <v>608263.98679999996</v>
      </c>
      <c r="AN202">
        <v>569435.3504</v>
      </c>
      <c r="AO202">
        <v>528050.70380000002</v>
      </c>
      <c r="AP202">
        <v>484187.0097</v>
      </c>
      <c r="AQ202">
        <v>437875.93089999998</v>
      </c>
      <c r="AR202">
        <v>389040.07709999999</v>
      </c>
      <c r="AS202">
        <v>322195.23</v>
      </c>
      <c r="AT202">
        <v>252053.97260000001</v>
      </c>
      <c r="AU202">
        <v>178683.29269999999</v>
      </c>
      <c r="AV202">
        <v>102116.6789</v>
      </c>
      <c r="AW202">
        <v>22327.69512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3958032.8650000002</v>
      </c>
      <c r="F203">
        <v>3883028.2450000001</v>
      </c>
      <c r="G203">
        <v>3818774.7059999998</v>
      </c>
      <c r="H203">
        <v>3435664.2949999999</v>
      </c>
      <c r="I203">
        <v>3501864.3810000001</v>
      </c>
      <c r="J203">
        <v>3497386.0090000001</v>
      </c>
      <c r="K203">
        <v>3375870.6430000002</v>
      </c>
      <c r="L203">
        <v>3284602.5959999999</v>
      </c>
      <c r="M203">
        <v>3194631.4449999998</v>
      </c>
      <c r="N203">
        <v>3160280.5720000002</v>
      </c>
      <c r="O203">
        <v>3219622.1140000001</v>
      </c>
      <c r="P203">
        <v>3352389.4730000002</v>
      </c>
      <c r="Q203">
        <v>3430691.0970000001</v>
      </c>
      <c r="R203">
        <v>3545323.9479999999</v>
      </c>
      <c r="S203">
        <v>3577544.9559999998</v>
      </c>
      <c r="T203">
        <v>3532538.9419999998</v>
      </c>
      <c r="U203">
        <v>3492726.5720000002</v>
      </c>
      <c r="V203">
        <v>3467420.6630000002</v>
      </c>
      <c r="W203">
        <v>2952389.3870000001</v>
      </c>
      <c r="X203">
        <v>2751744.3509999998</v>
      </c>
      <c r="Y203">
        <v>2567646.2170000002</v>
      </c>
      <c r="Z203">
        <v>2410724.622</v>
      </c>
      <c r="AA203">
        <v>2269831.3319999999</v>
      </c>
      <c r="AB203">
        <v>2146016.86</v>
      </c>
      <c r="AC203">
        <v>2026979.7420000001</v>
      </c>
      <c r="AD203">
        <v>1922505.2450000001</v>
      </c>
      <c r="AE203">
        <v>1823606.5060000001</v>
      </c>
      <c r="AF203">
        <v>1726751.2760000001</v>
      </c>
      <c r="AG203">
        <v>1637978.645</v>
      </c>
      <c r="AH203">
        <v>1548180.47</v>
      </c>
      <c r="AI203">
        <v>1449541.7890000001</v>
      </c>
      <c r="AJ203">
        <v>1348845.5989999999</v>
      </c>
      <c r="AK203">
        <v>1245575.1540000001</v>
      </c>
      <c r="AL203">
        <v>1152836.477</v>
      </c>
      <c r="AM203">
        <v>1056785.8259999999</v>
      </c>
      <c r="AN203">
        <v>982957.25109999999</v>
      </c>
      <c r="AO203">
        <v>906271.33519999997</v>
      </c>
      <c r="AP203">
        <v>826703.97750000004</v>
      </c>
      <c r="AQ203">
        <v>744164.43189999997</v>
      </c>
      <c r="AR203">
        <v>658555.00699999998</v>
      </c>
      <c r="AS203">
        <v>543471.1936</v>
      </c>
      <c r="AT203">
        <v>423806.34820000001</v>
      </c>
      <c r="AU203">
        <v>299592.9731</v>
      </c>
      <c r="AV203">
        <v>170770.71179999999</v>
      </c>
      <c r="AW203">
        <v>37250.129119999998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279956.21720000001</v>
      </c>
      <c r="G204">
        <v>259874.88949999999</v>
      </c>
      <c r="H204">
        <v>216832.3205</v>
      </c>
      <c r="I204">
        <v>220848.05350000001</v>
      </c>
      <c r="J204">
        <v>216700.1116</v>
      </c>
      <c r="K204">
        <v>194490.55720000001</v>
      </c>
      <c r="L204">
        <v>175040.55910000001</v>
      </c>
      <c r="M204">
        <v>164346.31340000001</v>
      </c>
      <c r="N204">
        <v>165003.655</v>
      </c>
      <c r="O204">
        <v>166790.63500000001</v>
      </c>
      <c r="P204">
        <v>169702.74950000001</v>
      </c>
      <c r="Q204">
        <v>163988.0331</v>
      </c>
      <c r="R204">
        <v>154305.51490000001</v>
      </c>
      <c r="S204">
        <v>148930.61850000001</v>
      </c>
      <c r="T204">
        <v>144342.46</v>
      </c>
      <c r="U204">
        <v>142207.728</v>
      </c>
      <c r="V204">
        <v>142215.38819999999</v>
      </c>
      <c r="W204">
        <v>103370.268</v>
      </c>
      <c r="X204">
        <v>78455.940270000006</v>
      </c>
      <c r="Y204">
        <v>60274.11679</v>
      </c>
      <c r="Z204">
        <v>47641.484969999998</v>
      </c>
      <c r="AA204">
        <v>38627.091439999997</v>
      </c>
      <c r="AB204">
        <v>32079.701359999999</v>
      </c>
      <c r="AC204">
        <v>27045.832330000001</v>
      </c>
      <c r="AD204">
        <v>24377.84879</v>
      </c>
      <c r="AE204">
        <v>22627.143479999999</v>
      </c>
      <c r="AF204">
        <v>21243.410329999999</v>
      </c>
      <c r="AG204">
        <v>20256.883450000001</v>
      </c>
      <c r="AH204">
        <v>19415.097129999998</v>
      </c>
      <c r="AI204">
        <v>18447.500700000001</v>
      </c>
      <c r="AJ204">
        <v>17377.005690000002</v>
      </c>
      <c r="AK204">
        <v>16208.707179999999</v>
      </c>
      <c r="AL204">
        <v>15126.52339</v>
      </c>
      <c r="AM204">
        <v>13974.868549999999</v>
      </c>
      <c r="AN204">
        <v>13088.82115</v>
      </c>
      <c r="AO204">
        <v>12141.129559999999</v>
      </c>
      <c r="AP204">
        <v>11137.23654</v>
      </c>
      <c r="AQ204">
        <v>10079.657579999999</v>
      </c>
      <c r="AR204">
        <v>8965.4269899999999</v>
      </c>
      <c r="AS204">
        <v>7423.1157700000003</v>
      </c>
      <c r="AT204">
        <v>5807.4312630000004</v>
      </c>
      <c r="AU204">
        <v>4117.5531579999997</v>
      </c>
      <c r="AV204">
        <v>2354.0339130000002</v>
      </c>
      <c r="AW204">
        <v>515.0627283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2042229.2860000001</v>
      </c>
      <c r="G205">
        <v>1817718.4839999999</v>
      </c>
      <c r="H205">
        <v>1439875.8389999999</v>
      </c>
      <c r="I205">
        <v>1534689.73</v>
      </c>
      <c r="J205">
        <v>1502719.2760000001</v>
      </c>
      <c r="K205">
        <v>1350161.04</v>
      </c>
      <c r="L205">
        <v>1293578.6939999999</v>
      </c>
      <c r="M205">
        <v>1262993.0759999999</v>
      </c>
      <c r="N205">
        <v>1248473.2879999999</v>
      </c>
      <c r="O205">
        <v>1230054.064</v>
      </c>
      <c r="P205">
        <v>1286268.3359999999</v>
      </c>
      <c r="Q205">
        <v>1265910.4029999999</v>
      </c>
      <c r="R205">
        <v>1207427.2679999999</v>
      </c>
      <c r="S205">
        <v>1194387.8119999999</v>
      </c>
      <c r="T205">
        <v>1180838.0630000001</v>
      </c>
      <c r="U205">
        <v>1181246.591</v>
      </c>
      <c r="V205">
        <v>1192623.2509999999</v>
      </c>
      <c r="W205">
        <v>911501.58700000006</v>
      </c>
      <c r="X205">
        <v>728216.56850000005</v>
      </c>
      <c r="Y205">
        <v>584004.69609999994</v>
      </c>
      <c r="Z205">
        <v>477776.31410000002</v>
      </c>
      <c r="AA205">
        <v>398114.4008</v>
      </c>
      <c r="AB205">
        <v>337765.21750000003</v>
      </c>
      <c r="AC205">
        <v>289491.8</v>
      </c>
      <c r="AD205">
        <v>264624.1888</v>
      </c>
      <c r="AE205">
        <v>247360.15609999999</v>
      </c>
      <c r="AF205">
        <v>232747.76620000001</v>
      </c>
      <c r="AG205">
        <v>222165.26500000001</v>
      </c>
      <c r="AH205">
        <v>213154.6881</v>
      </c>
      <c r="AI205">
        <v>202481.36379999999</v>
      </c>
      <c r="AJ205">
        <v>190521.3492</v>
      </c>
      <c r="AK205">
        <v>177349.32769999999</v>
      </c>
      <c r="AL205">
        <v>165020.42110000001</v>
      </c>
      <c r="AM205">
        <v>151911.6378</v>
      </c>
      <c r="AN205">
        <v>141820.72829999999</v>
      </c>
      <c r="AO205">
        <v>131071.613</v>
      </c>
      <c r="AP205">
        <v>119741.07640000001</v>
      </c>
      <c r="AQ205">
        <v>107873.8256</v>
      </c>
      <c r="AR205">
        <v>95453.475600000005</v>
      </c>
      <c r="AS205">
        <v>78708.139490000001</v>
      </c>
      <c r="AT205">
        <v>61314.096160000001</v>
      </c>
      <c r="AU205">
        <v>43278.803350000002</v>
      </c>
      <c r="AV205">
        <v>24627.28211</v>
      </c>
      <c r="AW205">
        <v>5362.7649810000003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610653.27899999998</v>
      </c>
      <c r="G206">
        <v>548779.64820000005</v>
      </c>
      <c r="H206">
        <v>450681.88780000003</v>
      </c>
      <c r="I206">
        <v>473680.0025</v>
      </c>
      <c r="J206">
        <v>454454.84009999997</v>
      </c>
      <c r="K206">
        <v>407971.57400000002</v>
      </c>
      <c r="L206">
        <v>379239.27750000003</v>
      </c>
      <c r="M206">
        <v>367631.81599999999</v>
      </c>
      <c r="N206">
        <v>355609.89730000001</v>
      </c>
      <c r="O206">
        <v>341108.63419999997</v>
      </c>
      <c r="P206">
        <v>339999.26260000002</v>
      </c>
      <c r="Q206">
        <v>310785.27529999998</v>
      </c>
      <c r="R206">
        <v>282492.25380000001</v>
      </c>
      <c r="S206">
        <v>266685.35969999997</v>
      </c>
      <c r="T206">
        <v>254766.8835</v>
      </c>
      <c r="U206">
        <v>249669.54939999999</v>
      </c>
      <c r="V206">
        <v>249046.46950000001</v>
      </c>
      <c r="W206">
        <v>177286.63819999999</v>
      </c>
      <c r="X206">
        <v>130222.1685</v>
      </c>
      <c r="Y206">
        <v>96171.971160000001</v>
      </c>
      <c r="Z206">
        <v>73050.695129999905</v>
      </c>
      <c r="AA206">
        <v>57049.070540000001</v>
      </c>
      <c r="AB206">
        <v>45781.348409999999</v>
      </c>
      <c r="AC206">
        <v>37389.859830000001</v>
      </c>
      <c r="AD206">
        <v>33254.277970000003</v>
      </c>
      <c r="AE206">
        <v>30722.215670000001</v>
      </c>
      <c r="AF206">
        <v>28820.421569999999</v>
      </c>
      <c r="AG206">
        <v>27528.68561</v>
      </c>
      <c r="AH206">
        <v>26455.80543</v>
      </c>
      <c r="AI206">
        <v>25181.810949999999</v>
      </c>
      <c r="AJ206">
        <v>23763.246879999999</v>
      </c>
      <c r="AK206">
        <v>22198.42438</v>
      </c>
      <c r="AL206">
        <v>20741.36751</v>
      </c>
      <c r="AM206">
        <v>19178.361140000001</v>
      </c>
      <c r="AN206">
        <v>17995.633460000001</v>
      </c>
      <c r="AO206">
        <v>16728.61953</v>
      </c>
      <c r="AP206">
        <v>15380.43802</v>
      </c>
      <c r="AQ206">
        <v>13951.169</v>
      </c>
      <c r="AR206">
        <v>12436.03952</v>
      </c>
      <c r="AS206">
        <v>10336.616180000001</v>
      </c>
      <c r="AT206">
        <v>8119.3446160000003</v>
      </c>
      <c r="AU206">
        <v>5781.682401</v>
      </c>
      <c r="AV206">
        <v>3320.4268900000002</v>
      </c>
      <c r="AW206">
        <v>730.00729060000003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8919815.7050000001</v>
      </c>
      <c r="G207">
        <v>8469458.6769999899</v>
      </c>
      <c r="H207">
        <v>7365585.8940000003</v>
      </c>
      <c r="I207">
        <v>7305031.8990000002</v>
      </c>
      <c r="J207">
        <v>7151088.0470000003</v>
      </c>
      <c r="K207">
        <v>6671609.6730000004</v>
      </c>
      <c r="L207">
        <v>6198786.3480000002</v>
      </c>
      <c r="M207">
        <v>5890715.9359999998</v>
      </c>
      <c r="N207">
        <v>5618120.335</v>
      </c>
      <c r="O207">
        <v>5751629.2709999997</v>
      </c>
      <c r="P207">
        <v>5967435.8959999997</v>
      </c>
      <c r="Q207">
        <v>5953201.1059999997</v>
      </c>
      <c r="R207">
        <v>5962348.8820000002</v>
      </c>
      <c r="S207">
        <v>5970571.6109999996</v>
      </c>
      <c r="T207">
        <v>5925821.1670000004</v>
      </c>
      <c r="U207">
        <v>5902914.4890000001</v>
      </c>
      <c r="V207">
        <v>5933318.5449999999</v>
      </c>
      <c r="W207">
        <v>4471797.8789999997</v>
      </c>
      <c r="X207">
        <v>3492138.8620000002</v>
      </c>
      <c r="Y207">
        <v>2760321.6880000001</v>
      </c>
      <c r="Z207">
        <v>2229725.42</v>
      </c>
      <c r="AA207">
        <v>1836048.757</v>
      </c>
      <c r="AB207">
        <v>1540897.3959999999</v>
      </c>
      <c r="AC207">
        <v>1306960.7139999999</v>
      </c>
      <c r="AD207">
        <v>1191053.7039999999</v>
      </c>
      <c r="AE207">
        <v>1110927.432</v>
      </c>
      <c r="AF207">
        <v>1046040.537</v>
      </c>
      <c r="AG207">
        <v>999115.82169999997</v>
      </c>
      <c r="AH207">
        <v>958454.44880000001</v>
      </c>
      <c r="AI207">
        <v>911796.77159999998</v>
      </c>
      <c r="AJ207">
        <v>858666.26359999995</v>
      </c>
      <c r="AK207">
        <v>800601.06180000002</v>
      </c>
      <c r="AL207">
        <v>746600.36829999997</v>
      </c>
      <c r="AM207">
        <v>688888.0098</v>
      </c>
      <c r="AN207">
        <v>645311.13399999996</v>
      </c>
      <c r="AO207">
        <v>598600.82770000002</v>
      </c>
      <c r="AP207">
        <v>549021.50139999995</v>
      </c>
      <c r="AQ207">
        <v>496674.3713</v>
      </c>
      <c r="AR207">
        <v>441044.6005</v>
      </c>
      <c r="AS207">
        <v>364928.96980000002</v>
      </c>
      <c r="AT207">
        <v>285583.0429</v>
      </c>
      <c r="AU207">
        <v>202513.6868</v>
      </c>
      <c r="AV207">
        <v>115780.0276</v>
      </c>
      <c r="AW207">
        <v>25324.97248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618605.88820000004</v>
      </c>
      <c r="G208">
        <v>603076.28189999994</v>
      </c>
      <c r="H208">
        <v>516437.26250000001</v>
      </c>
      <c r="I208">
        <v>504366.35619999998</v>
      </c>
      <c r="J208">
        <v>510000.73050000001</v>
      </c>
      <c r="K208">
        <v>488323.2733</v>
      </c>
      <c r="L208">
        <v>466964.38270000002</v>
      </c>
      <c r="M208">
        <v>428336.0379</v>
      </c>
      <c r="N208">
        <v>382648.17940000002</v>
      </c>
      <c r="O208">
        <v>362549.1985</v>
      </c>
      <c r="P208">
        <v>362765.6018</v>
      </c>
      <c r="Q208">
        <v>360148.2035</v>
      </c>
      <c r="R208">
        <v>358603.46769999998</v>
      </c>
      <c r="S208">
        <v>347630.90590000001</v>
      </c>
      <c r="T208">
        <v>358006.35269999999</v>
      </c>
      <c r="U208">
        <v>363189.978</v>
      </c>
      <c r="V208">
        <v>378781.45189999999</v>
      </c>
      <c r="W208">
        <v>349773.3125</v>
      </c>
      <c r="X208">
        <v>337110.25290000002</v>
      </c>
      <c r="Y208">
        <v>322444.77620000002</v>
      </c>
      <c r="Z208">
        <v>304545.86690000002</v>
      </c>
      <c r="AA208">
        <v>286615.3933</v>
      </c>
      <c r="AB208">
        <v>269260.32620000001</v>
      </c>
      <c r="AC208">
        <v>252619.96220000001</v>
      </c>
      <c r="AD208">
        <v>240511.14739999999</v>
      </c>
      <c r="AE208">
        <v>225422.7464</v>
      </c>
      <c r="AF208">
        <v>210136.6678</v>
      </c>
      <c r="AG208">
        <v>196454.3671</v>
      </c>
      <c r="AH208">
        <v>183339.182</v>
      </c>
      <c r="AI208">
        <v>169896.37729999999</v>
      </c>
      <c r="AJ208">
        <v>155875.9086</v>
      </c>
      <c r="AK208">
        <v>141773.42230000001</v>
      </c>
      <c r="AL208">
        <v>128972.7849</v>
      </c>
      <c r="AM208">
        <v>116429.46219999999</v>
      </c>
      <c r="AN208">
        <v>107223.8495</v>
      </c>
      <c r="AO208">
        <v>97914.186600000001</v>
      </c>
      <c r="AP208">
        <v>88500.472699999998</v>
      </c>
      <c r="AQ208">
        <v>79022.280780000001</v>
      </c>
      <c r="AR208">
        <v>69152.108290000004</v>
      </c>
      <c r="AS208">
        <v>56519.10757</v>
      </c>
      <c r="AT208">
        <v>43820.242910000001</v>
      </c>
      <c r="AU208">
        <v>30792.515630000002</v>
      </c>
      <c r="AV208">
        <v>17448.302049999998</v>
      </c>
      <c r="AW208">
        <v>3791.853595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41742.315849999999</v>
      </c>
      <c r="G209">
        <v>39216.52562</v>
      </c>
      <c r="H209">
        <v>35723.340259999997</v>
      </c>
      <c r="I209">
        <v>35989.494290000002</v>
      </c>
      <c r="J209">
        <v>34966.35886</v>
      </c>
      <c r="K209">
        <v>32896.965320000003</v>
      </c>
      <c r="L209">
        <v>31963.315890000002</v>
      </c>
      <c r="M209">
        <v>31381.8318</v>
      </c>
      <c r="N209">
        <v>31000.693920000002</v>
      </c>
      <c r="O209">
        <v>32256.224450000002</v>
      </c>
      <c r="P209">
        <v>34036.924339999998</v>
      </c>
      <c r="Q209">
        <v>33642.350460000001</v>
      </c>
      <c r="R209">
        <v>33930.526839999999</v>
      </c>
      <c r="S209">
        <v>32102.932260000001</v>
      </c>
      <c r="T209">
        <v>31615.54163</v>
      </c>
      <c r="U209">
        <v>32051.186900000001</v>
      </c>
      <c r="V209">
        <v>33196.917710000002</v>
      </c>
      <c r="W209">
        <v>30673.77781</v>
      </c>
      <c r="X209">
        <v>30222.468420000001</v>
      </c>
      <c r="Y209">
        <v>28809.564289999998</v>
      </c>
      <c r="Z209">
        <v>27721.08382</v>
      </c>
      <c r="AA209">
        <v>26746.050759999998</v>
      </c>
      <c r="AB209">
        <v>25975.433499999999</v>
      </c>
      <c r="AC209">
        <v>25165.475549999999</v>
      </c>
      <c r="AD209">
        <v>24167.926820000001</v>
      </c>
      <c r="AE209">
        <v>23047.568039999998</v>
      </c>
      <c r="AF209">
        <v>21838.429660000002</v>
      </c>
      <c r="AG209">
        <v>20795.399949999999</v>
      </c>
      <c r="AH209">
        <v>19779.527880000001</v>
      </c>
      <c r="AI209">
        <v>18588.269909999999</v>
      </c>
      <c r="AJ209">
        <v>17278.55473</v>
      </c>
      <c r="AK209">
        <v>15889.57762</v>
      </c>
      <c r="AL209">
        <v>14619.625819999999</v>
      </c>
      <c r="AM209">
        <v>13299.24992</v>
      </c>
      <c r="AN209">
        <v>12310.8554</v>
      </c>
      <c r="AO209">
        <v>11308.95369</v>
      </c>
      <c r="AP209">
        <v>10280.98748</v>
      </c>
      <c r="AQ209">
        <v>9220.8352350000005</v>
      </c>
      <c r="AR209">
        <v>8133.9753410000003</v>
      </c>
      <c r="AS209">
        <v>6692.9960879999999</v>
      </c>
      <c r="AT209">
        <v>5206.0248000000001</v>
      </c>
      <c r="AU209">
        <v>3670.8950060000002</v>
      </c>
      <c r="AV209">
        <v>2087.2574970000001</v>
      </c>
      <c r="AW209">
        <v>453.92962110000002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56874.959920000001</v>
      </c>
      <c r="F210">
        <v>59887.155310000002</v>
      </c>
      <c r="G210">
        <v>61171.77003</v>
      </c>
      <c r="H210">
        <v>61516.537839999997</v>
      </c>
      <c r="I210">
        <v>64449.036330000003</v>
      </c>
      <c r="J210">
        <v>66610.779620000001</v>
      </c>
      <c r="K210">
        <v>68058.079599999997</v>
      </c>
      <c r="L210">
        <v>69840.885110000003</v>
      </c>
      <c r="M210">
        <v>71724.903000000006</v>
      </c>
      <c r="N210">
        <v>72683.672260000007</v>
      </c>
      <c r="O210">
        <v>72125.009210000004</v>
      </c>
      <c r="P210">
        <v>74913.631120000005</v>
      </c>
      <c r="Q210">
        <v>76961.730309999999</v>
      </c>
      <c r="R210">
        <v>83987.560070000007</v>
      </c>
      <c r="S210">
        <v>99083.434519999995</v>
      </c>
      <c r="T210">
        <v>113561.016</v>
      </c>
      <c r="U210">
        <v>125796.5076</v>
      </c>
      <c r="V210">
        <v>136025.15909999999</v>
      </c>
      <c r="W210">
        <v>153477.4221</v>
      </c>
      <c r="X210">
        <v>180232.48509999999</v>
      </c>
      <c r="Y210">
        <v>177753.8671</v>
      </c>
      <c r="Z210">
        <v>175843.32620000001</v>
      </c>
      <c r="AA210">
        <v>173747.2812</v>
      </c>
      <c r="AB210">
        <v>171583.30850000001</v>
      </c>
      <c r="AC210">
        <v>168781.04310000001</v>
      </c>
      <c r="AD210">
        <v>162267.59789999999</v>
      </c>
      <c r="AE210">
        <v>155433.47870000001</v>
      </c>
      <c r="AF210">
        <v>148233.2451</v>
      </c>
      <c r="AG210">
        <v>141403.39939999999</v>
      </c>
      <c r="AH210">
        <v>134244.2886</v>
      </c>
      <c r="AI210">
        <v>126383.6407</v>
      </c>
      <c r="AJ210">
        <v>118075.7552</v>
      </c>
      <c r="AK210">
        <v>109362.44409999999</v>
      </c>
      <c r="AL210">
        <v>101437.15459999999</v>
      </c>
      <c r="AM210">
        <v>93161.671820000003</v>
      </c>
      <c r="AN210">
        <v>87909.237349999996</v>
      </c>
      <c r="AO210">
        <v>82194.146309999996</v>
      </c>
      <c r="AP210">
        <v>75990.66201</v>
      </c>
      <c r="AQ210">
        <v>69284.023660000006</v>
      </c>
      <c r="AR210">
        <v>62160.566169999998</v>
      </c>
      <c r="AS210">
        <v>52503.810490000003</v>
      </c>
      <c r="AT210">
        <v>41870.351210000001</v>
      </c>
      <c r="AU210">
        <v>30241.211500000001</v>
      </c>
      <c r="AV210">
        <v>17596.405760000001</v>
      </c>
      <c r="AW210">
        <v>3904.4118530000001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55705.495309999998</v>
      </c>
      <c r="F211">
        <v>63644.608560000001</v>
      </c>
      <c r="G211">
        <v>70099.212390000001</v>
      </c>
      <c r="H211">
        <v>75355.315369999997</v>
      </c>
      <c r="I211">
        <v>82433.465509999995</v>
      </c>
      <c r="J211">
        <v>88426.078349999996</v>
      </c>
      <c r="K211">
        <v>93336.405280000006</v>
      </c>
      <c r="L211">
        <v>97547.963210000002</v>
      </c>
      <c r="M211">
        <v>100075.77</v>
      </c>
      <c r="N211">
        <v>100181.1326</v>
      </c>
      <c r="O211">
        <v>110027.0692</v>
      </c>
      <c r="P211">
        <v>121760.5589</v>
      </c>
      <c r="Q211">
        <v>134242.6164</v>
      </c>
      <c r="R211">
        <v>148842.2634</v>
      </c>
      <c r="S211">
        <v>166817.9662</v>
      </c>
      <c r="T211">
        <v>254078.2733</v>
      </c>
      <c r="U211">
        <v>323385.77710000001</v>
      </c>
      <c r="V211">
        <v>379856.45679999999</v>
      </c>
      <c r="W211">
        <v>323941.68920000002</v>
      </c>
      <c r="X211">
        <v>296051.40610000002</v>
      </c>
      <c r="Y211">
        <v>331001.76929999999</v>
      </c>
      <c r="Z211">
        <v>361322.5428</v>
      </c>
      <c r="AA211">
        <v>386915.91310000001</v>
      </c>
      <c r="AB211">
        <v>407278.73450000002</v>
      </c>
      <c r="AC211">
        <v>422263.375</v>
      </c>
      <c r="AD211">
        <v>454749.38020000001</v>
      </c>
      <c r="AE211">
        <v>480376.15370000002</v>
      </c>
      <c r="AF211">
        <v>500082.26750000002</v>
      </c>
      <c r="AG211">
        <v>516342.8996</v>
      </c>
      <c r="AH211">
        <v>526900.38370000001</v>
      </c>
      <c r="AI211">
        <v>537659.68039999995</v>
      </c>
      <c r="AJ211">
        <v>540869.04410000006</v>
      </c>
      <c r="AK211">
        <v>536724.51599999995</v>
      </c>
      <c r="AL211">
        <v>531054.9423</v>
      </c>
      <c r="AM211">
        <v>518143.4068</v>
      </c>
      <c r="AN211">
        <v>501587.45169999998</v>
      </c>
      <c r="AO211">
        <v>480996.60060000001</v>
      </c>
      <c r="AP211">
        <v>455936.5526</v>
      </c>
      <c r="AQ211">
        <v>426032.4166</v>
      </c>
      <c r="AR211">
        <v>390754.40610000002</v>
      </c>
      <c r="AS211">
        <v>326265.91710000002</v>
      </c>
      <c r="AT211">
        <v>257862.58970000001</v>
      </c>
      <c r="AU211">
        <v>184803.13639999999</v>
      </c>
      <c r="AV211">
        <v>106804.8823</v>
      </c>
      <c r="AW211">
        <v>23432.88075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241911.33910000001</v>
      </c>
      <c r="G212">
        <v>197803.01459999999</v>
      </c>
      <c r="H212">
        <v>127430.4607</v>
      </c>
      <c r="I212">
        <v>146539.18119999999</v>
      </c>
      <c r="J212">
        <v>113392.7203</v>
      </c>
      <c r="K212">
        <v>129090.0439</v>
      </c>
      <c r="L212">
        <v>108698.9814</v>
      </c>
      <c r="M212">
        <v>90224.276559999998</v>
      </c>
      <c r="N212">
        <v>72548.644549999997</v>
      </c>
      <c r="O212">
        <v>53362.324930000002</v>
      </c>
      <c r="P212">
        <v>51518.916499999999</v>
      </c>
      <c r="Q212">
        <v>47266.100630000001</v>
      </c>
      <c r="R212">
        <v>45773.604500000001</v>
      </c>
      <c r="S212">
        <v>44816.168700000002</v>
      </c>
      <c r="T212">
        <v>44251.950340000003</v>
      </c>
      <c r="U212">
        <v>44943.827449999997</v>
      </c>
      <c r="V212">
        <v>46028.898759999996</v>
      </c>
      <c r="W212">
        <v>42706.414320000003</v>
      </c>
      <c r="X212">
        <v>42503.714260000001</v>
      </c>
      <c r="Y212">
        <v>41598.087019999999</v>
      </c>
      <c r="Z212">
        <v>40570.521690000001</v>
      </c>
      <c r="AA212">
        <v>39466.921040000001</v>
      </c>
      <c r="AB212">
        <v>35863.720280000001</v>
      </c>
      <c r="AC212">
        <v>32167.191360000001</v>
      </c>
      <c r="AD212">
        <v>29718.814979999999</v>
      </c>
      <c r="AE212">
        <v>27760.687689999999</v>
      </c>
      <c r="AF212">
        <v>26068.528859999999</v>
      </c>
      <c r="AG212">
        <v>24618.962820000001</v>
      </c>
      <c r="AH212">
        <v>23242.918399999999</v>
      </c>
      <c r="AI212">
        <v>22007.939689999999</v>
      </c>
      <c r="AJ212">
        <v>20807.071919999998</v>
      </c>
      <c r="AK212">
        <v>19572.700580000001</v>
      </c>
      <c r="AL212">
        <v>18424.911820000001</v>
      </c>
      <c r="AM212">
        <v>17166.87616</v>
      </c>
      <c r="AN212">
        <v>16198.43677</v>
      </c>
      <c r="AO212">
        <v>15141.220890000001</v>
      </c>
      <c r="AP212">
        <v>14004.23666</v>
      </c>
      <c r="AQ212">
        <v>12783.85009</v>
      </c>
      <c r="AR212">
        <v>11466.93908</v>
      </c>
      <c r="AS212">
        <v>9846.4648020000004</v>
      </c>
      <c r="AT212">
        <v>8106.9214650000004</v>
      </c>
      <c r="AU212">
        <v>6115.4668579999998</v>
      </c>
      <c r="AV212">
        <v>3760.2547880000002</v>
      </c>
      <c r="AW212">
        <v>896.18074260000003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224234.50880000001</v>
      </c>
      <c r="G213">
        <v>219667.46840000001</v>
      </c>
      <c r="H213">
        <v>165880.7776</v>
      </c>
      <c r="I213">
        <v>168315.72469999999</v>
      </c>
      <c r="J213">
        <v>176190.42360000001</v>
      </c>
      <c r="K213">
        <v>170478.09760000001</v>
      </c>
      <c r="L213">
        <v>159184.3143</v>
      </c>
      <c r="M213">
        <v>150440.87710000001</v>
      </c>
      <c r="N213">
        <v>145117.9718</v>
      </c>
      <c r="O213">
        <v>136948.72510000001</v>
      </c>
      <c r="P213">
        <v>136604.47570000001</v>
      </c>
      <c r="Q213">
        <v>145004.52439999999</v>
      </c>
      <c r="R213">
        <v>143723.69070000001</v>
      </c>
      <c r="S213">
        <v>141152.93840000001</v>
      </c>
      <c r="T213">
        <v>139397.90429999999</v>
      </c>
      <c r="U213">
        <v>138282.60029999999</v>
      </c>
      <c r="V213">
        <v>138276.88879999999</v>
      </c>
      <c r="W213">
        <v>119695.4575</v>
      </c>
      <c r="X213">
        <v>112697.4347</v>
      </c>
      <c r="Y213">
        <v>105121.4835</v>
      </c>
      <c r="Z213">
        <v>98343.388049999994</v>
      </c>
      <c r="AA213">
        <v>92084.645969999998</v>
      </c>
      <c r="AB213">
        <v>86717.179000000004</v>
      </c>
      <c r="AC213">
        <v>81595.951960000006</v>
      </c>
      <c r="AD213">
        <v>76183.782349999994</v>
      </c>
      <c r="AE213">
        <v>70856.456120000003</v>
      </c>
      <c r="AF213">
        <v>65697.282160000002</v>
      </c>
      <c r="AG213">
        <v>60979.68219</v>
      </c>
      <c r="AH213">
        <v>56380.49194</v>
      </c>
      <c r="AI213">
        <v>51692.068330000002</v>
      </c>
      <c r="AJ213">
        <v>47069.62285</v>
      </c>
      <c r="AK213">
        <v>42540.102550000003</v>
      </c>
      <c r="AL213">
        <v>38529.170380000003</v>
      </c>
      <c r="AM213">
        <v>34566.758500000004</v>
      </c>
      <c r="AN213">
        <v>31649.617269999999</v>
      </c>
      <c r="AO213">
        <v>28806.154930000001</v>
      </c>
      <c r="AP213">
        <v>25969.2222</v>
      </c>
      <c r="AQ213">
        <v>23107.36303</v>
      </c>
      <c r="AR213">
        <v>20203.25272</v>
      </c>
      <c r="AS213">
        <v>16511.08325</v>
      </c>
      <c r="AT213">
        <v>12771.20815</v>
      </c>
      <c r="AU213">
        <v>8959.6390960000008</v>
      </c>
      <c r="AV213">
        <v>5069.5864419999998</v>
      </c>
      <c r="AW213">
        <v>1097.4185070000001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8506507.9529999997</v>
      </c>
      <c r="G214">
        <v>8658456.5010000002</v>
      </c>
      <c r="H214">
        <v>8402802.6500000004</v>
      </c>
      <c r="I214">
        <v>8814066.6140000001</v>
      </c>
      <c r="J214">
        <v>9025132.8310000002</v>
      </c>
      <c r="K214">
        <v>8918025.9360000007</v>
      </c>
      <c r="L214">
        <v>8821264.0600000005</v>
      </c>
      <c r="M214">
        <v>8873255.6579999998</v>
      </c>
      <c r="N214">
        <v>9036130.7709999997</v>
      </c>
      <c r="O214">
        <v>9015877.9199999999</v>
      </c>
      <c r="P214">
        <v>8869901.9570000004</v>
      </c>
      <c r="Q214">
        <v>8461674.8310000002</v>
      </c>
      <c r="R214">
        <v>8003878.4780000001</v>
      </c>
      <c r="S214">
        <v>7566618.9680000003</v>
      </c>
      <c r="T214">
        <v>7388215.3899999997</v>
      </c>
      <c r="U214">
        <v>7242571.091</v>
      </c>
      <c r="V214">
        <v>7132217.8600000003</v>
      </c>
      <c r="W214">
        <v>6902465.0439999998</v>
      </c>
      <c r="X214">
        <v>7271645.4009999996</v>
      </c>
      <c r="Y214">
        <v>7452435.1200000001</v>
      </c>
      <c r="Z214">
        <v>7482023.3430000003</v>
      </c>
      <c r="AA214">
        <v>7366234.6960000005</v>
      </c>
      <c r="AB214">
        <v>7113004.9160000002</v>
      </c>
      <c r="AC214">
        <v>6748640.4529999997</v>
      </c>
      <c r="AD214">
        <v>6335186.9239999996</v>
      </c>
      <c r="AE214">
        <v>5836919.5269999998</v>
      </c>
      <c r="AF214">
        <v>5325533.483</v>
      </c>
      <c r="AG214">
        <v>4860773.3339999998</v>
      </c>
      <c r="AH214">
        <v>4424291.2079999996</v>
      </c>
      <c r="AI214">
        <v>3992808.9419999998</v>
      </c>
      <c r="AJ214">
        <v>3579559.1510000001</v>
      </c>
      <c r="AK214">
        <v>3183751.1830000002</v>
      </c>
      <c r="AL214">
        <v>2837833.1570000001</v>
      </c>
      <c r="AM214">
        <v>2502625.73</v>
      </c>
      <c r="AN214">
        <v>2241166.1690000002</v>
      </c>
      <c r="AO214">
        <v>1990827.6740000001</v>
      </c>
      <c r="AP214">
        <v>1750623.909</v>
      </c>
      <c r="AQ214">
        <v>1519465.7879999999</v>
      </c>
      <c r="AR214">
        <v>1296544.615</v>
      </c>
      <c r="AS214">
        <v>1032957.005</v>
      </c>
      <c r="AT214">
        <v>777963.36170000001</v>
      </c>
      <c r="AU214">
        <v>531244.96860000002</v>
      </c>
      <c r="AV214">
        <v>292557.90980000002</v>
      </c>
      <c r="AW214">
        <v>61664.721859999998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4692291.5710000005</v>
      </c>
      <c r="G215">
        <v>4678429.74</v>
      </c>
      <c r="H215">
        <v>4800962.1519999998</v>
      </c>
      <c r="I215">
        <v>4844852.9330000002</v>
      </c>
      <c r="J215">
        <v>4810922.0779999997</v>
      </c>
      <c r="K215">
        <v>4707062.12</v>
      </c>
      <c r="L215">
        <v>4643237.4119999995</v>
      </c>
      <c r="M215">
        <v>4605209.0410000002</v>
      </c>
      <c r="N215">
        <v>4644213.0190000003</v>
      </c>
      <c r="O215">
        <v>4599893.0250000004</v>
      </c>
      <c r="P215">
        <v>4445439.8770000003</v>
      </c>
      <c r="Q215">
        <v>4152845.0359999998</v>
      </c>
      <c r="R215">
        <v>3881196.7760000001</v>
      </c>
      <c r="S215">
        <v>3623222.219</v>
      </c>
      <c r="T215">
        <v>3551712.6970000002</v>
      </c>
      <c r="U215">
        <v>3518411.4759999998</v>
      </c>
      <c r="V215">
        <v>3510029.8080000002</v>
      </c>
      <c r="W215">
        <v>3224286.4440000001</v>
      </c>
      <c r="X215">
        <v>3218615.27</v>
      </c>
      <c r="Y215">
        <v>3156760.7689999999</v>
      </c>
      <c r="Z215">
        <v>3060972.0819999999</v>
      </c>
      <c r="AA215">
        <v>2931847.7969999998</v>
      </c>
      <c r="AB215">
        <v>2771425.7420000001</v>
      </c>
      <c r="AC215">
        <v>2585854.96</v>
      </c>
      <c r="AD215">
        <v>2420035.9909999999</v>
      </c>
      <c r="AE215">
        <v>2234583.906</v>
      </c>
      <c r="AF215">
        <v>2047000.328</v>
      </c>
      <c r="AG215">
        <v>1878185.382</v>
      </c>
      <c r="AH215">
        <v>1719526.6040000001</v>
      </c>
      <c r="AI215">
        <v>1560211.8829999999</v>
      </c>
      <c r="AJ215">
        <v>1405852.2709999999</v>
      </c>
      <c r="AK215">
        <v>1256227.01</v>
      </c>
      <c r="AL215">
        <v>1124489.6340000001</v>
      </c>
      <c r="AM215">
        <v>995874.27769999998</v>
      </c>
      <c r="AN215">
        <v>895296.40430000005</v>
      </c>
      <c r="AO215">
        <v>798050.54310000001</v>
      </c>
      <c r="AP215">
        <v>703977.38459999999</v>
      </c>
      <c r="AQ215">
        <v>612827.07940000005</v>
      </c>
      <c r="AR215">
        <v>524399.36849999998</v>
      </c>
      <c r="AS215">
        <v>418804.47830000002</v>
      </c>
      <c r="AT215">
        <v>316099.48910000001</v>
      </c>
      <c r="AU215">
        <v>216280.9</v>
      </c>
      <c r="AV215">
        <v>119327.1468</v>
      </c>
      <c r="AW215">
        <v>25196.427609999999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0.9742339954</v>
      </c>
      <c r="G216">
        <v>0.9271240355</v>
      </c>
      <c r="H216">
        <v>0.87456571459999999</v>
      </c>
      <c r="I216">
        <v>0.84380056199999998</v>
      </c>
      <c r="J216">
        <v>0.8067330909</v>
      </c>
      <c r="K216">
        <v>0.76354028060000001</v>
      </c>
      <c r="L216">
        <v>0.72589960570000001</v>
      </c>
      <c r="M216">
        <v>0.69698122090000003</v>
      </c>
      <c r="N216">
        <v>0.67626014570000004</v>
      </c>
      <c r="O216">
        <v>0.66611439490000002</v>
      </c>
      <c r="P216">
        <v>0.65432991039999999</v>
      </c>
      <c r="Q216">
        <v>0.63648230059999999</v>
      </c>
      <c r="R216">
        <v>0.62539434309999997</v>
      </c>
      <c r="S216">
        <v>0.61056306890000001</v>
      </c>
      <c r="T216">
        <v>0.60385325359999997</v>
      </c>
      <c r="U216">
        <v>0.59804697529999995</v>
      </c>
      <c r="V216">
        <v>0.59403313219999998</v>
      </c>
      <c r="W216">
        <v>0.51261646949999995</v>
      </c>
      <c r="X216">
        <v>0.48028119270000003</v>
      </c>
      <c r="Y216">
        <v>0.44524607379999998</v>
      </c>
      <c r="Z216">
        <v>0.41215380219999997</v>
      </c>
      <c r="AA216">
        <v>0.38095400470000002</v>
      </c>
      <c r="AB216">
        <v>0.35367489749999997</v>
      </c>
      <c r="AC216">
        <v>0.32744675049999999</v>
      </c>
      <c r="AD216">
        <v>0.29924785040000002</v>
      </c>
      <c r="AE216">
        <v>0.27175312099999999</v>
      </c>
      <c r="AF216">
        <v>0.2451952768</v>
      </c>
      <c r="AG216">
        <v>0.22103547539999999</v>
      </c>
      <c r="AH216">
        <v>0.19785418809999999</v>
      </c>
      <c r="AI216">
        <v>0.17375252690000001</v>
      </c>
      <c r="AJ216">
        <v>0.15044705320000001</v>
      </c>
      <c r="AK216">
        <v>0.1280628861</v>
      </c>
      <c r="AL216">
        <v>0.10813012380000001</v>
      </c>
      <c r="AM216">
        <v>8.9000035199999994E-2</v>
      </c>
      <c r="AN216">
        <v>7.7142251499999995E-2</v>
      </c>
      <c r="AO216">
        <v>6.60368328E-2</v>
      </c>
      <c r="AP216">
        <v>5.5361142000000002E-2</v>
      </c>
      <c r="AQ216">
        <v>4.5135581399999999E-2</v>
      </c>
      <c r="AR216">
        <v>3.5395937000000002E-2</v>
      </c>
      <c r="AS216">
        <v>2.7950356799999999E-2</v>
      </c>
      <c r="AT216">
        <v>2.09963908E-2</v>
      </c>
      <c r="AU216" s="39">
        <v>1.42790817E-2</v>
      </c>
      <c r="AV216">
        <v>7.80954722E-3</v>
      </c>
      <c r="AW216">
        <v>1.6288850899999999E-3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8363833.4069999997</v>
      </c>
      <c r="G217">
        <v>8258746.3449999997</v>
      </c>
      <c r="H217">
        <v>7669400.3820000002</v>
      </c>
      <c r="I217">
        <v>7565854.585</v>
      </c>
      <c r="J217">
        <v>7545022.1969999997</v>
      </c>
      <c r="K217">
        <v>7434123.8310000002</v>
      </c>
      <c r="L217">
        <v>7202303.3119999999</v>
      </c>
      <c r="M217">
        <v>6954799.7010000004</v>
      </c>
      <c r="N217">
        <v>6636548.4919999996</v>
      </c>
      <c r="O217">
        <v>7019226.1629999997</v>
      </c>
      <c r="P217">
        <v>7634059.4100000001</v>
      </c>
      <c r="Q217">
        <v>8361235.1950000003</v>
      </c>
      <c r="R217">
        <v>8952935.3120000008</v>
      </c>
      <c r="S217">
        <v>9572340.6009999998</v>
      </c>
      <c r="T217">
        <v>7362463.0049999999</v>
      </c>
      <c r="U217">
        <v>5039965.59</v>
      </c>
      <c r="V217">
        <v>2895547.233</v>
      </c>
      <c r="W217">
        <v>6942121.0360000003</v>
      </c>
      <c r="X217">
        <v>7892633.1380000003</v>
      </c>
      <c r="Y217">
        <v>7504251.2800000003</v>
      </c>
      <c r="Z217">
        <v>6937919.1370000001</v>
      </c>
      <c r="AA217">
        <v>6352132.1900000004</v>
      </c>
      <c r="AB217">
        <v>5804389.8880000003</v>
      </c>
      <c r="AC217">
        <v>5280310.4510000004</v>
      </c>
      <c r="AD217">
        <v>4725912.0290000001</v>
      </c>
      <c r="AE217">
        <v>4197579.5240000002</v>
      </c>
      <c r="AF217">
        <v>3703813.9849999999</v>
      </c>
      <c r="AG217">
        <v>3136198.28</v>
      </c>
      <c r="AH217">
        <v>2609953.9730000002</v>
      </c>
      <c r="AI217">
        <v>1972040.672</v>
      </c>
      <c r="AJ217">
        <v>1403905.9620000001</v>
      </c>
      <c r="AK217">
        <v>915136.7156</v>
      </c>
      <c r="AL217">
        <v>523864.90580000001</v>
      </c>
      <c r="AM217">
        <v>195599.6042</v>
      </c>
      <c r="AN217">
        <v>174033.10449999999</v>
      </c>
      <c r="AO217">
        <v>167321.77970000001</v>
      </c>
      <c r="AP217">
        <v>160047.2873</v>
      </c>
      <c r="AQ217">
        <v>150677.25339999999</v>
      </c>
      <c r="AR217">
        <v>138986.5289</v>
      </c>
      <c r="AS217">
        <v>118091.96090000001</v>
      </c>
      <c r="AT217">
        <v>94636.667960000006</v>
      </c>
      <c r="AU217">
        <v>68667.607029999999</v>
      </c>
      <c r="AV217">
        <v>40129.44038</v>
      </c>
      <c r="AW217">
        <v>8956.6083589999998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470409.07829999999</v>
      </c>
      <c r="G218">
        <v>450361.45880000002</v>
      </c>
      <c r="H218">
        <v>420926.74810000003</v>
      </c>
      <c r="I218">
        <v>417849.38339999999</v>
      </c>
      <c r="J218">
        <v>427468.43680000002</v>
      </c>
      <c r="K218">
        <v>423022.88919999998</v>
      </c>
      <c r="L218">
        <v>422135.94569999998</v>
      </c>
      <c r="M218">
        <v>426972.47659999999</v>
      </c>
      <c r="N218">
        <v>434507.81569999998</v>
      </c>
      <c r="O218">
        <v>404601.97470000002</v>
      </c>
      <c r="P218">
        <v>374394.58649999998</v>
      </c>
      <c r="Q218">
        <v>334607.82250000001</v>
      </c>
      <c r="R218">
        <v>295608.24589999998</v>
      </c>
      <c r="S218">
        <v>259744.0387</v>
      </c>
      <c r="T218">
        <v>241920.48790000001</v>
      </c>
      <c r="U218">
        <v>227276.3026</v>
      </c>
      <c r="V218">
        <v>213780.6372</v>
      </c>
      <c r="W218">
        <v>185927.9596</v>
      </c>
      <c r="X218">
        <v>177681.5558</v>
      </c>
      <c r="Y218">
        <v>165588.48620000001</v>
      </c>
      <c r="Z218">
        <v>155266.8665</v>
      </c>
      <c r="AA218">
        <v>145961.19270000001</v>
      </c>
      <c r="AB218">
        <v>137944.01999999999</v>
      </c>
      <c r="AC218">
        <v>129859.16869999999</v>
      </c>
      <c r="AD218">
        <v>123215.22530000001</v>
      </c>
      <c r="AE218">
        <v>116406.36810000001</v>
      </c>
      <c r="AF218">
        <v>106809.1556</v>
      </c>
      <c r="AG218">
        <v>100865.07980000001</v>
      </c>
      <c r="AH218">
        <v>95296.624599999996</v>
      </c>
      <c r="AI218">
        <v>88836.658039999995</v>
      </c>
      <c r="AJ218">
        <v>82170.244489999997</v>
      </c>
      <c r="AK218">
        <v>75349.009779999906</v>
      </c>
      <c r="AL218">
        <v>69480.093970000002</v>
      </c>
      <c r="AM218">
        <v>63399.266589999999</v>
      </c>
      <c r="AN218">
        <v>58897.617559999999</v>
      </c>
      <c r="AO218">
        <v>54245.847609999997</v>
      </c>
      <c r="AP218">
        <v>49435.19371</v>
      </c>
      <c r="AQ218">
        <v>44456.503479999999</v>
      </c>
      <c r="AR218">
        <v>39289.800199999998</v>
      </c>
      <c r="AS218">
        <v>25385.56884</v>
      </c>
      <c r="AT218">
        <v>14541.23559</v>
      </c>
      <c r="AU218">
        <v>6714.397739</v>
      </c>
      <c r="AV218">
        <v>1875.824593</v>
      </c>
      <c r="AW218">
        <v>58.209898590000002</v>
      </c>
    </row>
    <row r="219" spans="2:49" x14ac:dyDescent="0.25">
      <c r="B219" t="s">
        <v>318</v>
      </c>
      <c r="C219">
        <v>247860837.32111701</v>
      </c>
      <c r="D219">
        <v>251840323.237167</v>
      </c>
      <c r="E219">
        <v>255927916</v>
      </c>
      <c r="F219">
        <v>255766748.30000001</v>
      </c>
      <c r="G219">
        <v>241813906.5</v>
      </c>
      <c r="H219">
        <v>221912880.5</v>
      </c>
      <c r="I219">
        <v>223612787.19999999</v>
      </c>
      <c r="J219">
        <v>217947647.69999999</v>
      </c>
      <c r="K219">
        <v>207396371.90000001</v>
      </c>
      <c r="L219">
        <v>199699276.5</v>
      </c>
      <c r="M219">
        <v>196764412.09999999</v>
      </c>
      <c r="N219">
        <v>195517803</v>
      </c>
      <c r="O219">
        <v>189373522.90000001</v>
      </c>
      <c r="P219">
        <v>183635801.59999999</v>
      </c>
      <c r="Q219">
        <v>174145944.19999999</v>
      </c>
      <c r="R219">
        <v>166431386.40000001</v>
      </c>
      <c r="S219">
        <v>159582879.19999999</v>
      </c>
      <c r="T219">
        <v>157959695.40000001</v>
      </c>
      <c r="U219">
        <v>157350663.90000001</v>
      </c>
      <c r="V219">
        <v>157949315.59999999</v>
      </c>
      <c r="W219">
        <v>153865822.19999999</v>
      </c>
      <c r="X219">
        <v>146649225.19999999</v>
      </c>
      <c r="Y219">
        <v>138933844.19999999</v>
      </c>
      <c r="Z219">
        <v>131770412.90000001</v>
      </c>
      <c r="AA219">
        <v>125297217.90000001</v>
      </c>
      <c r="AB219">
        <v>119516575.5</v>
      </c>
      <c r="AC219">
        <v>114113547.59999999</v>
      </c>
      <c r="AD219">
        <v>108924241.7</v>
      </c>
      <c r="AE219">
        <v>104179946.5</v>
      </c>
      <c r="AF219">
        <v>99351309.939999998</v>
      </c>
      <c r="AG219">
        <v>95135416.159999996</v>
      </c>
      <c r="AH219">
        <v>91077916.569999903</v>
      </c>
      <c r="AI219">
        <v>86382545.620000005</v>
      </c>
      <c r="AJ219">
        <v>81340805.560000002</v>
      </c>
      <c r="AK219">
        <v>75914193.739999995</v>
      </c>
      <c r="AL219">
        <v>70566342.340000004</v>
      </c>
      <c r="AM219">
        <v>64559757.130000003</v>
      </c>
      <c r="AN219">
        <v>61812778.240000002</v>
      </c>
      <c r="AO219">
        <v>58663731.590000004</v>
      </c>
      <c r="AP219">
        <v>55041266.090000004</v>
      </c>
      <c r="AQ219">
        <v>50854381.329999998</v>
      </c>
      <c r="AR219">
        <v>45936837.079999998</v>
      </c>
      <c r="AS219">
        <v>44285293.93</v>
      </c>
      <c r="AT219">
        <v>42570414.380000003</v>
      </c>
      <c r="AU219">
        <v>40762793.68</v>
      </c>
      <c r="AV219">
        <v>38854913.259999998</v>
      </c>
      <c r="AW219">
        <v>36785799.880000003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41274400.619999997</v>
      </c>
      <c r="G220">
        <v>36908937.969999999</v>
      </c>
      <c r="H220">
        <v>31694591.34</v>
      </c>
      <c r="I220">
        <v>31698199.32</v>
      </c>
      <c r="J220">
        <v>30378973.23</v>
      </c>
      <c r="K220">
        <v>28596221.170000002</v>
      </c>
      <c r="L220">
        <v>28400149.75</v>
      </c>
      <c r="M220">
        <v>27999748.309999999</v>
      </c>
      <c r="N220">
        <v>27412850.289999999</v>
      </c>
      <c r="O220">
        <v>22896341.41</v>
      </c>
      <c r="P220">
        <v>19357024.640000001</v>
      </c>
      <c r="Q220">
        <v>16326607.65</v>
      </c>
      <c r="R220">
        <v>13741098.77</v>
      </c>
      <c r="S220">
        <v>11506801.720000001</v>
      </c>
      <c r="T220">
        <v>10696108.949999999</v>
      </c>
      <c r="U220">
        <v>10258743.82</v>
      </c>
      <c r="V220">
        <v>10015358.93</v>
      </c>
      <c r="W220">
        <v>10444297.41</v>
      </c>
      <c r="X220">
        <v>9273755.9470000006</v>
      </c>
      <c r="Y220">
        <v>8703765.3910000008</v>
      </c>
      <c r="Z220">
        <v>8142955.5460000001</v>
      </c>
      <c r="AA220">
        <v>7600470.199</v>
      </c>
      <c r="AB220">
        <v>7227756.949</v>
      </c>
      <c r="AC220">
        <v>6901946.2609999999</v>
      </c>
      <c r="AD220">
        <v>6796433.4869999997</v>
      </c>
      <c r="AE220">
        <v>6779889.6140000001</v>
      </c>
      <c r="AF220">
        <v>6804715.4230000004</v>
      </c>
      <c r="AG220">
        <v>6933831.5590000004</v>
      </c>
      <c r="AH220">
        <v>7123680.1359999999</v>
      </c>
      <c r="AI220">
        <v>7325981.8030000003</v>
      </c>
      <c r="AJ220">
        <v>7517776.7599999998</v>
      </c>
      <c r="AK220">
        <v>7698989.915</v>
      </c>
      <c r="AL220">
        <v>7870717.2460000003</v>
      </c>
      <c r="AM220">
        <v>8041836.3530000001</v>
      </c>
      <c r="AN220">
        <v>8205914.0049999999</v>
      </c>
      <c r="AO220">
        <v>8362107.102</v>
      </c>
      <c r="AP220">
        <v>8514091.7780000009</v>
      </c>
      <c r="AQ220">
        <v>8664554.6459999997</v>
      </c>
      <c r="AR220">
        <v>8810626.977</v>
      </c>
      <c r="AS220">
        <v>8946159.0769999996</v>
      </c>
      <c r="AT220">
        <v>9081335.9169999994</v>
      </c>
      <c r="AU220">
        <v>9213778.0739999898</v>
      </c>
      <c r="AV220">
        <v>9345740.9759999998</v>
      </c>
      <c r="AW220">
        <v>9478230.9379999898</v>
      </c>
    </row>
    <row r="221" spans="2:49" x14ac:dyDescent="0.25">
      <c r="B221" t="s">
        <v>320</v>
      </c>
      <c r="C221">
        <v>156021257.172526</v>
      </c>
      <c r="D221">
        <v>158526228.92293701</v>
      </c>
      <c r="E221">
        <v>161115633.90000001</v>
      </c>
      <c r="F221">
        <v>162344389.40000001</v>
      </c>
      <c r="G221">
        <v>154603070.59999999</v>
      </c>
      <c r="H221">
        <v>144120136.09999999</v>
      </c>
      <c r="I221">
        <v>145401804.59999999</v>
      </c>
      <c r="J221">
        <v>141313744</v>
      </c>
      <c r="K221">
        <v>134692634.09999999</v>
      </c>
      <c r="L221">
        <v>128987341.2</v>
      </c>
      <c r="M221">
        <v>127517141.3</v>
      </c>
      <c r="N221">
        <v>127709271.8</v>
      </c>
      <c r="O221">
        <v>125531267.90000001</v>
      </c>
      <c r="P221">
        <v>122442355.59999999</v>
      </c>
      <c r="Q221">
        <v>116144029.5</v>
      </c>
      <c r="R221">
        <v>111468841.7</v>
      </c>
      <c r="S221">
        <v>107077708.5</v>
      </c>
      <c r="T221">
        <v>108871334</v>
      </c>
      <c r="U221">
        <v>111228078.40000001</v>
      </c>
      <c r="V221">
        <v>114187906.59999999</v>
      </c>
      <c r="W221">
        <v>110555221.7</v>
      </c>
      <c r="X221">
        <v>105994018.7</v>
      </c>
      <c r="Y221">
        <v>101317458.2</v>
      </c>
      <c r="Z221">
        <v>97000764.219999999</v>
      </c>
      <c r="AA221">
        <v>93162471.590000004</v>
      </c>
      <c r="AB221">
        <v>89685524.599999994</v>
      </c>
      <c r="AC221">
        <v>86471776.049999997</v>
      </c>
      <c r="AD221">
        <v>82943378.090000004</v>
      </c>
      <c r="AE221">
        <v>79733781.930000007</v>
      </c>
      <c r="AF221">
        <v>76340448.25</v>
      </c>
      <c r="AG221">
        <v>73397854.390000001</v>
      </c>
      <c r="AH221">
        <v>70456563.75</v>
      </c>
      <c r="AI221">
        <v>67000991.770000003</v>
      </c>
      <c r="AJ221">
        <v>63145727.469999999</v>
      </c>
      <c r="AK221">
        <v>58841111.789999999</v>
      </c>
      <c r="AL221">
        <v>54440916.159999996</v>
      </c>
      <c r="AM221">
        <v>49326685.469999999</v>
      </c>
      <c r="AN221">
        <v>47010711.920000002</v>
      </c>
      <c r="AO221">
        <v>44286987.090000004</v>
      </c>
      <c r="AP221">
        <v>41096971.670000002</v>
      </c>
      <c r="AQ221">
        <v>37349918.210000001</v>
      </c>
      <c r="AR221">
        <v>32885518.120000001</v>
      </c>
      <c r="AS221">
        <v>31886577.34</v>
      </c>
      <c r="AT221">
        <v>30830653.02</v>
      </c>
      <c r="AU221">
        <v>29692711.239999998</v>
      </c>
      <c r="AV221">
        <v>28463530.010000002</v>
      </c>
      <c r="AW221">
        <v>27082201.109999999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52460922.850000001</v>
      </c>
      <c r="F222">
        <v>52147958.210000001</v>
      </c>
      <c r="G222">
        <v>50301897.950000003</v>
      </c>
      <c r="H222">
        <v>46098153.039999999</v>
      </c>
      <c r="I222">
        <v>46512783.229999997</v>
      </c>
      <c r="J222">
        <v>46254930.5</v>
      </c>
      <c r="K222">
        <v>44107516.630000003</v>
      </c>
      <c r="L222">
        <v>42311785.57</v>
      </c>
      <c r="M222">
        <v>41247522.43</v>
      </c>
      <c r="N222">
        <v>40395680.899999999</v>
      </c>
      <c r="O222">
        <v>40945913.560000002</v>
      </c>
      <c r="P222">
        <v>41836421.299999997</v>
      </c>
      <c r="Q222">
        <v>41675307.039999999</v>
      </c>
      <c r="R222">
        <v>41221445.869999997</v>
      </c>
      <c r="S222">
        <v>40998368.990000002</v>
      </c>
      <c r="T222">
        <v>38392252.460000001</v>
      </c>
      <c r="U222">
        <v>35863841.659999996</v>
      </c>
      <c r="V222">
        <v>33746050.030000001</v>
      </c>
      <c r="W222">
        <v>32866303.079999998</v>
      </c>
      <c r="X222">
        <v>31381450.550000001</v>
      </c>
      <c r="Y222">
        <v>28912620.629999999</v>
      </c>
      <c r="Z222">
        <v>26626693.129999999</v>
      </c>
      <c r="AA222">
        <v>24534276.079999998</v>
      </c>
      <c r="AB222">
        <v>22603293.989999998</v>
      </c>
      <c r="AC222">
        <v>20739825.32</v>
      </c>
      <c r="AD222">
        <v>19184430.140000001</v>
      </c>
      <c r="AE222">
        <v>17666274.969999999</v>
      </c>
      <c r="AF222">
        <v>16206146.26</v>
      </c>
      <c r="AG222">
        <v>14803730.210000001</v>
      </c>
      <c r="AH222">
        <v>13497672.689999999</v>
      </c>
      <c r="AI222">
        <v>12055572.050000001</v>
      </c>
      <c r="AJ222">
        <v>10677301.33</v>
      </c>
      <c r="AK222">
        <v>9374092.0370000005</v>
      </c>
      <c r="AL222">
        <v>8254708.9369999999</v>
      </c>
      <c r="AM222">
        <v>7191235.3119999999</v>
      </c>
      <c r="AN222">
        <v>6596152.3159999996</v>
      </c>
      <c r="AO222">
        <v>6014637.3930000002</v>
      </c>
      <c r="AP222">
        <v>5430202.648</v>
      </c>
      <c r="AQ222">
        <v>4839908.4670000002</v>
      </c>
      <c r="AR222">
        <v>4240691.983</v>
      </c>
      <c r="AS222">
        <v>3452557.5109999999</v>
      </c>
      <c r="AT222">
        <v>2658425.4360000002</v>
      </c>
      <c r="AU222">
        <v>1856304.3629999999</v>
      </c>
      <c r="AV222">
        <v>1045642.273</v>
      </c>
      <c r="AW222">
        <v>225367.83720000001</v>
      </c>
    </row>
    <row r="223" spans="2:49" x14ac:dyDescent="0.25">
      <c r="B223" t="s">
        <v>322</v>
      </c>
      <c r="C223">
        <v>392773953.478827</v>
      </c>
      <c r="D223">
        <v>399080066.34826499</v>
      </c>
      <c r="E223">
        <v>405531640.80000001</v>
      </c>
      <c r="F223">
        <v>402746664</v>
      </c>
      <c r="G223">
        <v>384617813.60000002</v>
      </c>
      <c r="H223">
        <v>364036344.80000001</v>
      </c>
      <c r="I223">
        <v>362505268.30000001</v>
      </c>
      <c r="J223">
        <v>353093207.10000002</v>
      </c>
      <c r="K223">
        <v>338205822.89999998</v>
      </c>
      <c r="L223">
        <v>327084651.89999998</v>
      </c>
      <c r="M223">
        <v>321150203.39999998</v>
      </c>
      <c r="N223">
        <v>317591738.89999998</v>
      </c>
      <c r="O223">
        <v>310385187.60000002</v>
      </c>
      <c r="P223">
        <v>303070162.89999998</v>
      </c>
      <c r="Q223">
        <v>291286720.69999999</v>
      </c>
      <c r="R223">
        <v>282323113.69999999</v>
      </c>
      <c r="S223">
        <v>272836707.5</v>
      </c>
      <c r="T223">
        <v>268811420</v>
      </c>
      <c r="U223">
        <v>265764517.19999999</v>
      </c>
      <c r="V223">
        <v>263709298.59999999</v>
      </c>
      <c r="W223">
        <v>253990138.09999999</v>
      </c>
      <c r="X223">
        <v>243040352.30000001</v>
      </c>
      <c r="Y223">
        <v>231221786.59999999</v>
      </c>
      <c r="Z223">
        <v>219845909</v>
      </c>
      <c r="AA223">
        <v>209118542.09999999</v>
      </c>
      <c r="AB223">
        <v>199019432.30000001</v>
      </c>
      <c r="AC223">
        <v>189242519.59999999</v>
      </c>
      <c r="AD223">
        <v>178755648.30000001</v>
      </c>
      <c r="AE223">
        <v>168744369</v>
      </c>
      <c r="AF223">
        <v>158747065.40000001</v>
      </c>
      <c r="AG223">
        <v>149762666.59999999</v>
      </c>
      <c r="AH223">
        <v>141159197</v>
      </c>
      <c r="AI223">
        <v>131816195</v>
      </c>
      <c r="AJ223">
        <v>122205622.3</v>
      </c>
      <c r="AK223">
        <v>112269161.2</v>
      </c>
      <c r="AL223">
        <v>102560550.3</v>
      </c>
      <c r="AM223">
        <v>92182429.549999997</v>
      </c>
      <c r="AN223">
        <v>86619771.180000007</v>
      </c>
      <c r="AO223">
        <v>80716171.480000004</v>
      </c>
      <c r="AP223">
        <v>74380744</v>
      </c>
      <c r="AQ223">
        <v>67495172.010000005</v>
      </c>
      <c r="AR223">
        <v>59817732.810000002</v>
      </c>
      <c r="AS223">
        <v>56863175.280000001</v>
      </c>
      <c r="AT223">
        <v>53904476.590000004</v>
      </c>
      <c r="AU223">
        <v>50908719.789999999</v>
      </c>
      <c r="AV223">
        <v>47863358.869999997</v>
      </c>
      <c r="AW223">
        <v>44702943.25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42381286.159999996</v>
      </c>
      <c r="G224">
        <v>37986397.009999998</v>
      </c>
      <c r="H224">
        <v>32741780.079999998</v>
      </c>
      <c r="I224">
        <v>32719794.34</v>
      </c>
      <c r="J224">
        <v>31374365.109999999</v>
      </c>
      <c r="K224">
        <v>29562136.300000001</v>
      </c>
      <c r="L224">
        <v>29333693.280000001</v>
      </c>
      <c r="M224">
        <v>28901634.300000001</v>
      </c>
      <c r="N224">
        <v>28286624.039999999</v>
      </c>
      <c r="O224">
        <v>23748993.559999999</v>
      </c>
      <c r="P224">
        <v>20192144.25</v>
      </c>
      <c r="Q224">
        <v>17143212.16</v>
      </c>
      <c r="R224">
        <v>14533464.890000001</v>
      </c>
      <c r="S224">
        <v>12273890.68</v>
      </c>
      <c r="T224">
        <v>11435366.67</v>
      </c>
      <c r="U224">
        <v>10969594.4</v>
      </c>
      <c r="V224">
        <v>10695367.74</v>
      </c>
      <c r="W224">
        <v>11090443.35</v>
      </c>
      <c r="X224">
        <v>9883224.2789999899</v>
      </c>
      <c r="Y224">
        <v>9275790.1960000005</v>
      </c>
      <c r="Z224">
        <v>8679881.7540000007</v>
      </c>
      <c r="AA224">
        <v>8105879.0970000001</v>
      </c>
      <c r="AB224">
        <v>7705313.2510000002</v>
      </c>
      <c r="AC224">
        <v>7354618.3600000003</v>
      </c>
      <c r="AD224">
        <v>7226257.2249999996</v>
      </c>
      <c r="AE224">
        <v>7188787.0070000002</v>
      </c>
      <c r="AF224">
        <v>7194507.693</v>
      </c>
      <c r="AG224">
        <v>7305995.2470000004</v>
      </c>
      <c r="AH224">
        <v>7479530.2120000003</v>
      </c>
      <c r="AI224">
        <v>7666760.0640000002</v>
      </c>
      <c r="AJ224">
        <v>7844566.9840000002</v>
      </c>
      <c r="AK224">
        <v>8012774.7309999997</v>
      </c>
      <c r="AL224">
        <v>8172391.2230000002</v>
      </c>
      <c r="AM224">
        <v>8332048.8099999996</v>
      </c>
      <c r="AN224">
        <v>8485260</v>
      </c>
      <c r="AO224">
        <v>8631091.5099999998</v>
      </c>
      <c r="AP224">
        <v>8773172.5079999994</v>
      </c>
      <c r="AQ224">
        <v>8914188.5099999998</v>
      </c>
      <c r="AR224">
        <v>9051264.4719999898</v>
      </c>
      <c r="AS224">
        <v>9178216.4149999898</v>
      </c>
      <c r="AT224">
        <v>9305132.9629999995</v>
      </c>
      <c r="AU224">
        <v>9429590.7530000005</v>
      </c>
      <c r="AV224">
        <v>9553837.5059999898</v>
      </c>
      <c r="AW224">
        <v>9678939.9350000005</v>
      </c>
    </row>
    <row r="225" spans="2:49" x14ac:dyDescent="0.25">
      <c r="B225" t="s">
        <v>324</v>
      </c>
      <c r="C225">
        <v>261896523.70399499</v>
      </c>
      <c r="D225">
        <v>266101357.10489401</v>
      </c>
      <c r="E225">
        <v>270417915.5</v>
      </c>
      <c r="F225">
        <v>270331820.30000001</v>
      </c>
      <c r="G225">
        <v>260184066.40000001</v>
      </c>
      <c r="H225">
        <v>250542873.40000001</v>
      </c>
      <c r="I225">
        <v>249675257.09999999</v>
      </c>
      <c r="J225">
        <v>243446174.59999999</v>
      </c>
      <c r="K225">
        <v>234502460.40000001</v>
      </c>
      <c r="L225">
        <v>227105070.30000001</v>
      </c>
      <c r="M225">
        <v>224134553.30000001</v>
      </c>
      <c r="N225">
        <v>223349926.09999999</v>
      </c>
      <c r="O225">
        <v>220372999.19999999</v>
      </c>
      <c r="P225">
        <v>216129811.5</v>
      </c>
      <c r="Q225">
        <v>208455018.59999999</v>
      </c>
      <c r="R225">
        <v>203475815.69999999</v>
      </c>
      <c r="S225">
        <v>197346891.80000001</v>
      </c>
      <c r="T225">
        <v>197445632.90000001</v>
      </c>
      <c r="U225">
        <v>197649865.30000001</v>
      </c>
      <c r="V225">
        <v>198250403.30000001</v>
      </c>
      <c r="W225">
        <v>192521275.59999999</v>
      </c>
      <c r="X225">
        <v>185937073.5</v>
      </c>
      <c r="Y225">
        <v>178750203.19999999</v>
      </c>
      <c r="Z225">
        <v>171614907.09999999</v>
      </c>
      <c r="AA225">
        <v>164764383.30000001</v>
      </c>
      <c r="AB225">
        <v>158061274</v>
      </c>
      <c r="AC225">
        <v>151483975.59999999</v>
      </c>
      <c r="AD225">
        <v>143591624.69999999</v>
      </c>
      <c r="AE225">
        <v>135990158.90000001</v>
      </c>
      <c r="AF225">
        <v>128243242.8</v>
      </c>
      <c r="AG225">
        <v>121179530.40000001</v>
      </c>
      <c r="AH225">
        <v>114269086</v>
      </c>
      <c r="AI225">
        <v>106767953</v>
      </c>
      <c r="AJ225">
        <v>98930021</v>
      </c>
      <c r="AK225">
        <v>90679292.620000005</v>
      </c>
      <c r="AL225">
        <v>82412492.5</v>
      </c>
      <c r="AM225">
        <v>73401838.659999996</v>
      </c>
      <c r="AN225">
        <v>68636408.829999998</v>
      </c>
      <c r="AO225">
        <v>63507433.740000002</v>
      </c>
      <c r="AP225">
        <v>57938078.149999999</v>
      </c>
      <c r="AQ225">
        <v>51811010.859999999</v>
      </c>
      <c r="AR225">
        <v>44891160.159999996</v>
      </c>
      <c r="AS225">
        <v>42940465.939999998</v>
      </c>
      <c r="AT225">
        <v>40976224.219999999</v>
      </c>
      <c r="AU225">
        <v>38969979.030000001</v>
      </c>
      <c r="AV225">
        <v>36907694.520000003</v>
      </c>
      <c r="AW225">
        <v>34724236.780000001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</v>
      </c>
      <c r="F226">
        <v>90033557.540000007</v>
      </c>
      <c r="G226">
        <v>86447350.170000002</v>
      </c>
      <c r="H226">
        <v>80751691.379999995</v>
      </c>
      <c r="I226">
        <v>80110216.870000005</v>
      </c>
      <c r="J226">
        <v>78272667.400000006</v>
      </c>
      <c r="K226">
        <v>74141226.159999996</v>
      </c>
      <c r="L226">
        <v>70645888.319999903</v>
      </c>
      <c r="M226">
        <v>68114015.730000004</v>
      </c>
      <c r="N226">
        <v>65955188.82</v>
      </c>
      <c r="O226">
        <v>66263194.840000004</v>
      </c>
      <c r="P226">
        <v>66748207.07</v>
      </c>
      <c r="Q226">
        <v>65688490</v>
      </c>
      <c r="R226">
        <v>64313833.109999999</v>
      </c>
      <c r="S226">
        <v>63215924.979999997</v>
      </c>
      <c r="T226">
        <v>59930420.490000002</v>
      </c>
      <c r="U226">
        <v>57145057.43</v>
      </c>
      <c r="V226">
        <v>54763527.549999997</v>
      </c>
      <c r="W226">
        <v>50378419.100000001</v>
      </c>
      <c r="X226">
        <v>47220054.469999999</v>
      </c>
      <c r="Y226">
        <v>43195793.149999999</v>
      </c>
      <c r="Z226">
        <v>39551120.090000004</v>
      </c>
      <c r="AA226">
        <v>36248279.68</v>
      </c>
      <c r="AB226">
        <v>33252845.100000001</v>
      </c>
      <c r="AC226">
        <v>30403925.579999998</v>
      </c>
      <c r="AD226">
        <v>27937766.359999999</v>
      </c>
      <c r="AE226">
        <v>25565423.09</v>
      </c>
      <c r="AF226">
        <v>23309314.91</v>
      </c>
      <c r="AG226">
        <v>21277141</v>
      </c>
      <c r="AH226">
        <v>19410580.859999999</v>
      </c>
      <c r="AI226">
        <v>17381481.93</v>
      </c>
      <c r="AJ226">
        <v>15431034.369999999</v>
      </c>
      <c r="AK226">
        <v>13577093.83</v>
      </c>
      <c r="AL226">
        <v>11975666.539999999</v>
      </c>
      <c r="AM226">
        <v>10448542.09</v>
      </c>
      <c r="AN226">
        <v>9498102.3469999898</v>
      </c>
      <c r="AO226">
        <v>8577646.22299999</v>
      </c>
      <c r="AP226">
        <v>7669493.341</v>
      </c>
      <c r="AQ226">
        <v>6769972.6380000003</v>
      </c>
      <c r="AR226">
        <v>5875308.1809999999</v>
      </c>
      <c r="AS226">
        <v>4744492.9270000001</v>
      </c>
      <c r="AT226">
        <v>3623119.4</v>
      </c>
      <c r="AU226">
        <v>2509150.003</v>
      </c>
      <c r="AV226">
        <v>1401826.844</v>
      </c>
      <c r="AW226">
        <v>299766.52600000001</v>
      </c>
    </row>
    <row r="227" spans="2:49" x14ac:dyDescent="0.25">
      <c r="B227" t="s">
        <v>326</v>
      </c>
      <c r="C227">
        <v>419119515.24800497</v>
      </c>
      <c r="D227">
        <v>425848614.63336003</v>
      </c>
      <c r="E227">
        <v>432732246.89999998</v>
      </c>
      <c r="F227">
        <v>430260158.39999998</v>
      </c>
      <c r="G227">
        <v>411486211.10000002</v>
      </c>
      <c r="H227">
        <v>388082963.39999998</v>
      </c>
      <c r="I227">
        <v>387443407.10000002</v>
      </c>
      <c r="J227">
        <v>378657585.19999999</v>
      </c>
      <c r="K227">
        <v>363115305.5</v>
      </c>
      <c r="L227">
        <v>351678788.80000001</v>
      </c>
      <c r="M227">
        <v>345716063.5</v>
      </c>
      <c r="N227">
        <v>342439995</v>
      </c>
      <c r="O227">
        <v>335397380.89999998</v>
      </c>
      <c r="P227">
        <v>328937943.89999998</v>
      </c>
      <c r="Q227">
        <v>317366978.39999998</v>
      </c>
      <c r="R227">
        <v>308684403.89999998</v>
      </c>
      <c r="S227">
        <v>299138199</v>
      </c>
      <c r="T227">
        <v>295378567.80000001</v>
      </c>
      <c r="U227">
        <v>292467601.10000002</v>
      </c>
      <c r="V227">
        <v>290810755.19999999</v>
      </c>
      <c r="W227">
        <v>281053660.39999998</v>
      </c>
      <c r="X227">
        <v>269961900.89999998</v>
      </c>
      <c r="Y227">
        <v>258103140.80000001</v>
      </c>
      <c r="Z227">
        <v>246635460.59999999</v>
      </c>
      <c r="AA227">
        <v>235831743.09999999</v>
      </c>
      <c r="AB227">
        <v>225652811.90000001</v>
      </c>
      <c r="AC227">
        <v>215831042.59999999</v>
      </c>
      <c r="AD227">
        <v>205344782.30000001</v>
      </c>
      <c r="AE227">
        <v>195244014</v>
      </c>
      <c r="AF227">
        <v>185153057.80000001</v>
      </c>
      <c r="AG227">
        <v>176092301.5</v>
      </c>
      <c r="AH227">
        <v>167416474.59999999</v>
      </c>
      <c r="AI227">
        <v>157991474.30000001</v>
      </c>
      <c r="AJ227">
        <v>148249086</v>
      </c>
      <c r="AK227">
        <v>138144019</v>
      </c>
      <c r="AL227">
        <v>128234997.90000001</v>
      </c>
      <c r="AM227">
        <v>117613215</v>
      </c>
      <c r="AN227">
        <v>112041379.8</v>
      </c>
      <c r="AO227">
        <v>106082921.5</v>
      </c>
      <c r="AP227">
        <v>99649356.400000006</v>
      </c>
      <c r="AQ227">
        <v>92622100.359999999</v>
      </c>
      <c r="AR227">
        <v>84708400.959999904</v>
      </c>
      <c r="AS227">
        <v>81810444.069999903</v>
      </c>
      <c r="AT227">
        <v>78925906.689999998</v>
      </c>
      <c r="AU227">
        <v>75988163.730000004</v>
      </c>
      <c r="AV227">
        <v>72987190.310000002</v>
      </c>
      <c r="AW227">
        <v>69869040.439999998</v>
      </c>
    </row>
    <row r="228" spans="2:49" x14ac:dyDescent="0.25">
      <c r="B228" t="s">
        <v>327</v>
      </c>
      <c r="C228">
        <v>255.88316116441601</v>
      </c>
      <c r="D228">
        <v>259.991448084664</v>
      </c>
      <c r="E228">
        <v>264.9747868</v>
      </c>
      <c r="F228">
        <v>270.98826789999998</v>
      </c>
      <c r="G228">
        <v>272.24551609999997</v>
      </c>
      <c r="H228">
        <v>261.58094579999999</v>
      </c>
      <c r="I228">
        <v>270.7031518</v>
      </c>
      <c r="J228">
        <v>272.47086689999998</v>
      </c>
      <c r="K228">
        <v>269.19815219999998</v>
      </c>
      <c r="L228">
        <v>265.15097609999998</v>
      </c>
      <c r="M228">
        <v>263.16617200000002</v>
      </c>
      <c r="N228">
        <v>260.50901620000002</v>
      </c>
      <c r="O228">
        <v>252.7583209</v>
      </c>
      <c r="P228">
        <v>248.7573041</v>
      </c>
      <c r="Q228">
        <v>243.4431615</v>
      </c>
      <c r="R228">
        <v>235.98492529999999</v>
      </c>
      <c r="S228">
        <v>229.10034490000001</v>
      </c>
      <c r="T228">
        <v>224.97419160000001</v>
      </c>
      <c r="U228">
        <v>220.8378932</v>
      </c>
      <c r="V228">
        <v>216.7081106</v>
      </c>
      <c r="W228">
        <v>225.56433369999999</v>
      </c>
      <c r="X228">
        <v>231.07364920000001</v>
      </c>
      <c r="Y228">
        <v>228.95166169999999</v>
      </c>
      <c r="Z228">
        <v>225.96273450000001</v>
      </c>
      <c r="AA228">
        <v>222.5233839</v>
      </c>
      <c r="AB228">
        <v>218.87388899999999</v>
      </c>
      <c r="AC228">
        <v>215.15509030000001</v>
      </c>
      <c r="AD228">
        <v>214.3207793</v>
      </c>
      <c r="AE228">
        <v>213.4600896</v>
      </c>
      <c r="AF228">
        <v>210.90384760000001</v>
      </c>
      <c r="AG228">
        <v>200.4757749</v>
      </c>
      <c r="AH228">
        <v>190.082639</v>
      </c>
      <c r="AI228">
        <v>188.68592630000001</v>
      </c>
      <c r="AJ228">
        <v>187.36599029999999</v>
      </c>
      <c r="AK228">
        <v>186.1979139</v>
      </c>
      <c r="AL228">
        <v>185.31179349999999</v>
      </c>
      <c r="AM228">
        <v>184.4946625</v>
      </c>
      <c r="AN228">
        <v>181.40685730000001</v>
      </c>
      <c r="AO228">
        <v>178.43808530000001</v>
      </c>
      <c r="AP228">
        <v>175.56928769999999</v>
      </c>
      <c r="AQ228">
        <v>172.79259020000001</v>
      </c>
      <c r="AR228">
        <v>170.01880629999999</v>
      </c>
      <c r="AS228">
        <v>167.1563926</v>
      </c>
      <c r="AT228">
        <v>164.47560669999999</v>
      </c>
      <c r="AU228">
        <v>161.90221270000001</v>
      </c>
      <c r="AV228">
        <v>159.43119999999999</v>
      </c>
      <c r="AW228">
        <v>156.9002582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5.7834006560000004</v>
      </c>
      <c r="G229">
        <v>4.9956730040000004</v>
      </c>
      <c r="H229">
        <v>4.2338949499999998</v>
      </c>
      <c r="I229">
        <v>4.4908134249999998</v>
      </c>
      <c r="J229">
        <v>4.3609099100000002</v>
      </c>
      <c r="K229">
        <v>4.14256856</v>
      </c>
      <c r="L229">
        <v>4.3558635969999999</v>
      </c>
      <c r="M229">
        <v>4.5049301179999999</v>
      </c>
      <c r="N229">
        <v>4.6164327319999998</v>
      </c>
      <c r="O229">
        <v>3.8491046610000001</v>
      </c>
      <c r="P229">
        <v>3.286960053</v>
      </c>
      <c r="Q229">
        <v>2.8481490470000002</v>
      </c>
      <c r="R229">
        <v>2.5598538390000001</v>
      </c>
      <c r="S229">
        <v>2.3648362509999998</v>
      </c>
      <c r="T229">
        <v>2.315688717</v>
      </c>
      <c r="U229">
        <v>2.3358713550000001</v>
      </c>
      <c r="V229">
        <v>2.3926548740000002</v>
      </c>
      <c r="W229">
        <v>2.4080463220000001</v>
      </c>
      <c r="X229">
        <v>2.3265533110000001</v>
      </c>
      <c r="Y229">
        <v>2.221927591</v>
      </c>
      <c r="Z229">
        <v>2.110702973</v>
      </c>
      <c r="AA229">
        <v>2.004418603</v>
      </c>
      <c r="AB229">
        <v>1.905644662</v>
      </c>
      <c r="AC229">
        <v>1.8168096970000001</v>
      </c>
      <c r="AD229">
        <v>1.791459406</v>
      </c>
      <c r="AE229">
        <v>1.7897800070000001</v>
      </c>
      <c r="AF229">
        <v>1.7991234190000001</v>
      </c>
      <c r="AG229">
        <v>1.8275836029999999</v>
      </c>
      <c r="AH229">
        <v>1.87109065</v>
      </c>
      <c r="AI229">
        <v>1.9170442329999999</v>
      </c>
      <c r="AJ229">
        <v>1.960578586</v>
      </c>
      <c r="AK229">
        <v>2.0017450120000002</v>
      </c>
      <c r="AL229">
        <v>2.0408049030000002</v>
      </c>
      <c r="AM229">
        <v>2.079907392</v>
      </c>
      <c r="AN229">
        <v>2.1173639679999998</v>
      </c>
      <c r="AO229">
        <v>2.1529939109999998</v>
      </c>
      <c r="AP229">
        <v>2.187712002</v>
      </c>
      <c r="AQ229">
        <v>2.2221910820000002</v>
      </c>
      <c r="AR229">
        <v>2.2557194630000001</v>
      </c>
      <c r="AS229">
        <v>2.2867236439999998</v>
      </c>
      <c r="AT229">
        <v>2.3177243199999999</v>
      </c>
      <c r="AU229">
        <v>2.348124195</v>
      </c>
      <c r="AV229">
        <v>2.3784880030000002</v>
      </c>
      <c r="AW229">
        <v>2.4091128620000002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5.7834006560000004</v>
      </c>
      <c r="G230">
        <v>4.9956730040000004</v>
      </c>
      <c r="H230">
        <v>4.2338949499999998</v>
      </c>
      <c r="I230">
        <v>4.4908134249999998</v>
      </c>
      <c r="J230">
        <v>4.3609099100000002</v>
      </c>
      <c r="K230">
        <v>4.14256856</v>
      </c>
      <c r="L230">
        <v>4.3558635969999999</v>
      </c>
      <c r="M230">
        <v>4.5049301179999999</v>
      </c>
      <c r="N230">
        <v>4.6164327319999998</v>
      </c>
      <c r="O230">
        <v>3.8491046610000001</v>
      </c>
      <c r="P230">
        <v>3.286960053</v>
      </c>
      <c r="Q230">
        <v>2.8481490470000002</v>
      </c>
      <c r="R230">
        <v>2.5598538390000001</v>
      </c>
      <c r="S230">
        <v>2.3648362509999998</v>
      </c>
      <c r="T230">
        <v>2.315688717</v>
      </c>
      <c r="U230">
        <v>2.3358713550000001</v>
      </c>
      <c r="V230">
        <v>2.3926548740000002</v>
      </c>
      <c r="W230">
        <v>2.4080463220000001</v>
      </c>
      <c r="X230">
        <v>2.3265533110000001</v>
      </c>
      <c r="Y230">
        <v>2.221927591</v>
      </c>
      <c r="Z230">
        <v>2.110702973</v>
      </c>
      <c r="AA230">
        <v>2.004418603</v>
      </c>
      <c r="AB230">
        <v>1.905644662</v>
      </c>
      <c r="AC230">
        <v>1.8168096970000001</v>
      </c>
      <c r="AD230">
        <v>1.791459406</v>
      </c>
      <c r="AE230">
        <v>1.7897800070000001</v>
      </c>
      <c r="AF230">
        <v>1.7991234190000001</v>
      </c>
      <c r="AG230">
        <v>1.8275836029999999</v>
      </c>
      <c r="AH230">
        <v>1.87109065</v>
      </c>
      <c r="AI230">
        <v>1.9170442329999999</v>
      </c>
      <c r="AJ230">
        <v>1.960578586</v>
      </c>
      <c r="AK230">
        <v>2.0017450120000002</v>
      </c>
      <c r="AL230">
        <v>2.0408049030000002</v>
      </c>
      <c r="AM230">
        <v>2.079907392</v>
      </c>
      <c r="AN230">
        <v>2.1173639679999998</v>
      </c>
      <c r="AO230">
        <v>2.1529939109999998</v>
      </c>
      <c r="AP230">
        <v>2.187712002</v>
      </c>
      <c r="AQ230">
        <v>2.2221910820000002</v>
      </c>
      <c r="AR230">
        <v>2.2557194630000001</v>
      </c>
      <c r="AS230">
        <v>2.2867236439999998</v>
      </c>
      <c r="AT230">
        <v>2.3177243199999999</v>
      </c>
      <c r="AU230">
        <v>2.348124195</v>
      </c>
      <c r="AV230">
        <v>2.3784880030000002</v>
      </c>
      <c r="AW230">
        <v>2.4091128620000002</v>
      </c>
    </row>
    <row r="231" spans="2:49" x14ac:dyDescent="0.25">
      <c r="B231" t="s">
        <v>330</v>
      </c>
      <c r="C231">
        <v>82.165927612137295</v>
      </c>
      <c r="D231">
        <v>83.485128157272499</v>
      </c>
      <c r="E231">
        <v>84.830519929999994</v>
      </c>
      <c r="F231">
        <v>84.886879719999996</v>
      </c>
      <c r="G231">
        <v>81.686704070000005</v>
      </c>
      <c r="H231">
        <v>78.67515702</v>
      </c>
      <c r="I231">
        <v>78.483628569999894</v>
      </c>
      <c r="J231">
        <v>76.58225324</v>
      </c>
      <c r="K231">
        <v>73.802986809999894</v>
      </c>
      <c r="L231">
        <v>71.525049859999996</v>
      </c>
      <c r="M231">
        <v>70.680991789999894</v>
      </c>
      <c r="N231">
        <v>70.544259170000004</v>
      </c>
      <c r="O231">
        <v>69.708948950000007</v>
      </c>
      <c r="P231">
        <v>68.450208259999997</v>
      </c>
      <c r="Q231">
        <v>66.069844070000002</v>
      </c>
      <c r="R231">
        <v>64.566967939999998</v>
      </c>
      <c r="S231">
        <v>62.710424459999999</v>
      </c>
      <c r="T231">
        <v>62.508240110000003</v>
      </c>
      <c r="U231">
        <v>62.333528399999999</v>
      </c>
      <c r="V231">
        <v>62.311418430000003</v>
      </c>
      <c r="W231">
        <v>60.974162159999999</v>
      </c>
      <c r="X231">
        <v>59.045929579999999</v>
      </c>
      <c r="Y231">
        <v>56.820089350000003</v>
      </c>
      <c r="Z231">
        <v>54.608632759999999</v>
      </c>
      <c r="AA231">
        <v>52.492116469999999</v>
      </c>
      <c r="AB231">
        <v>50.368517959999998</v>
      </c>
      <c r="AC231">
        <v>48.284026109999999</v>
      </c>
      <c r="AD231">
        <v>45.770528579999997</v>
      </c>
      <c r="AE231">
        <v>43.352832339999999</v>
      </c>
      <c r="AF231">
        <v>40.899316239999997</v>
      </c>
      <c r="AG231">
        <v>38.657437090000002</v>
      </c>
      <c r="AH231">
        <v>36.464706069999998</v>
      </c>
      <c r="AI231">
        <v>34.081675500000003</v>
      </c>
      <c r="AJ231">
        <v>31.5901861</v>
      </c>
      <c r="AK231">
        <v>28.965396689999999</v>
      </c>
      <c r="AL231">
        <v>26.31592556</v>
      </c>
      <c r="AM231">
        <v>23.430024840000002</v>
      </c>
      <c r="AN231">
        <v>21.904874589999999</v>
      </c>
      <c r="AO231">
        <v>20.26416948</v>
      </c>
      <c r="AP231">
        <v>18.483404790000002</v>
      </c>
      <c r="AQ231">
        <v>16.525316530000001</v>
      </c>
      <c r="AR231">
        <v>14.315453789999999</v>
      </c>
      <c r="AS231">
        <v>13.708795950000001</v>
      </c>
      <c r="AT231">
        <v>13.09636134</v>
      </c>
      <c r="AU231">
        <v>12.469007599999999</v>
      </c>
      <c r="AV231">
        <v>11.82222896</v>
      </c>
      <c r="AW231">
        <v>11.13493143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0.66735271709999999</v>
      </c>
      <c r="F232">
        <v>1.0011634389999999</v>
      </c>
      <c r="G232">
        <v>1.285966605</v>
      </c>
      <c r="H232">
        <v>1.550895377</v>
      </c>
      <c r="I232">
        <v>1.860378818</v>
      </c>
      <c r="J232">
        <v>2.1331687160000001</v>
      </c>
      <c r="K232">
        <v>2.3653998660000002</v>
      </c>
      <c r="L232">
        <v>2.5953853480000002</v>
      </c>
      <c r="M232">
        <v>2.8667735740000002</v>
      </c>
      <c r="N232">
        <v>3.165015629</v>
      </c>
      <c r="O232">
        <v>3.1878430469999999</v>
      </c>
      <c r="P232">
        <v>3.1931686479999999</v>
      </c>
      <c r="Q232">
        <v>3.146730458</v>
      </c>
      <c r="R232">
        <v>3.1424992120000002</v>
      </c>
      <c r="S232">
        <v>3.1220832989999998</v>
      </c>
      <c r="T232">
        <v>3.2902398100000001</v>
      </c>
      <c r="U232">
        <v>3.4553688839999999</v>
      </c>
      <c r="V232">
        <v>3.625086703</v>
      </c>
      <c r="W232">
        <v>4.0439215839999996</v>
      </c>
      <c r="X232">
        <v>4.1668857079999997</v>
      </c>
      <c r="Y232">
        <v>4.1900621940000002</v>
      </c>
      <c r="Z232">
        <v>4.2171367750000002</v>
      </c>
      <c r="AA232">
        <v>4.2552335650000002</v>
      </c>
      <c r="AB232">
        <v>4.2929344949999999</v>
      </c>
      <c r="AC232">
        <v>4.3393644800000004</v>
      </c>
      <c r="AD232">
        <v>5.0627940239999996</v>
      </c>
      <c r="AE232">
        <v>5.8281025509999997</v>
      </c>
      <c r="AF232">
        <v>6.6430013490000004</v>
      </c>
      <c r="AG232">
        <v>7.5238977739999999</v>
      </c>
      <c r="AH232">
        <v>8.4976804959999903</v>
      </c>
      <c r="AI232">
        <v>9.6442844720000007</v>
      </c>
      <c r="AJ232">
        <v>10.90350155</v>
      </c>
      <c r="AK232">
        <v>12.304503029999999</v>
      </c>
      <c r="AL232">
        <v>13.829061859999999</v>
      </c>
      <c r="AM232">
        <v>15.577035179999999</v>
      </c>
      <c r="AN232">
        <v>16.24538283</v>
      </c>
      <c r="AO232">
        <v>17.020062370000002</v>
      </c>
      <c r="AP232">
        <v>17.93061625</v>
      </c>
      <c r="AQ232">
        <v>19.01536776</v>
      </c>
      <c r="AR232">
        <v>20.297816099999999</v>
      </c>
      <c r="AS232">
        <v>20.233854350000001</v>
      </c>
      <c r="AT232">
        <v>20.210857950000001</v>
      </c>
      <c r="AU232">
        <v>20.227499170000002</v>
      </c>
      <c r="AV232">
        <v>20.292496660000001</v>
      </c>
      <c r="AW232">
        <v>20.389668060000002</v>
      </c>
    </row>
    <row r="233" spans="2:49" x14ac:dyDescent="0.25">
      <c r="B233" t="s">
        <v>332</v>
      </c>
      <c r="C233">
        <v>82.165927612137295</v>
      </c>
      <c r="D233">
        <v>83.485128157272499</v>
      </c>
      <c r="E233">
        <v>84.830519929999994</v>
      </c>
      <c r="F233">
        <v>84.886879719999996</v>
      </c>
      <c r="G233">
        <v>81.686704070000005</v>
      </c>
      <c r="H233">
        <v>78.67515702</v>
      </c>
      <c r="I233">
        <v>78.483628569999894</v>
      </c>
      <c r="J233">
        <v>76.58225324</v>
      </c>
      <c r="K233">
        <v>73.802986809999894</v>
      </c>
      <c r="L233">
        <v>71.525049859999996</v>
      </c>
      <c r="M233">
        <v>70.680991789999894</v>
      </c>
      <c r="N233">
        <v>70.544259170000004</v>
      </c>
      <c r="O233">
        <v>69.708948950000007</v>
      </c>
      <c r="P233">
        <v>68.450208259999997</v>
      </c>
      <c r="Q233">
        <v>66.069844070000002</v>
      </c>
      <c r="R233">
        <v>64.566967939999998</v>
      </c>
      <c r="S233">
        <v>62.710424459999999</v>
      </c>
      <c r="T233">
        <v>62.508240110000003</v>
      </c>
      <c r="U233">
        <v>62.333528399999999</v>
      </c>
      <c r="V233">
        <v>62.311418430000003</v>
      </c>
      <c r="W233">
        <v>60.974162159999999</v>
      </c>
      <c r="X233">
        <v>59.045929579999999</v>
      </c>
      <c r="Y233">
        <v>56.820089350000003</v>
      </c>
      <c r="Z233">
        <v>54.608632759999999</v>
      </c>
      <c r="AA233">
        <v>52.492116469999999</v>
      </c>
      <c r="AB233">
        <v>50.368517959999998</v>
      </c>
      <c r="AC233">
        <v>48.284026109999999</v>
      </c>
      <c r="AD233">
        <v>45.770528579999997</v>
      </c>
      <c r="AE233">
        <v>43.352832339999999</v>
      </c>
      <c r="AF233">
        <v>40.899316239999997</v>
      </c>
      <c r="AG233">
        <v>38.657437090000002</v>
      </c>
      <c r="AH233">
        <v>36.464706069999998</v>
      </c>
      <c r="AI233">
        <v>34.081675500000003</v>
      </c>
      <c r="AJ233">
        <v>31.5901861</v>
      </c>
      <c r="AK233">
        <v>28.965396689999999</v>
      </c>
      <c r="AL233">
        <v>26.31592556</v>
      </c>
      <c r="AM233">
        <v>23.430024840000002</v>
      </c>
      <c r="AN233">
        <v>21.904874589999999</v>
      </c>
      <c r="AO233">
        <v>20.26416948</v>
      </c>
      <c r="AP233">
        <v>18.483404790000002</v>
      </c>
      <c r="AQ233">
        <v>16.525316530000001</v>
      </c>
      <c r="AR233">
        <v>14.315453789999999</v>
      </c>
      <c r="AS233">
        <v>13.708795950000001</v>
      </c>
      <c r="AT233">
        <v>13.09636134</v>
      </c>
      <c r="AU233">
        <v>12.469007599999999</v>
      </c>
      <c r="AV233">
        <v>11.82222896</v>
      </c>
      <c r="AW233">
        <v>11.13493143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0.66735271709999999</v>
      </c>
      <c r="F234">
        <v>1.0011634389999999</v>
      </c>
      <c r="G234">
        <v>1.285966605</v>
      </c>
      <c r="H234">
        <v>1.550895377</v>
      </c>
      <c r="I234">
        <v>1.860378818</v>
      </c>
      <c r="J234">
        <v>2.1331687160000001</v>
      </c>
      <c r="K234">
        <v>2.3653998660000002</v>
      </c>
      <c r="L234">
        <v>2.5953853480000002</v>
      </c>
      <c r="M234">
        <v>2.8667735740000002</v>
      </c>
      <c r="N234">
        <v>3.165015629</v>
      </c>
      <c r="O234">
        <v>3.1878430469999999</v>
      </c>
      <c r="P234">
        <v>3.1931686479999999</v>
      </c>
      <c r="Q234">
        <v>3.146730458</v>
      </c>
      <c r="R234">
        <v>3.1424992120000002</v>
      </c>
      <c r="S234">
        <v>3.1220832989999998</v>
      </c>
      <c r="T234">
        <v>3.2902398100000001</v>
      </c>
      <c r="U234">
        <v>3.4553688839999999</v>
      </c>
      <c r="V234">
        <v>3.625086703</v>
      </c>
      <c r="W234">
        <v>4.0439215839999996</v>
      </c>
      <c r="X234">
        <v>4.1668857079999997</v>
      </c>
      <c r="Y234">
        <v>4.1900621940000002</v>
      </c>
      <c r="Z234">
        <v>4.2171367750000002</v>
      </c>
      <c r="AA234">
        <v>4.2552335650000002</v>
      </c>
      <c r="AB234">
        <v>4.2929344949999999</v>
      </c>
      <c r="AC234">
        <v>4.3393644800000004</v>
      </c>
      <c r="AD234">
        <v>5.0627940239999996</v>
      </c>
      <c r="AE234">
        <v>5.8281025509999997</v>
      </c>
      <c r="AF234">
        <v>6.6430013490000004</v>
      </c>
      <c r="AG234">
        <v>7.5238977739999999</v>
      </c>
      <c r="AH234">
        <v>8.4976804959999903</v>
      </c>
      <c r="AI234">
        <v>9.6442844720000007</v>
      </c>
      <c r="AJ234">
        <v>10.90350155</v>
      </c>
      <c r="AK234">
        <v>12.304503029999999</v>
      </c>
      <c r="AL234">
        <v>13.829061859999999</v>
      </c>
      <c r="AM234">
        <v>15.577035179999999</v>
      </c>
      <c r="AN234">
        <v>16.24538283</v>
      </c>
      <c r="AO234">
        <v>17.020062370000002</v>
      </c>
      <c r="AP234">
        <v>17.93061625</v>
      </c>
      <c r="AQ234">
        <v>19.01536776</v>
      </c>
      <c r="AR234">
        <v>20.297816099999999</v>
      </c>
      <c r="AS234">
        <v>20.233854350000001</v>
      </c>
      <c r="AT234">
        <v>20.210857950000001</v>
      </c>
      <c r="AU234">
        <v>20.227499170000002</v>
      </c>
      <c r="AV234">
        <v>20.292496660000001</v>
      </c>
      <c r="AW234">
        <v>20.389668060000002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118.4711975</v>
      </c>
      <c r="F235">
        <v>123.129294</v>
      </c>
      <c r="G235">
        <v>128.09137920000001</v>
      </c>
      <c r="H235">
        <v>123.1612719</v>
      </c>
      <c r="I235">
        <v>130.18122249999999</v>
      </c>
      <c r="J235">
        <v>132.83670810000001</v>
      </c>
      <c r="K235">
        <v>132.99818300000001</v>
      </c>
      <c r="L235">
        <v>131.33889859999999</v>
      </c>
      <c r="M235">
        <v>129.78236670000001</v>
      </c>
      <c r="N235">
        <v>126.8155831</v>
      </c>
      <c r="O235">
        <v>120.6875282</v>
      </c>
      <c r="P235">
        <v>118.03451320000001</v>
      </c>
      <c r="Q235">
        <v>116.01046119999999</v>
      </c>
      <c r="R235">
        <v>111.3364346</v>
      </c>
      <c r="S235">
        <v>107.2581093</v>
      </c>
      <c r="T235">
        <v>104.3862006</v>
      </c>
      <c r="U235">
        <v>101.1500965</v>
      </c>
      <c r="V235">
        <v>97.672519550000004</v>
      </c>
      <c r="W235">
        <v>106.2139172</v>
      </c>
      <c r="X235">
        <v>113.7397339</v>
      </c>
      <c r="Y235">
        <v>114.6115935</v>
      </c>
      <c r="Z235">
        <v>114.4972063</v>
      </c>
      <c r="AA235">
        <v>113.7659577</v>
      </c>
      <c r="AB235">
        <v>112.7689171</v>
      </c>
      <c r="AC235">
        <v>111.64226840000001</v>
      </c>
      <c r="AD235">
        <v>111.900338</v>
      </c>
      <c r="AE235">
        <v>111.98615460000001</v>
      </c>
      <c r="AF235">
        <v>110.20382499999999</v>
      </c>
      <c r="AG235">
        <v>102.2792822</v>
      </c>
      <c r="AH235">
        <v>94.293636300000003</v>
      </c>
      <c r="AI235">
        <v>94.010091090000003</v>
      </c>
      <c r="AJ235">
        <v>93.800304780000005</v>
      </c>
      <c r="AK235">
        <v>93.709814320000007</v>
      </c>
      <c r="AL235">
        <v>93.749920470000006</v>
      </c>
      <c r="AM235">
        <v>93.86162727</v>
      </c>
      <c r="AN235">
        <v>90.509379100000004</v>
      </c>
      <c r="AO235">
        <v>87.250167110000007</v>
      </c>
      <c r="AP235">
        <v>84.063267909999894</v>
      </c>
      <c r="AQ235">
        <v>80.940276310000002</v>
      </c>
      <c r="AR235">
        <v>77.857937070000006</v>
      </c>
      <c r="AS235">
        <v>74.57109801</v>
      </c>
      <c r="AT235">
        <v>71.374329919999994</v>
      </c>
      <c r="AU235">
        <v>68.225426179999999</v>
      </c>
      <c r="AV235">
        <v>65.115185690000004</v>
      </c>
      <c r="AW235">
        <v>61.973189599999998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1.3210217209999999</v>
      </c>
      <c r="F236">
        <v>1.298890219</v>
      </c>
      <c r="G236">
        <v>1.2783610430000001</v>
      </c>
      <c r="H236">
        <v>1.162891621</v>
      </c>
      <c r="I236">
        <v>1.162930953</v>
      </c>
      <c r="J236">
        <v>1.098032659</v>
      </c>
      <c r="K236">
        <v>1.0174497680000001</v>
      </c>
      <c r="L236">
        <v>0.93009876049999995</v>
      </c>
      <c r="M236">
        <v>0.85100970669999998</v>
      </c>
      <c r="N236">
        <v>0.77019868170000005</v>
      </c>
      <c r="O236">
        <v>0.67248000519999995</v>
      </c>
      <c r="P236">
        <v>0.59441014209999998</v>
      </c>
      <c r="Q236">
        <v>0.51746835820000003</v>
      </c>
      <c r="R236">
        <v>0.42763238920000002</v>
      </c>
      <c r="S236">
        <v>0.34011943280000001</v>
      </c>
      <c r="T236">
        <v>0.5387476578</v>
      </c>
      <c r="U236">
        <v>0.71436110320000001</v>
      </c>
      <c r="V236">
        <v>0.86731007959999995</v>
      </c>
      <c r="W236">
        <v>0.35291925860000001</v>
      </c>
      <c r="X236">
        <v>0.1793835389</v>
      </c>
      <c r="Y236">
        <v>0.1702808314</v>
      </c>
      <c r="Z236">
        <v>0.14126309579999999</v>
      </c>
      <c r="AA236">
        <v>9.3222916899999994E-2</v>
      </c>
      <c r="AB236">
        <v>8.3747745600000006E-2</v>
      </c>
      <c r="AC236">
        <v>7.4158973099999997E-2</v>
      </c>
      <c r="AD236">
        <v>7.4875387299999999E-2</v>
      </c>
      <c r="AE236">
        <v>7.5500331599999998E-2</v>
      </c>
      <c r="AF236">
        <v>7.4881898399999994E-2</v>
      </c>
      <c r="AG236">
        <v>7.0025376299999997E-2</v>
      </c>
      <c r="AH236">
        <v>6.5062523299999994E-2</v>
      </c>
      <c r="AI236">
        <v>5.2871142900000001E-2</v>
      </c>
      <c r="AJ236">
        <v>4.0695523800000001E-2</v>
      </c>
      <c r="AK236">
        <v>2.85202804E-2</v>
      </c>
      <c r="AL236">
        <v>2.1772408100000001E-2</v>
      </c>
      <c r="AM236">
        <v>1.3823444900000001E-2</v>
      </c>
      <c r="AN236">
        <v>1.26951375E-2</v>
      </c>
      <c r="AO236">
        <v>1.1619840100000001E-2</v>
      </c>
      <c r="AP236">
        <v>1.05936634E-2</v>
      </c>
      <c r="AQ236" s="39">
        <v>9.6147547699999905E-3</v>
      </c>
      <c r="AR236" s="39">
        <v>8.6798342399999999E-3</v>
      </c>
      <c r="AS236" s="39">
        <v>8.7034035500000006E-3</v>
      </c>
      <c r="AT236" s="39">
        <v>8.7342431400000003E-3</v>
      </c>
      <c r="AU236" s="39">
        <v>8.7679719499999999E-3</v>
      </c>
      <c r="AV236" s="39">
        <v>8.8037259199999999E-3</v>
      </c>
      <c r="AW236" s="39">
        <v>8.8317160999999995E-3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3.5861365699999999</v>
      </c>
      <c r="F237">
        <v>3.7071822320000001</v>
      </c>
      <c r="G237">
        <v>3.8361481080000002</v>
      </c>
      <c r="H237">
        <v>3.6691740369999999</v>
      </c>
      <c r="I237">
        <v>3.8582310460000002</v>
      </c>
      <c r="J237">
        <v>4.0119393749999999</v>
      </c>
      <c r="K237">
        <v>4.0996099130000001</v>
      </c>
      <c r="L237">
        <v>4.1375470710000002</v>
      </c>
      <c r="M237">
        <v>4.1835649410000002</v>
      </c>
      <c r="N237">
        <v>4.1875253060000004</v>
      </c>
      <c r="O237">
        <v>4.4522519430000003</v>
      </c>
      <c r="P237">
        <v>4.8457715529999996</v>
      </c>
      <c r="Q237">
        <v>5.283836891</v>
      </c>
      <c r="R237">
        <v>5.6125063810000002</v>
      </c>
      <c r="S237">
        <v>5.9738882059999998</v>
      </c>
      <c r="T237">
        <v>4.4186526380000002</v>
      </c>
      <c r="U237">
        <v>2.985882261</v>
      </c>
      <c r="V237">
        <v>1.6832557610000001</v>
      </c>
      <c r="W237">
        <v>5.6731309379999999</v>
      </c>
      <c r="X237">
        <v>6.2562746589999998</v>
      </c>
      <c r="Y237">
        <v>6.1485156520000004</v>
      </c>
      <c r="Z237">
        <v>5.9863890910000004</v>
      </c>
      <c r="AA237">
        <v>5.7927327799999997</v>
      </c>
      <c r="AB237">
        <v>5.5923729020000001</v>
      </c>
      <c r="AC237">
        <v>5.3878842000000002</v>
      </c>
      <c r="AD237">
        <v>5.1578180639999998</v>
      </c>
      <c r="AE237">
        <v>4.9172465049999996</v>
      </c>
      <c r="AF237">
        <v>4.641487959</v>
      </c>
      <c r="AG237">
        <v>4.1061708110000001</v>
      </c>
      <c r="AH237">
        <v>3.5964608569999998</v>
      </c>
      <c r="AI237">
        <v>2.9304244100000001</v>
      </c>
      <c r="AJ237">
        <v>2.273327681</v>
      </c>
      <c r="AK237">
        <v>1.624255939</v>
      </c>
      <c r="AL237">
        <v>1.0123895789999999</v>
      </c>
      <c r="AM237">
        <v>0.40374364709999999</v>
      </c>
      <c r="AN237">
        <v>0.42870191279999997</v>
      </c>
      <c r="AO237">
        <v>0.45342164070000002</v>
      </c>
      <c r="AP237">
        <v>0.47787035649999998</v>
      </c>
      <c r="AQ237">
        <v>0.50205963480000004</v>
      </c>
      <c r="AR237">
        <v>0.52589045020000003</v>
      </c>
      <c r="AS237">
        <v>0.5462240129</v>
      </c>
      <c r="AT237">
        <v>0.56697253030000005</v>
      </c>
      <c r="AU237">
        <v>0.58788754529999998</v>
      </c>
      <c r="AV237">
        <v>0.60892595630000002</v>
      </c>
      <c r="AW237">
        <v>0.62940104969999999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5.2639186139999996</v>
      </c>
      <c r="F238">
        <v>5.030267094</v>
      </c>
      <c r="G238">
        <v>4.8116221799999996</v>
      </c>
      <c r="H238">
        <v>4.253991557</v>
      </c>
      <c r="I238">
        <v>4.1345733789999999</v>
      </c>
      <c r="J238">
        <v>4.0522945760000004</v>
      </c>
      <c r="K238">
        <v>3.9030534729999999</v>
      </c>
      <c r="L238">
        <v>3.7130425759999999</v>
      </c>
      <c r="M238">
        <v>3.538903441</v>
      </c>
      <c r="N238">
        <v>3.3390793749999998</v>
      </c>
      <c r="O238">
        <v>2.8095239429999999</v>
      </c>
      <c r="P238">
        <v>2.363360594</v>
      </c>
      <c r="Q238">
        <v>1.9181852150000001</v>
      </c>
      <c r="R238">
        <v>1.423471532</v>
      </c>
      <c r="S238">
        <v>0.93738514620000002</v>
      </c>
      <c r="T238">
        <v>0.74329588830000004</v>
      </c>
      <c r="U238">
        <v>0.56408514769999996</v>
      </c>
      <c r="V238">
        <v>0.40081723559999999</v>
      </c>
      <c r="W238">
        <v>0.34736962630000001</v>
      </c>
      <c r="X238">
        <v>6.0111298299999998E-2</v>
      </c>
      <c r="Y238">
        <v>4.7292491300000003E-2</v>
      </c>
      <c r="Z238">
        <v>3.3876546200000003E-2</v>
      </c>
      <c r="AA238">
        <v>2.02740675E-2</v>
      </c>
      <c r="AB238">
        <v>2.01778484E-2</v>
      </c>
      <c r="AC238">
        <v>2.0057431800000001E-2</v>
      </c>
      <c r="AD238">
        <v>1.6786926000000001E-2</v>
      </c>
      <c r="AE238">
        <v>1.34762853E-2</v>
      </c>
      <c r="AF238">
        <v>1.01511897E-2</v>
      </c>
      <c r="AG238">
        <v>9.4927485200000002E-3</v>
      </c>
      <c r="AH238">
        <v>8.8219460600000004E-3</v>
      </c>
      <c r="AI238">
        <v>8.7680389800000001E-3</v>
      </c>
      <c r="AJ238">
        <v>8.7218574399999995E-3</v>
      </c>
      <c r="AK238">
        <v>8.68754427E-3</v>
      </c>
      <c r="AL238">
        <v>8.6635755100000003E-3</v>
      </c>
      <c r="AM238">
        <v>8.64679275E-3</v>
      </c>
      <c r="AN238">
        <v>8.6443406999999906E-3</v>
      </c>
      <c r="AO238">
        <v>8.6476261399999997E-3</v>
      </c>
      <c r="AP238">
        <v>8.6551864499999995E-3</v>
      </c>
      <c r="AQ238">
        <v>8.6666300300000006E-3</v>
      </c>
      <c r="AR238">
        <v>8.6798342399999999E-3</v>
      </c>
      <c r="AS238">
        <v>8.7034035500000006E-3</v>
      </c>
      <c r="AT238">
        <v>8.7342431400000003E-3</v>
      </c>
      <c r="AU238">
        <v>8.7679719499999999E-3</v>
      </c>
      <c r="AV238">
        <v>8.8037259199999999E-3</v>
      </c>
      <c r="AW238">
        <v>8.8317160999999995E-3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0.36837600240000001</v>
      </c>
      <c r="F239">
        <v>0.7767212416</v>
      </c>
      <c r="G239">
        <v>1.1673351789999999</v>
      </c>
      <c r="H239">
        <v>1.4196879440000001</v>
      </c>
      <c r="I239">
        <v>1.7632140080000001</v>
      </c>
      <c r="J239">
        <v>2.090097637</v>
      </c>
      <c r="K239">
        <v>2.340138756</v>
      </c>
      <c r="L239">
        <v>2.5004833419999999</v>
      </c>
      <c r="M239">
        <v>2.5886704699999998</v>
      </c>
      <c r="N239">
        <v>2.5568379110000001</v>
      </c>
      <c r="O239">
        <v>2.7479568560000001</v>
      </c>
      <c r="P239">
        <v>3.0201418819999999</v>
      </c>
      <c r="Q239">
        <v>3.3226738930000002</v>
      </c>
      <c r="R239">
        <v>3.5585759530000001</v>
      </c>
      <c r="S239">
        <v>3.8169494410000002</v>
      </c>
      <c r="T239">
        <v>3.930452023</v>
      </c>
      <c r="U239">
        <v>4.0128483839999998</v>
      </c>
      <c r="V239">
        <v>4.0678146860000002</v>
      </c>
      <c r="W239">
        <v>4.316654185</v>
      </c>
      <c r="X239">
        <v>4.9166897040000004</v>
      </c>
      <c r="Y239">
        <v>5.3253108459999998</v>
      </c>
      <c r="Z239">
        <v>5.6939087239999999</v>
      </c>
      <c r="AA239">
        <v>6.0324309679999999</v>
      </c>
      <c r="AB239">
        <v>6.3424571270000003</v>
      </c>
      <c r="AC239">
        <v>6.6417575480000002</v>
      </c>
      <c r="AD239">
        <v>7.5201442610000004</v>
      </c>
      <c r="AE239">
        <v>8.40238555</v>
      </c>
      <c r="AF239">
        <v>9.2829600489999997</v>
      </c>
      <c r="AG239">
        <v>9.443387156</v>
      </c>
      <c r="AH239">
        <v>9.4865480649999903</v>
      </c>
      <c r="AI239">
        <v>10.15093575</v>
      </c>
      <c r="AJ239">
        <v>10.81824421</v>
      </c>
      <c r="AK239">
        <v>11.49583548</v>
      </c>
      <c r="AL239">
        <v>12.150782</v>
      </c>
      <c r="AM239">
        <v>12.814511359999999</v>
      </c>
      <c r="AN239">
        <v>13.616036640000001</v>
      </c>
      <c r="AO239">
        <v>14.42919932</v>
      </c>
      <c r="AP239">
        <v>15.253032960000001</v>
      </c>
      <c r="AQ239">
        <v>16.088019209999999</v>
      </c>
      <c r="AR239">
        <v>16.931122930000001</v>
      </c>
      <c r="AS239">
        <v>17.791824399999999</v>
      </c>
      <c r="AT239">
        <v>18.675146550000001</v>
      </c>
      <c r="AU239">
        <v>19.57338584</v>
      </c>
      <c r="AV239">
        <v>20.48537924</v>
      </c>
      <c r="AW239">
        <v>21.388027579999999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8.2884600500000002E-2</v>
      </c>
      <c r="F240">
        <v>0.1119946201</v>
      </c>
      <c r="G240">
        <v>0.1514430356</v>
      </c>
      <c r="H240">
        <v>0.18924238560000001</v>
      </c>
      <c r="I240">
        <v>0.25991477870000002</v>
      </c>
      <c r="J240">
        <v>0.35782911909999998</v>
      </c>
      <c r="K240">
        <v>0.48307791859999999</v>
      </c>
      <c r="L240">
        <v>0.64295995309999998</v>
      </c>
      <c r="M240">
        <v>0.85603293049999996</v>
      </c>
      <c r="N240">
        <v>1.126811579</v>
      </c>
      <c r="O240">
        <v>1.2110386790000001</v>
      </c>
      <c r="P240">
        <v>1.3309920150000001</v>
      </c>
      <c r="Q240">
        <v>1.4643194239999999</v>
      </c>
      <c r="R240">
        <v>1.568282672</v>
      </c>
      <c r="S240">
        <v>1.6821491930000001</v>
      </c>
      <c r="T240">
        <v>1.732170363</v>
      </c>
      <c r="U240">
        <v>1.7684828610000001</v>
      </c>
      <c r="V240">
        <v>1.792706793</v>
      </c>
      <c r="W240">
        <v>1.976200358</v>
      </c>
      <c r="X240">
        <v>2.3941342840000002</v>
      </c>
      <c r="Y240">
        <v>2.870165488</v>
      </c>
      <c r="Z240">
        <v>3.3286992519999998</v>
      </c>
      <c r="AA240">
        <v>3.7700827010000002</v>
      </c>
      <c r="AB240">
        <v>4.1866201350000001</v>
      </c>
      <c r="AC240">
        <v>4.5941395839999997</v>
      </c>
      <c r="AD240">
        <v>5.1012388169999996</v>
      </c>
      <c r="AE240">
        <v>5.6098850300000001</v>
      </c>
      <c r="AF240">
        <v>6.1166190189999998</v>
      </c>
      <c r="AG240">
        <v>6.1525272859999998</v>
      </c>
      <c r="AH240">
        <v>6.120864418</v>
      </c>
      <c r="AI240">
        <v>6.3983786780000003</v>
      </c>
      <c r="AJ240">
        <v>6.6788948809999997</v>
      </c>
      <c r="AK240">
        <v>6.9665549139999996</v>
      </c>
      <c r="AL240">
        <v>7.2485083469999996</v>
      </c>
      <c r="AM240">
        <v>7.5358977600000001</v>
      </c>
      <c r="AN240">
        <v>7.9072939010000001</v>
      </c>
      <c r="AO240">
        <v>8.2851363379999903</v>
      </c>
      <c r="AP240">
        <v>8.6687075759999903</v>
      </c>
      <c r="AQ240">
        <v>9.05815898</v>
      </c>
      <c r="AR240">
        <v>9.4516918699999994</v>
      </c>
      <c r="AS240">
        <v>9.772073851</v>
      </c>
      <c r="AT240">
        <v>10.1034062</v>
      </c>
      <c r="AU240">
        <v>10.441222740000001</v>
      </c>
      <c r="AV240">
        <v>10.784771299999999</v>
      </c>
      <c r="AW240">
        <v>11.121943780000001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4.6466607959999999</v>
      </c>
      <c r="F241">
        <v>4.5695790140000003</v>
      </c>
      <c r="G241">
        <v>4.4976326230000003</v>
      </c>
      <c r="H241">
        <v>4.0912247730000004</v>
      </c>
      <c r="I241">
        <v>4.0908319940000002</v>
      </c>
      <c r="J241">
        <v>4.0182226290000003</v>
      </c>
      <c r="K241">
        <v>3.8777795199999998</v>
      </c>
      <c r="L241">
        <v>3.6957360010000002</v>
      </c>
      <c r="M241">
        <v>3.5287610489999999</v>
      </c>
      <c r="N241">
        <v>3.3357109290000002</v>
      </c>
      <c r="O241">
        <v>3.5898368409999999</v>
      </c>
      <c r="P241">
        <v>3.9506580530000002</v>
      </c>
      <c r="Q241">
        <v>4.3521597539999997</v>
      </c>
      <c r="R241">
        <v>4.6673040820000002</v>
      </c>
      <c r="S241">
        <v>5.0127582359999998</v>
      </c>
      <c r="T241">
        <v>5.158448548</v>
      </c>
      <c r="U241">
        <v>5.2631513439999997</v>
      </c>
      <c r="V241">
        <v>5.3317652799999999</v>
      </c>
      <c r="W241">
        <v>5.2817148310000004</v>
      </c>
      <c r="X241">
        <v>5.7022540270000004</v>
      </c>
      <c r="Y241">
        <v>5.8025866209999997</v>
      </c>
      <c r="Z241">
        <v>5.8538452369999998</v>
      </c>
      <c r="AA241">
        <v>5.8736299949999999</v>
      </c>
      <c r="AB241">
        <v>5.8747173359999998</v>
      </c>
      <c r="AC241">
        <v>5.8684777219999997</v>
      </c>
      <c r="AD241">
        <v>5.9729735389999998</v>
      </c>
      <c r="AE241">
        <v>6.0734211880000002</v>
      </c>
      <c r="AF241">
        <v>6.165800784</v>
      </c>
      <c r="AG241">
        <v>5.8055363760000001</v>
      </c>
      <c r="AH241">
        <v>5.4322421040000002</v>
      </c>
      <c r="AI241">
        <v>5.3678606760000003</v>
      </c>
      <c r="AJ241">
        <v>5.308431519</v>
      </c>
      <c r="AK241">
        <v>5.2563805800000001</v>
      </c>
      <c r="AL241">
        <v>5.2176722880000002</v>
      </c>
      <c r="AM241">
        <v>5.1833056019999999</v>
      </c>
      <c r="AN241">
        <v>5.2135359450000003</v>
      </c>
      <c r="AO241">
        <v>5.2472679859999998</v>
      </c>
      <c r="AP241">
        <v>5.2836720919999998</v>
      </c>
      <c r="AQ241">
        <v>5.3225550029999997</v>
      </c>
      <c r="AR241">
        <v>5.3626483220000001</v>
      </c>
      <c r="AS241">
        <v>5.3702261240000002</v>
      </c>
      <c r="AT241">
        <v>5.3822191029999997</v>
      </c>
      <c r="AU241">
        <v>5.3959132539999999</v>
      </c>
      <c r="AV241">
        <v>5.4107701989999999</v>
      </c>
      <c r="AW241">
        <v>5.4207763619999998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1.4697057</v>
      </c>
      <c r="F242">
        <v>1.7188218850000001</v>
      </c>
      <c r="G242">
        <v>2.0119167490000001</v>
      </c>
      <c r="H242">
        <v>2.1764743879999999</v>
      </c>
      <c r="I242">
        <v>2.5881275960000001</v>
      </c>
      <c r="J242">
        <v>2.893193701</v>
      </c>
      <c r="K242">
        <v>3.1722310789999999</v>
      </c>
      <c r="L242">
        <v>3.4296247219999998</v>
      </c>
      <c r="M242">
        <v>3.709449996</v>
      </c>
      <c r="N242">
        <v>3.9668097869999999</v>
      </c>
      <c r="O242">
        <v>3.65095941</v>
      </c>
      <c r="P242">
        <v>3.4422466269999998</v>
      </c>
      <c r="Q242">
        <v>3.2492091059999999</v>
      </c>
      <c r="R242">
        <v>2.981280435</v>
      </c>
      <c r="S242">
        <v>2.7308787909999999</v>
      </c>
      <c r="T242">
        <v>3.3601597239999998</v>
      </c>
      <c r="U242">
        <v>3.8456029279999999</v>
      </c>
      <c r="V242">
        <v>4.1988714370000002</v>
      </c>
      <c r="W242">
        <v>3.3402297500000002</v>
      </c>
      <c r="X242">
        <v>3.540193334</v>
      </c>
      <c r="Y242">
        <v>3.4411114079999998</v>
      </c>
      <c r="Z242">
        <v>3.3133795859999999</v>
      </c>
      <c r="AA242">
        <v>3.1705211169999998</v>
      </c>
      <c r="AB242">
        <v>3.0311196300000001</v>
      </c>
      <c r="AC242">
        <v>2.891822297</v>
      </c>
      <c r="AD242">
        <v>2.8716788919999998</v>
      </c>
      <c r="AE242">
        <v>2.8346049830000002</v>
      </c>
      <c r="AF242">
        <v>2.965198402</v>
      </c>
      <c r="AG242">
        <v>2.7889404089999998</v>
      </c>
      <c r="AH242">
        <v>2.6008522730000001</v>
      </c>
      <c r="AI242">
        <v>2.6305300429999998</v>
      </c>
      <c r="AJ242">
        <v>2.6525370829999999</v>
      </c>
      <c r="AK242">
        <v>2.6683915709999999</v>
      </c>
      <c r="AL242">
        <v>2.700541978</v>
      </c>
      <c r="AM242">
        <v>2.7279465959999998</v>
      </c>
      <c r="AN242">
        <v>2.7304728790000001</v>
      </c>
      <c r="AO242">
        <v>2.734401654</v>
      </c>
      <c r="AP242">
        <v>2.7392753019999998</v>
      </c>
      <c r="AQ242">
        <v>2.744972395</v>
      </c>
      <c r="AR242">
        <v>2.7508213850000001</v>
      </c>
      <c r="AS242">
        <v>2.7568503789999999</v>
      </c>
      <c r="AT242">
        <v>2.7647044030000001</v>
      </c>
      <c r="AU242">
        <v>2.772988147</v>
      </c>
      <c r="AV242">
        <v>2.7814208210000002</v>
      </c>
      <c r="AW242">
        <v>2.7869057189999999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118.4711975</v>
      </c>
      <c r="F243">
        <v>123.129294</v>
      </c>
      <c r="G243">
        <v>128.09137920000001</v>
      </c>
      <c r="H243">
        <v>123.1612719</v>
      </c>
      <c r="I243">
        <v>130.18122249999999</v>
      </c>
      <c r="J243">
        <v>132.83670810000001</v>
      </c>
      <c r="K243">
        <v>132.99818300000001</v>
      </c>
      <c r="L243">
        <v>131.33889859999999</v>
      </c>
      <c r="M243">
        <v>129.78236670000001</v>
      </c>
      <c r="N243">
        <v>126.8155831</v>
      </c>
      <c r="O243">
        <v>120.6875282</v>
      </c>
      <c r="P243">
        <v>118.03451320000001</v>
      </c>
      <c r="Q243">
        <v>116.01046119999999</v>
      </c>
      <c r="R243">
        <v>111.3364346</v>
      </c>
      <c r="S243">
        <v>107.2581093</v>
      </c>
      <c r="T243">
        <v>104.3862006</v>
      </c>
      <c r="U243">
        <v>101.1500965</v>
      </c>
      <c r="V243">
        <v>97.672519550000004</v>
      </c>
      <c r="W243">
        <v>106.2139172</v>
      </c>
      <c r="X243">
        <v>113.7397339</v>
      </c>
      <c r="Y243">
        <v>114.6115935</v>
      </c>
      <c r="Z243">
        <v>114.4972063</v>
      </c>
      <c r="AA243">
        <v>113.7659577</v>
      </c>
      <c r="AB243">
        <v>112.7689171</v>
      </c>
      <c r="AC243">
        <v>111.64226840000001</v>
      </c>
      <c r="AD243">
        <v>111.900338</v>
      </c>
      <c r="AE243">
        <v>111.98615460000001</v>
      </c>
      <c r="AF243">
        <v>110.20382499999999</v>
      </c>
      <c r="AG243">
        <v>102.2792822</v>
      </c>
      <c r="AH243">
        <v>94.293636300000003</v>
      </c>
      <c r="AI243">
        <v>94.010091090000003</v>
      </c>
      <c r="AJ243">
        <v>93.800304780000005</v>
      </c>
      <c r="AK243">
        <v>93.709814320000007</v>
      </c>
      <c r="AL243">
        <v>93.749920470000006</v>
      </c>
      <c r="AM243">
        <v>93.86162727</v>
      </c>
      <c r="AN243">
        <v>90.509379100000004</v>
      </c>
      <c r="AO243">
        <v>87.250167110000007</v>
      </c>
      <c r="AP243">
        <v>84.063267909999894</v>
      </c>
      <c r="AQ243">
        <v>80.940276310000002</v>
      </c>
      <c r="AR243">
        <v>77.857937070000006</v>
      </c>
      <c r="AS243">
        <v>74.57109801</v>
      </c>
      <c r="AT243">
        <v>71.374329919999994</v>
      </c>
      <c r="AU243">
        <v>68.225426179999999</v>
      </c>
      <c r="AV243">
        <v>65.115185690000004</v>
      </c>
      <c r="AW243">
        <v>61.973189599999998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1.3210217209999999</v>
      </c>
      <c r="F244">
        <v>1.298890219</v>
      </c>
      <c r="G244">
        <v>1.2783610430000001</v>
      </c>
      <c r="H244">
        <v>1.162891621</v>
      </c>
      <c r="I244">
        <v>1.162930953</v>
      </c>
      <c r="J244">
        <v>1.098032659</v>
      </c>
      <c r="K244">
        <v>1.0174497680000001</v>
      </c>
      <c r="L244">
        <v>0.93009876049999995</v>
      </c>
      <c r="M244">
        <v>0.85100970669999998</v>
      </c>
      <c r="N244">
        <v>0.77019868170000005</v>
      </c>
      <c r="O244">
        <v>0.67248000519999995</v>
      </c>
      <c r="P244">
        <v>0.59441014209999998</v>
      </c>
      <c r="Q244">
        <v>0.51746835820000003</v>
      </c>
      <c r="R244">
        <v>0.42763238920000002</v>
      </c>
      <c r="S244">
        <v>0.34011943280000001</v>
      </c>
      <c r="T244">
        <v>0.5387476578</v>
      </c>
      <c r="U244">
        <v>0.71436110320000001</v>
      </c>
      <c r="V244">
        <v>0.86731007959999995</v>
      </c>
      <c r="W244">
        <v>0.35291925860000001</v>
      </c>
      <c r="X244">
        <v>0.1793835389</v>
      </c>
      <c r="Y244">
        <v>0.1702808314</v>
      </c>
      <c r="Z244">
        <v>0.14126309579999999</v>
      </c>
      <c r="AA244">
        <v>9.3222916899999994E-2</v>
      </c>
      <c r="AB244">
        <v>8.3747745600000006E-2</v>
      </c>
      <c r="AC244">
        <v>7.4158973099999997E-2</v>
      </c>
      <c r="AD244">
        <v>7.4875387299999999E-2</v>
      </c>
      <c r="AE244">
        <v>7.5500331599999998E-2</v>
      </c>
      <c r="AF244">
        <v>7.4881898399999994E-2</v>
      </c>
      <c r="AG244">
        <v>7.0025376299999997E-2</v>
      </c>
      <c r="AH244">
        <v>6.5062523299999994E-2</v>
      </c>
      <c r="AI244">
        <v>5.2871142900000001E-2</v>
      </c>
      <c r="AJ244">
        <v>4.0695523800000001E-2</v>
      </c>
      <c r="AK244">
        <v>2.85202804E-2</v>
      </c>
      <c r="AL244">
        <v>2.1772408100000001E-2</v>
      </c>
      <c r="AM244">
        <v>1.3823444900000001E-2</v>
      </c>
      <c r="AN244">
        <v>1.26951375E-2</v>
      </c>
      <c r="AO244">
        <v>1.1619840100000001E-2</v>
      </c>
      <c r="AP244">
        <v>1.05936634E-2</v>
      </c>
      <c r="AQ244" s="39">
        <v>9.6147547699999905E-3</v>
      </c>
      <c r="AR244" s="39">
        <v>8.6798342399999999E-3</v>
      </c>
      <c r="AS244" s="39">
        <v>8.7034035500000006E-3</v>
      </c>
      <c r="AT244" s="39">
        <v>8.7342431400000003E-3</v>
      </c>
      <c r="AU244" s="39">
        <v>8.7679719499999999E-3</v>
      </c>
      <c r="AV244" s="39">
        <v>8.8037259199999999E-3</v>
      </c>
      <c r="AW244" s="39">
        <v>8.8317160999999995E-3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3.5861365699999999</v>
      </c>
      <c r="F245">
        <v>3.7071822320000001</v>
      </c>
      <c r="G245">
        <v>3.8361481080000002</v>
      </c>
      <c r="H245">
        <v>3.6691740369999999</v>
      </c>
      <c r="I245">
        <v>3.8582310460000002</v>
      </c>
      <c r="J245">
        <v>4.0119393749999999</v>
      </c>
      <c r="K245">
        <v>4.0996099130000001</v>
      </c>
      <c r="L245">
        <v>4.1375470710000002</v>
      </c>
      <c r="M245">
        <v>4.1835649410000002</v>
      </c>
      <c r="N245">
        <v>4.1875253060000004</v>
      </c>
      <c r="O245">
        <v>4.4522519430000003</v>
      </c>
      <c r="P245">
        <v>4.8457715529999996</v>
      </c>
      <c r="Q245">
        <v>5.283836891</v>
      </c>
      <c r="R245">
        <v>5.6125063810000002</v>
      </c>
      <c r="S245">
        <v>5.9738882059999998</v>
      </c>
      <c r="T245">
        <v>4.4186526380000002</v>
      </c>
      <c r="U245">
        <v>2.985882261</v>
      </c>
      <c r="V245">
        <v>1.6832557610000001</v>
      </c>
      <c r="W245">
        <v>5.6731309379999999</v>
      </c>
      <c r="X245">
        <v>6.2562746589999998</v>
      </c>
      <c r="Y245">
        <v>6.1485156520000004</v>
      </c>
      <c r="Z245">
        <v>5.9863890910000004</v>
      </c>
      <c r="AA245">
        <v>5.7927327799999997</v>
      </c>
      <c r="AB245">
        <v>5.5923729020000001</v>
      </c>
      <c r="AC245">
        <v>5.3878842000000002</v>
      </c>
      <c r="AD245">
        <v>5.1578180639999998</v>
      </c>
      <c r="AE245">
        <v>4.9172465049999996</v>
      </c>
      <c r="AF245">
        <v>4.641487959</v>
      </c>
      <c r="AG245">
        <v>4.1061708110000001</v>
      </c>
      <c r="AH245">
        <v>3.5964608569999998</v>
      </c>
      <c r="AI245">
        <v>2.9304244100000001</v>
      </c>
      <c r="AJ245">
        <v>2.273327681</v>
      </c>
      <c r="AK245">
        <v>1.624255939</v>
      </c>
      <c r="AL245">
        <v>1.0123895789999999</v>
      </c>
      <c r="AM245">
        <v>0.40374364709999999</v>
      </c>
      <c r="AN245">
        <v>0.42870191279999997</v>
      </c>
      <c r="AO245">
        <v>0.45342164070000002</v>
      </c>
      <c r="AP245">
        <v>0.47787035649999998</v>
      </c>
      <c r="AQ245">
        <v>0.50205963480000004</v>
      </c>
      <c r="AR245">
        <v>0.52589045020000003</v>
      </c>
      <c r="AS245">
        <v>0.5462240129</v>
      </c>
      <c r="AT245">
        <v>0.56697253030000005</v>
      </c>
      <c r="AU245">
        <v>0.58788754529999998</v>
      </c>
      <c r="AV245">
        <v>0.60892595630000002</v>
      </c>
      <c r="AW245">
        <v>0.62940104969999999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5.2639186139999996</v>
      </c>
      <c r="F246">
        <v>5.030267094</v>
      </c>
      <c r="G246">
        <v>4.8116221799999996</v>
      </c>
      <c r="H246">
        <v>4.253991557</v>
      </c>
      <c r="I246">
        <v>4.1345733789999999</v>
      </c>
      <c r="J246">
        <v>4.0522945760000004</v>
      </c>
      <c r="K246">
        <v>3.9030534729999999</v>
      </c>
      <c r="L246">
        <v>3.7130425759999999</v>
      </c>
      <c r="M246">
        <v>3.538903441</v>
      </c>
      <c r="N246">
        <v>3.3390793749999998</v>
      </c>
      <c r="O246">
        <v>2.8095239429999999</v>
      </c>
      <c r="P246">
        <v>2.363360594</v>
      </c>
      <c r="Q246">
        <v>1.9181852150000001</v>
      </c>
      <c r="R246">
        <v>1.423471532</v>
      </c>
      <c r="S246">
        <v>0.93738514620000002</v>
      </c>
      <c r="T246">
        <v>0.74329588830000004</v>
      </c>
      <c r="U246">
        <v>0.56408514769999996</v>
      </c>
      <c r="V246">
        <v>0.40081723559999999</v>
      </c>
      <c r="W246">
        <v>0.34736962630000001</v>
      </c>
      <c r="X246">
        <v>6.0111298299999998E-2</v>
      </c>
      <c r="Y246">
        <v>4.7292491300000003E-2</v>
      </c>
      <c r="Z246">
        <v>3.3876546200000003E-2</v>
      </c>
      <c r="AA246">
        <v>2.02740675E-2</v>
      </c>
      <c r="AB246">
        <v>2.01778484E-2</v>
      </c>
      <c r="AC246">
        <v>2.0057431800000001E-2</v>
      </c>
      <c r="AD246">
        <v>1.6786926000000001E-2</v>
      </c>
      <c r="AE246">
        <v>1.34762853E-2</v>
      </c>
      <c r="AF246">
        <v>1.01511897E-2</v>
      </c>
      <c r="AG246">
        <v>9.4927485200000002E-3</v>
      </c>
      <c r="AH246">
        <v>8.8219460600000004E-3</v>
      </c>
      <c r="AI246">
        <v>8.7680389800000001E-3</v>
      </c>
      <c r="AJ246">
        <v>8.7218574399999995E-3</v>
      </c>
      <c r="AK246">
        <v>8.68754427E-3</v>
      </c>
      <c r="AL246">
        <v>8.6635755100000003E-3</v>
      </c>
      <c r="AM246">
        <v>8.64679275E-3</v>
      </c>
      <c r="AN246">
        <v>8.6443406999999906E-3</v>
      </c>
      <c r="AO246">
        <v>8.6476261399999997E-3</v>
      </c>
      <c r="AP246">
        <v>8.6551864499999995E-3</v>
      </c>
      <c r="AQ246">
        <v>8.6666300300000006E-3</v>
      </c>
      <c r="AR246">
        <v>8.6798342399999999E-3</v>
      </c>
      <c r="AS246">
        <v>8.7034035500000006E-3</v>
      </c>
      <c r="AT246">
        <v>8.7342431400000003E-3</v>
      </c>
      <c r="AU246">
        <v>8.7679719499999999E-3</v>
      </c>
      <c r="AV246">
        <v>8.8037259199999999E-3</v>
      </c>
      <c r="AW246">
        <v>8.8317160999999995E-3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0.36837600240000001</v>
      </c>
      <c r="F247">
        <v>0.7767212416</v>
      </c>
      <c r="G247">
        <v>1.1673351789999999</v>
      </c>
      <c r="H247">
        <v>1.4196879440000001</v>
      </c>
      <c r="I247">
        <v>1.7632140080000001</v>
      </c>
      <c r="J247">
        <v>2.090097637</v>
      </c>
      <c r="K247">
        <v>2.340138756</v>
      </c>
      <c r="L247">
        <v>2.5004833419999999</v>
      </c>
      <c r="M247">
        <v>2.5886704699999998</v>
      </c>
      <c r="N247">
        <v>2.5568379110000001</v>
      </c>
      <c r="O247">
        <v>2.7479568560000001</v>
      </c>
      <c r="P247">
        <v>3.0201418819999999</v>
      </c>
      <c r="Q247">
        <v>3.3226738930000002</v>
      </c>
      <c r="R247">
        <v>3.5585759530000001</v>
      </c>
      <c r="S247">
        <v>3.8169494410000002</v>
      </c>
      <c r="T247">
        <v>3.930452023</v>
      </c>
      <c r="U247">
        <v>4.0128483839999998</v>
      </c>
      <c r="V247">
        <v>4.0678146860000002</v>
      </c>
      <c r="W247">
        <v>4.316654185</v>
      </c>
      <c r="X247">
        <v>4.9166897040000004</v>
      </c>
      <c r="Y247">
        <v>5.3253108459999998</v>
      </c>
      <c r="Z247">
        <v>5.6939087239999999</v>
      </c>
      <c r="AA247">
        <v>6.0324309679999999</v>
      </c>
      <c r="AB247">
        <v>6.3424571270000003</v>
      </c>
      <c r="AC247">
        <v>6.6417575480000002</v>
      </c>
      <c r="AD247">
        <v>7.5201442610000004</v>
      </c>
      <c r="AE247">
        <v>8.40238555</v>
      </c>
      <c r="AF247">
        <v>9.2829600489999997</v>
      </c>
      <c r="AG247">
        <v>9.443387156</v>
      </c>
      <c r="AH247">
        <v>9.4865480649999903</v>
      </c>
      <c r="AI247">
        <v>10.15093575</v>
      </c>
      <c r="AJ247">
        <v>10.81824421</v>
      </c>
      <c r="AK247">
        <v>11.49583548</v>
      </c>
      <c r="AL247">
        <v>12.150782</v>
      </c>
      <c r="AM247">
        <v>12.814511359999999</v>
      </c>
      <c r="AN247">
        <v>13.616036640000001</v>
      </c>
      <c r="AO247">
        <v>14.42919932</v>
      </c>
      <c r="AP247">
        <v>15.253032960000001</v>
      </c>
      <c r="AQ247">
        <v>16.088019209999999</v>
      </c>
      <c r="AR247">
        <v>16.931122930000001</v>
      </c>
      <c r="AS247">
        <v>17.791824399999999</v>
      </c>
      <c r="AT247">
        <v>18.675146550000001</v>
      </c>
      <c r="AU247">
        <v>19.57338584</v>
      </c>
      <c r="AV247">
        <v>20.48537924</v>
      </c>
      <c r="AW247">
        <v>21.388027579999999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8.2884600500000002E-2</v>
      </c>
      <c r="F248">
        <v>0.1119946201</v>
      </c>
      <c r="G248">
        <v>0.1514430356</v>
      </c>
      <c r="H248">
        <v>0.18924238560000001</v>
      </c>
      <c r="I248">
        <v>0.25991477870000002</v>
      </c>
      <c r="J248">
        <v>0.35782911909999998</v>
      </c>
      <c r="K248">
        <v>0.48307791859999999</v>
      </c>
      <c r="L248">
        <v>0.64295995309999998</v>
      </c>
      <c r="M248">
        <v>0.85603293049999996</v>
      </c>
      <c r="N248">
        <v>1.126811579</v>
      </c>
      <c r="O248">
        <v>1.2110386790000001</v>
      </c>
      <c r="P248">
        <v>1.3309920150000001</v>
      </c>
      <c r="Q248">
        <v>1.4643194239999999</v>
      </c>
      <c r="R248">
        <v>1.568282672</v>
      </c>
      <c r="S248">
        <v>1.6821491930000001</v>
      </c>
      <c r="T248">
        <v>1.732170363</v>
      </c>
      <c r="U248">
        <v>1.7684828610000001</v>
      </c>
      <c r="V248">
        <v>1.792706793</v>
      </c>
      <c r="W248">
        <v>1.976200358</v>
      </c>
      <c r="X248">
        <v>2.3941342840000002</v>
      </c>
      <c r="Y248">
        <v>2.870165488</v>
      </c>
      <c r="Z248">
        <v>3.3286992519999998</v>
      </c>
      <c r="AA248">
        <v>3.7700827010000002</v>
      </c>
      <c r="AB248">
        <v>4.1866201350000001</v>
      </c>
      <c r="AC248">
        <v>4.5941395839999997</v>
      </c>
      <c r="AD248">
        <v>5.1012388169999996</v>
      </c>
      <c r="AE248">
        <v>5.6098850300000001</v>
      </c>
      <c r="AF248">
        <v>6.1166190189999998</v>
      </c>
      <c r="AG248">
        <v>6.1525272859999998</v>
      </c>
      <c r="AH248">
        <v>6.120864418</v>
      </c>
      <c r="AI248">
        <v>6.3983786780000003</v>
      </c>
      <c r="AJ248">
        <v>6.6788948809999997</v>
      </c>
      <c r="AK248">
        <v>6.9665549139999996</v>
      </c>
      <c r="AL248">
        <v>7.2485083469999996</v>
      </c>
      <c r="AM248">
        <v>7.5358977600000001</v>
      </c>
      <c r="AN248">
        <v>7.9072939010000001</v>
      </c>
      <c r="AO248">
        <v>8.2851363379999903</v>
      </c>
      <c r="AP248">
        <v>8.6687075759999903</v>
      </c>
      <c r="AQ248">
        <v>9.05815898</v>
      </c>
      <c r="AR248">
        <v>9.4516918699999994</v>
      </c>
      <c r="AS248">
        <v>9.772073851</v>
      </c>
      <c r="AT248">
        <v>10.1034062</v>
      </c>
      <c r="AU248">
        <v>10.441222740000001</v>
      </c>
      <c r="AV248">
        <v>10.784771299999999</v>
      </c>
      <c r="AW248">
        <v>11.121943780000001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4.6466607959999999</v>
      </c>
      <c r="F249">
        <v>4.5695790140000003</v>
      </c>
      <c r="G249">
        <v>4.4976326230000003</v>
      </c>
      <c r="H249">
        <v>4.0912247730000004</v>
      </c>
      <c r="I249">
        <v>4.0908319940000002</v>
      </c>
      <c r="J249">
        <v>4.0182226290000003</v>
      </c>
      <c r="K249">
        <v>3.8777795199999998</v>
      </c>
      <c r="L249">
        <v>3.6957360010000002</v>
      </c>
      <c r="M249">
        <v>3.5287610489999999</v>
      </c>
      <c r="N249">
        <v>3.3357109290000002</v>
      </c>
      <c r="O249">
        <v>3.5898368409999999</v>
      </c>
      <c r="P249">
        <v>3.9506580530000002</v>
      </c>
      <c r="Q249">
        <v>4.3521597539999997</v>
      </c>
      <c r="R249">
        <v>4.6673040820000002</v>
      </c>
      <c r="S249">
        <v>5.0127582359999998</v>
      </c>
      <c r="T249">
        <v>5.158448548</v>
      </c>
      <c r="U249">
        <v>5.2631513439999997</v>
      </c>
      <c r="V249">
        <v>5.3317652799999999</v>
      </c>
      <c r="W249">
        <v>5.2817148310000004</v>
      </c>
      <c r="X249">
        <v>5.7022540270000004</v>
      </c>
      <c r="Y249">
        <v>5.8025866209999997</v>
      </c>
      <c r="Z249">
        <v>5.8538452369999998</v>
      </c>
      <c r="AA249">
        <v>5.8736299949999999</v>
      </c>
      <c r="AB249">
        <v>5.8747173359999998</v>
      </c>
      <c r="AC249">
        <v>5.8684777219999997</v>
      </c>
      <c r="AD249">
        <v>5.9729735389999998</v>
      </c>
      <c r="AE249">
        <v>6.0734211880000002</v>
      </c>
      <c r="AF249">
        <v>6.165800784</v>
      </c>
      <c r="AG249">
        <v>5.8055363760000001</v>
      </c>
      <c r="AH249">
        <v>5.4322421040000002</v>
      </c>
      <c r="AI249">
        <v>5.3678606760000003</v>
      </c>
      <c r="AJ249">
        <v>5.308431519</v>
      </c>
      <c r="AK249">
        <v>5.2563805800000001</v>
      </c>
      <c r="AL249">
        <v>5.2176722880000002</v>
      </c>
      <c r="AM249">
        <v>5.1833056019999999</v>
      </c>
      <c r="AN249">
        <v>5.2135359450000003</v>
      </c>
      <c r="AO249">
        <v>5.2472679859999998</v>
      </c>
      <c r="AP249">
        <v>5.2836720919999998</v>
      </c>
      <c r="AQ249">
        <v>5.3225550029999997</v>
      </c>
      <c r="AR249">
        <v>5.3626483220000001</v>
      </c>
      <c r="AS249">
        <v>5.3702261240000002</v>
      </c>
      <c r="AT249">
        <v>5.3822191029999997</v>
      </c>
      <c r="AU249">
        <v>5.3959132539999999</v>
      </c>
      <c r="AV249">
        <v>5.4107701989999999</v>
      </c>
      <c r="AW249">
        <v>5.4207763619999998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1.4697057</v>
      </c>
      <c r="F250">
        <v>1.7188218850000001</v>
      </c>
      <c r="G250">
        <v>2.0119167490000001</v>
      </c>
      <c r="H250">
        <v>2.1764743879999999</v>
      </c>
      <c r="I250">
        <v>2.5881275960000001</v>
      </c>
      <c r="J250">
        <v>2.893193701</v>
      </c>
      <c r="K250">
        <v>3.1722310789999999</v>
      </c>
      <c r="L250">
        <v>3.4296247219999998</v>
      </c>
      <c r="M250">
        <v>3.709449996</v>
      </c>
      <c r="N250">
        <v>3.9668097869999999</v>
      </c>
      <c r="O250">
        <v>3.65095941</v>
      </c>
      <c r="P250">
        <v>3.4422466269999998</v>
      </c>
      <c r="Q250">
        <v>3.2492091059999999</v>
      </c>
      <c r="R250">
        <v>2.981280435</v>
      </c>
      <c r="S250">
        <v>2.7308787909999999</v>
      </c>
      <c r="T250">
        <v>3.3601597239999998</v>
      </c>
      <c r="U250">
        <v>3.8456029279999999</v>
      </c>
      <c r="V250">
        <v>4.1988714370000002</v>
      </c>
      <c r="W250">
        <v>3.3402297500000002</v>
      </c>
      <c r="X250">
        <v>3.540193334</v>
      </c>
      <c r="Y250">
        <v>3.4411114079999998</v>
      </c>
      <c r="Z250">
        <v>3.3133795859999999</v>
      </c>
      <c r="AA250">
        <v>3.1705211169999998</v>
      </c>
      <c r="AB250">
        <v>3.0311196300000001</v>
      </c>
      <c r="AC250">
        <v>2.891822297</v>
      </c>
      <c r="AD250">
        <v>2.8716788919999998</v>
      </c>
      <c r="AE250">
        <v>2.8346049830000002</v>
      </c>
      <c r="AF250">
        <v>2.965198402</v>
      </c>
      <c r="AG250">
        <v>2.7889404089999998</v>
      </c>
      <c r="AH250">
        <v>2.6008522730000001</v>
      </c>
      <c r="AI250">
        <v>2.6305300429999998</v>
      </c>
      <c r="AJ250">
        <v>2.6525370829999999</v>
      </c>
      <c r="AK250">
        <v>2.6683915709999999</v>
      </c>
      <c r="AL250">
        <v>2.700541978</v>
      </c>
      <c r="AM250">
        <v>2.7279465959999998</v>
      </c>
      <c r="AN250">
        <v>2.7304728790000001</v>
      </c>
      <c r="AO250">
        <v>2.734401654</v>
      </c>
      <c r="AP250">
        <v>2.7392753019999998</v>
      </c>
      <c r="AQ250">
        <v>2.744972395</v>
      </c>
      <c r="AR250">
        <v>2.7508213850000001</v>
      </c>
      <c r="AS250">
        <v>2.7568503789999999</v>
      </c>
      <c r="AT250">
        <v>2.7647044030000001</v>
      </c>
      <c r="AU250">
        <v>2.772988147</v>
      </c>
      <c r="AV250">
        <v>2.7814208210000002</v>
      </c>
      <c r="AW250">
        <v>2.7869057189999999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35.359228389999998</v>
      </c>
      <c r="F251">
        <v>34.739561479999999</v>
      </c>
      <c r="G251">
        <v>33.259051130000003</v>
      </c>
      <c r="H251">
        <v>31.085307060000002</v>
      </c>
      <c r="I251">
        <v>30.85804465</v>
      </c>
      <c r="J251">
        <v>30.120043169999999</v>
      </c>
      <c r="K251">
        <v>28.441165479999999</v>
      </c>
      <c r="L251">
        <v>27.083094150000001</v>
      </c>
      <c r="M251">
        <v>26.142077400000002</v>
      </c>
      <c r="N251">
        <v>25.390157680000002</v>
      </c>
      <c r="O251">
        <v>25.309793490000001</v>
      </c>
      <c r="P251">
        <v>25.206256759999999</v>
      </c>
      <c r="Q251">
        <v>24.397280210000002</v>
      </c>
      <c r="R251">
        <v>23.51487715</v>
      </c>
      <c r="S251">
        <v>22.74136704</v>
      </c>
      <c r="T251">
        <v>22.264844010000001</v>
      </c>
      <c r="U251">
        <v>22.048126870000001</v>
      </c>
      <c r="V251">
        <v>21.927395730000001</v>
      </c>
      <c r="W251">
        <v>18.37450359</v>
      </c>
      <c r="X251">
        <v>16.651917650000001</v>
      </c>
      <c r="Y251">
        <v>15.11979783</v>
      </c>
      <c r="Z251">
        <v>13.822559569999999</v>
      </c>
      <c r="AA251">
        <v>12.67726699</v>
      </c>
      <c r="AB251">
        <v>11.64607489</v>
      </c>
      <c r="AC251">
        <v>10.66580989</v>
      </c>
      <c r="AD251">
        <v>9.8599155379999903</v>
      </c>
      <c r="AE251">
        <v>9.0818696800000005</v>
      </c>
      <c r="AF251">
        <v>8.3331079480000003</v>
      </c>
      <c r="AG251">
        <v>7.7141819099999998</v>
      </c>
      <c r="AH251">
        <v>7.1475173950000004</v>
      </c>
      <c r="AI251">
        <v>6.5582252360000002</v>
      </c>
      <c r="AJ251">
        <v>5.9722590090000001</v>
      </c>
      <c r="AK251">
        <v>5.3931373640000002</v>
      </c>
      <c r="AL251">
        <v>4.8800591210000004</v>
      </c>
      <c r="AM251">
        <v>4.3713008069999999</v>
      </c>
      <c r="AN251">
        <v>3.97745741</v>
      </c>
      <c r="AO251">
        <v>3.5896370850000001</v>
      </c>
      <c r="AP251">
        <v>3.2068850009999998</v>
      </c>
      <c r="AQ251">
        <v>2.8282962029999998</v>
      </c>
      <c r="AR251">
        <v>2.4523593369999999</v>
      </c>
      <c r="AS251">
        <v>1.9674273330000001</v>
      </c>
      <c r="AT251">
        <v>1.492553206</v>
      </c>
      <c r="AU251">
        <v>1.0267980000000001</v>
      </c>
      <c r="AV251">
        <v>0.56982078680000003</v>
      </c>
      <c r="AW251">
        <v>0.1211273969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1.608608627</v>
      </c>
      <c r="F252">
        <v>2.5959580500000001</v>
      </c>
      <c r="G252">
        <v>3.4525732269999998</v>
      </c>
      <c r="H252">
        <v>4.1158994460000002</v>
      </c>
      <c r="I252">
        <v>4.9395099780000002</v>
      </c>
      <c r="J252">
        <v>5.6006837320000002</v>
      </c>
      <c r="K252">
        <v>5.9557462570000004</v>
      </c>
      <c r="L252">
        <v>6.2128225459999999</v>
      </c>
      <c r="M252">
        <v>6.3925225360000004</v>
      </c>
      <c r="N252">
        <v>6.4227356479999997</v>
      </c>
      <c r="O252">
        <v>6.5199835430000004</v>
      </c>
      <c r="P252">
        <v>6.6116646809999997</v>
      </c>
      <c r="Q252">
        <v>6.5152548809999997</v>
      </c>
      <c r="R252">
        <v>6.3924126140000004</v>
      </c>
      <c r="S252">
        <v>6.2924074650000001</v>
      </c>
      <c r="T252">
        <v>6.3973522620000001</v>
      </c>
      <c r="U252">
        <v>6.5675658830000003</v>
      </c>
      <c r="V252">
        <v>6.7608516359999999</v>
      </c>
      <c r="W252">
        <v>6.1847984010000001</v>
      </c>
      <c r="X252">
        <v>5.7981047280000002</v>
      </c>
      <c r="Y252">
        <v>5.5239453740000002</v>
      </c>
      <c r="Z252">
        <v>5.3128565400000003</v>
      </c>
      <c r="AA252">
        <v>5.1414466379999997</v>
      </c>
      <c r="AB252">
        <v>4.9904477539999998</v>
      </c>
      <c r="AC252">
        <v>4.8453249889999999</v>
      </c>
      <c r="AD252">
        <v>4.6898966270000004</v>
      </c>
      <c r="AE252">
        <v>4.5388693</v>
      </c>
      <c r="AF252">
        <v>4.3963190110000001</v>
      </c>
      <c r="AG252">
        <v>4.2922949069999996</v>
      </c>
      <c r="AH252">
        <v>4.2134434450000002</v>
      </c>
      <c r="AI252">
        <v>4.1486068960000004</v>
      </c>
      <c r="AJ252">
        <v>4.0822273280000001</v>
      </c>
      <c r="AK252">
        <v>4.0163741970000002</v>
      </c>
      <c r="AL252">
        <v>3.9532258520000001</v>
      </c>
      <c r="AM252">
        <v>3.8895882789999998</v>
      </c>
      <c r="AN252">
        <v>3.8340800779999999</v>
      </c>
      <c r="AO252">
        <v>3.7815804800000001</v>
      </c>
      <c r="AP252">
        <v>3.7317960010000002</v>
      </c>
      <c r="AQ252">
        <v>3.6843949110000001</v>
      </c>
      <c r="AR252">
        <v>3.6380010509999998</v>
      </c>
      <c r="AS252">
        <v>3.6052606979999999</v>
      </c>
      <c r="AT252">
        <v>3.5743468890000001</v>
      </c>
      <c r="AU252">
        <v>3.544469045</v>
      </c>
      <c r="AV252">
        <v>3.5160202300000001</v>
      </c>
      <c r="AW252">
        <v>3.4872194200000002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0.2010760784</v>
      </c>
      <c r="F253">
        <v>0.19155180029999999</v>
      </c>
      <c r="G253">
        <v>0.17781813029999999</v>
      </c>
      <c r="H253">
        <v>0.16114826160000001</v>
      </c>
      <c r="I253">
        <v>0.15511119549999999</v>
      </c>
      <c r="J253">
        <v>0.14659842610000001</v>
      </c>
      <c r="K253">
        <v>0.134026599</v>
      </c>
      <c r="L253">
        <v>0.12356097890000001</v>
      </c>
      <c r="M253">
        <v>0.11545978950000001</v>
      </c>
      <c r="N253">
        <v>0.10855013030000001</v>
      </c>
      <c r="O253">
        <v>0.1635943608</v>
      </c>
      <c r="P253">
        <v>0.2187260402</v>
      </c>
      <c r="Q253">
        <v>0.2663435374</v>
      </c>
      <c r="R253">
        <v>0.309984282</v>
      </c>
      <c r="S253">
        <v>0.35190935080000002</v>
      </c>
      <c r="T253">
        <v>0.3241652236</v>
      </c>
      <c r="U253">
        <v>0.30102231860000001</v>
      </c>
      <c r="V253">
        <v>0.27967590339999998</v>
      </c>
      <c r="W253">
        <v>0.89212201069999997</v>
      </c>
      <c r="X253">
        <v>1.013187115</v>
      </c>
      <c r="Y253">
        <v>1.272553163</v>
      </c>
      <c r="Z253">
        <v>1.5203948860000001</v>
      </c>
      <c r="AA253">
        <v>1.7591597539999999</v>
      </c>
      <c r="AB253">
        <v>1.946883787</v>
      </c>
      <c r="AC253">
        <v>2.1230423049999998</v>
      </c>
      <c r="AD253">
        <v>2.451546038</v>
      </c>
      <c r="AE253">
        <v>2.7657640429999999</v>
      </c>
      <c r="AF253">
        <v>3.0690873779999999</v>
      </c>
      <c r="AG253">
        <v>3.3452898869999999</v>
      </c>
      <c r="AH253">
        <v>3.6348273639999999</v>
      </c>
      <c r="AI253">
        <v>3.992535132</v>
      </c>
      <c r="AJ253">
        <v>4.343354476</v>
      </c>
      <c r="AK253">
        <v>4.6890723489999999</v>
      </c>
      <c r="AL253">
        <v>4.9758140160000002</v>
      </c>
      <c r="AM253">
        <v>5.2573353100000002</v>
      </c>
      <c r="AN253">
        <v>5.4996370170000004</v>
      </c>
      <c r="AO253">
        <v>5.743012169</v>
      </c>
      <c r="AP253">
        <v>5.9876681449999998</v>
      </c>
      <c r="AQ253">
        <v>6.2336701479999999</v>
      </c>
      <c r="AR253">
        <v>6.4791285859999999</v>
      </c>
      <c r="AS253">
        <v>6.7869528419999998</v>
      </c>
      <c r="AT253">
        <v>7.0959187339999996</v>
      </c>
      <c r="AU253">
        <v>7.404900971</v>
      </c>
      <c r="AV253">
        <v>7.7150512999999998</v>
      </c>
      <c r="AW253">
        <v>8.0226937199999995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0.74398149010000003</v>
      </c>
      <c r="F254">
        <v>0.72318542519999995</v>
      </c>
      <c r="G254">
        <v>0.6850167157</v>
      </c>
      <c r="H254">
        <v>0.63345017100000001</v>
      </c>
      <c r="I254">
        <v>0.62214509380000005</v>
      </c>
      <c r="J254">
        <v>0.61299865040000001</v>
      </c>
      <c r="K254">
        <v>0.58530906390000004</v>
      </c>
      <c r="L254">
        <v>0.56463447460000005</v>
      </c>
      <c r="M254">
        <v>0.55319858499999996</v>
      </c>
      <c r="N254">
        <v>0.54646300430000005</v>
      </c>
      <c r="O254">
        <v>0.77291385739999996</v>
      </c>
      <c r="P254">
        <v>0.97991942570000001</v>
      </c>
      <c r="Q254">
        <v>1.1350602030000001</v>
      </c>
      <c r="R254">
        <v>1.257331889</v>
      </c>
      <c r="S254">
        <v>1.3576609049999999</v>
      </c>
      <c r="T254">
        <v>1.1672862020000001</v>
      </c>
      <c r="U254">
        <v>0.99758674749999998</v>
      </c>
      <c r="V254">
        <v>0.83662226039999998</v>
      </c>
      <c r="W254">
        <v>1.00997753</v>
      </c>
      <c r="X254">
        <v>0.98647288420000001</v>
      </c>
      <c r="Y254">
        <v>0.97138137729999996</v>
      </c>
      <c r="Z254">
        <v>0.96453328059999999</v>
      </c>
      <c r="AA254">
        <v>0.96263574230000004</v>
      </c>
      <c r="AB254">
        <v>0.95397063790000003</v>
      </c>
      <c r="AC254">
        <v>0.94519891779999998</v>
      </c>
      <c r="AD254">
        <v>0.91834323610000002</v>
      </c>
      <c r="AE254">
        <v>0.89223083469999998</v>
      </c>
      <c r="AF254">
        <v>0.86998822509999996</v>
      </c>
      <c r="AG254">
        <v>0.85131426349999995</v>
      </c>
      <c r="AH254">
        <v>0.83762368710000001</v>
      </c>
      <c r="AI254">
        <v>0.83537980789999999</v>
      </c>
      <c r="AJ254">
        <v>0.83266210490000003</v>
      </c>
      <c r="AK254">
        <v>0.82988251310000005</v>
      </c>
      <c r="AL254">
        <v>0.82742339679999999</v>
      </c>
      <c r="AM254">
        <v>0.82470322949999997</v>
      </c>
      <c r="AN254">
        <v>0.81374088089999996</v>
      </c>
      <c r="AO254">
        <v>0.80343125510000002</v>
      </c>
      <c r="AP254">
        <v>0.79371338599999997</v>
      </c>
      <c r="AQ254">
        <v>0.78451804329999997</v>
      </c>
      <c r="AR254">
        <v>0.77555316320000001</v>
      </c>
      <c r="AS254">
        <v>0.77331038559999998</v>
      </c>
      <c r="AT254">
        <v>0.77141510680000003</v>
      </c>
      <c r="AU254">
        <v>0.76970256260000003</v>
      </c>
      <c r="AV254">
        <v>0.76826247349999999</v>
      </c>
      <c r="AW254">
        <v>0.76670875999999999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0.2010760784</v>
      </c>
      <c r="F255">
        <v>0.20318586029999999</v>
      </c>
      <c r="G255">
        <v>0.20007394140000001</v>
      </c>
      <c r="H255">
        <v>0.19233014430000001</v>
      </c>
      <c r="I255">
        <v>0.19636863509999999</v>
      </c>
      <c r="J255">
        <v>0.19686364789999999</v>
      </c>
      <c r="K255">
        <v>0.19091254269999999</v>
      </c>
      <c r="L255">
        <v>0.18669472570000001</v>
      </c>
      <c r="M255">
        <v>0.1850498401</v>
      </c>
      <c r="N255">
        <v>0.18454213720000001</v>
      </c>
      <c r="O255">
        <v>0.21494608130000001</v>
      </c>
      <c r="P255">
        <v>0.24528393549999999</v>
      </c>
      <c r="Q255">
        <v>0.26797597350000002</v>
      </c>
      <c r="R255">
        <v>0.28808340989999998</v>
      </c>
      <c r="S255">
        <v>0.30776040319999998</v>
      </c>
      <c r="T255">
        <v>0.29346846789999997</v>
      </c>
      <c r="U255">
        <v>0.28291838879999998</v>
      </c>
      <c r="V255">
        <v>0.27378926599999998</v>
      </c>
      <c r="W255">
        <v>0.4148551586</v>
      </c>
      <c r="X255">
        <v>0.42881800399999997</v>
      </c>
      <c r="Y255">
        <v>0.4419060132</v>
      </c>
      <c r="Z255">
        <v>0.45721057310000002</v>
      </c>
      <c r="AA255">
        <v>0.47371126629999999</v>
      </c>
      <c r="AB255">
        <v>0.4914705358</v>
      </c>
      <c r="AC255">
        <v>0.50797506449999996</v>
      </c>
      <c r="AD255">
        <v>0.53685936960000002</v>
      </c>
      <c r="AE255">
        <v>0.56435805510000003</v>
      </c>
      <c r="AF255">
        <v>0.59108128589999998</v>
      </c>
      <c r="AG255">
        <v>0.62306807740000003</v>
      </c>
      <c r="AH255">
        <v>0.65788074510000005</v>
      </c>
      <c r="AI255">
        <v>0.66859911579999998</v>
      </c>
      <c r="AJ255">
        <v>0.6787965494</v>
      </c>
      <c r="AK255">
        <v>0.68879625280000001</v>
      </c>
      <c r="AL255">
        <v>0.6991036544</v>
      </c>
      <c r="AM255">
        <v>0.70905453350000003</v>
      </c>
      <c r="AN255">
        <v>0.71872601160000005</v>
      </c>
      <c r="AO255">
        <v>0.72875927750000002</v>
      </c>
      <c r="AP255">
        <v>0.73913850339999998</v>
      </c>
      <c r="AQ255">
        <v>0.74983524619999997</v>
      </c>
      <c r="AR255">
        <v>0.76059679749999998</v>
      </c>
      <c r="AS255">
        <v>0.77155215690000001</v>
      </c>
      <c r="AT255">
        <v>0.78278674339999998</v>
      </c>
      <c r="AU255">
        <v>0.79414901439999996</v>
      </c>
      <c r="AV255">
        <v>0.80574310910000002</v>
      </c>
      <c r="AW255">
        <v>0.8171721622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0.40215215679999999</v>
      </c>
      <c r="F256">
        <v>0.52063116139999999</v>
      </c>
      <c r="G256">
        <v>0.6568011198</v>
      </c>
      <c r="H256">
        <v>0.80890476730000005</v>
      </c>
      <c r="I256">
        <v>1.0581051779999999</v>
      </c>
      <c r="J256">
        <v>1.359029636</v>
      </c>
      <c r="K256">
        <v>1.688513516</v>
      </c>
      <c r="L256">
        <v>2.1154794410000002</v>
      </c>
      <c r="M256">
        <v>2.6864091320000001</v>
      </c>
      <c r="N256">
        <v>3.432303375</v>
      </c>
      <c r="O256">
        <v>3.209617041</v>
      </c>
      <c r="P256">
        <v>2.9830221639999999</v>
      </c>
      <c r="Q256">
        <v>2.6782092839999998</v>
      </c>
      <c r="R256">
        <v>2.377426866</v>
      </c>
      <c r="S256">
        <v>2.099657965</v>
      </c>
      <c r="T256">
        <v>2.144779357</v>
      </c>
      <c r="U256">
        <v>2.2113938819999999</v>
      </c>
      <c r="V256">
        <v>2.2855550060000001</v>
      </c>
      <c r="W256">
        <v>3.7598108219999999</v>
      </c>
      <c r="X256">
        <v>3.8670054409999999</v>
      </c>
      <c r="Y256">
        <v>3.9731419830000001</v>
      </c>
      <c r="Z256">
        <v>4.1001393070000001</v>
      </c>
      <c r="AA256">
        <v>4.2385426190000004</v>
      </c>
      <c r="AB256">
        <v>4.3778144560000003</v>
      </c>
      <c r="AC256">
        <v>4.5069726919999997</v>
      </c>
      <c r="AD256">
        <v>4.6235825310000003</v>
      </c>
      <c r="AE256">
        <v>4.7336083159999998</v>
      </c>
      <c r="AF256">
        <v>4.8418984570000001</v>
      </c>
      <c r="AG256">
        <v>4.9853449870000004</v>
      </c>
      <c r="AH256">
        <v>5.1533806389999999</v>
      </c>
      <c r="AI256">
        <v>5.289716028</v>
      </c>
      <c r="AJ256">
        <v>5.4212670919999999</v>
      </c>
      <c r="AK256">
        <v>5.5505658249999996</v>
      </c>
      <c r="AL256">
        <v>5.6801245070000004</v>
      </c>
      <c r="AM256">
        <v>5.8062104860000003</v>
      </c>
      <c r="AN256">
        <v>5.8688346920000001</v>
      </c>
      <c r="AO256">
        <v>5.9345777719999999</v>
      </c>
      <c r="AP256">
        <v>6.00327857</v>
      </c>
      <c r="AQ256">
        <v>6.0746773510000001</v>
      </c>
      <c r="AR256">
        <v>6.1467063140000002</v>
      </c>
      <c r="AS256">
        <v>6.1968116740000001</v>
      </c>
      <c r="AT256">
        <v>6.249395196</v>
      </c>
      <c r="AU256">
        <v>6.3032025300000001</v>
      </c>
      <c r="AV256">
        <v>6.3590278539999998</v>
      </c>
      <c r="AW256">
        <v>6.4137168410000003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35.359228389999998</v>
      </c>
      <c r="F257">
        <v>34.739561479999999</v>
      </c>
      <c r="G257">
        <v>33.259051130000003</v>
      </c>
      <c r="H257">
        <v>31.085307060000002</v>
      </c>
      <c r="I257">
        <v>30.85804465</v>
      </c>
      <c r="J257">
        <v>30.120043169999999</v>
      </c>
      <c r="K257">
        <v>28.441165479999999</v>
      </c>
      <c r="L257">
        <v>27.083094150000001</v>
      </c>
      <c r="M257">
        <v>26.142077400000002</v>
      </c>
      <c r="N257">
        <v>25.390157680000002</v>
      </c>
      <c r="O257">
        <v>25.309793490000001</v>
      </c>
      <c r="P257">
        <v>25.206256759999999</v>
      </c>
      <c r="Q257">
        <v>24.397280210000002</v>
      </c>
      <c r="R257">
        <v>23.51487715</v>
      </c>
      <c r="S257">
        <v>22.74136704</v>
      </c>
      <c r="T257">
        <v>22.264844010000001</v>
      </c>
      <c r="U257">
        <v>22.048126870000001</v>
      </c>
      <c r="V257">
        <v>21.927395730000001</v>
      </c>
      <c r="W257">
        <v>18.37450359</v>
      </c>
      <c r="X257">
        <v>16.651917650000001</v>
      </c>
      <c r="Y257">
        <v>15.11979783</v>
      </c>
      <c r="Z257">
        <v>13.822559569999999</v>
      </c>
      <c r="AA257">
        <v>12.67726699</v>
      </c>
      <c r="AB257">
        <v>11.64607489</v>
      </c>
      <c r="AC257">
        <v>10.66580989</v>
      </c>
      <c r="AD257">
        <v>9.8599155379999903</v>
      </c>
      <c r="AE257">
        <v>9.0818696800000005</v>
      </c>
      <c r="AF257">
        <v>8.3331079480000003</v>
      </c>
      <c r="AG257">
        <v>7.7141819099999998</v>
      </c>
      <c r="AH257">
        <v>7.1475173950000004</v>
      </c>
      <c r="AI257">
        <v>6.5582252360000002</v>
      </c>
      <c r="AJ257">
        <v>5.9722590090000001</v>
      </c>
      <c r="AK257">
        <v>5.3931373640000002</v>
      </c>
      <c r="AL257">
        <v>4.8800591210000004</v>
      </c>
      <c r="AM257">
        <v>4.3713008069999999</v>
      </c>
      <c r="AN257">
        <v>3.97745741</v>
      </c>
      <c r="AO257">
        <v>3.5896370850000001</v>
      </c>
      <c r="AP257">
        <v>3.2068850009999998</v>
      </c>
      <c r="AQ257">
        <v>2.8282962029999998</v>
      </c>
      <c r="AR257">
        <v>2.4523593369999999</v>
      </c>
      <c r="AS257">
        <v>1.9674273330000001</v>
      </c>
      <c r="AT257">
        <v>1.492553206</v>
      </c>
      <c r="AU257">
        <v>1.0267980000000001</v>
      </c>
      <c r="AV257">
        <v>0.56982078680000003</v>
      </c>
      <c r="AW257">
        <v>0.1211273969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1.608608627</v>
      </c>
      <c r="F258">
        <v>2.5959580500000001</v>
      </c>
      <c r="G258">
        <v>3.4525732269999998</v>
      </c>
      <c r="H258">
        <v>4.1158994460000002</v>
      </c>
      <c r="I258">
        <v>4.9395099780000002</v>
      </c>
      <c r="J258">
        <v>5.6006837320000002</v>
      </c>
      <c r="K258">
        <v>5.9557462570000004</v>
      </c>
      <c r="L258">
        <v>6.2128225459999999</v>
      </c>
      <c r="M258">
        <v>6.3925225360000004</v>
      </c>
      <c r="N258">
        <v>6.4227356479999997</v>
      </c>
      <c r="O258">
        <v>6.5199835430000004</v>
      </c>
      <c r="P258">
        <v>6.6116646809999997</v>
      </c>
      <c r="Q258">
        <v>6.5152548809999997</v>
      </c>
      <c r="R258">
        <v>6.3924126140000004</v>
      </c>
      <c r="S258">
        <v>6.2924074650000001</v>
      </c>
      <c r="T258">
        <v>6.3973522620000001</v>
      </c>
      <c r="U258">
        <v>6.5675658830000003</v>
      </c>
      <c r="V258">
        <v>6.7608516359999999</v>
      </c>
      <c r="W258">
        <v>6.1847984010000001</v>
      </c>
      <c r="X258">
        <v>5.7981047280000002</v>
      </c>
      <c r="Y258">
        <v>5.5239453740000002</v>
      </c>
      <c r="Z258">
        <v>5.3128565400000003</v>
      </c>
      <c r="AA258">
        <v>5.1414466379999997</v>
      </c>
      <c r="AB258">
        <v>4.9904477539999998</v>
      </c>
      <c r="AC258">
        <v>4.8453249889999999</v>
      </c>
      <c r="AD258">
        <v>4.6898966270000004</v>
      </c>
      <c r="AE258">
        <v>4.5388693</v>
      </c>
      <c r="AF258">
        <v>4.3963190110000001</v>
      </c>
      <c r="AG258">
        <v>4.2922949069999996</v>
      </c>
      <c r="AH258">
        <v>4.2134434450000002</v>
      </c>
      <c r="AI258">
        <v>4.1486068960000004</v>
      </c>
      <c r="AJ258">
        <v>4.0822273280000001</v>
      </c>
      <c r="AK258">
        <v>4.0163741970000002</v>
      </c>
      <c r="AL258">
        <v>3.9532258520000001</v>
      </c>
      <c r="AM258">
        <v>3.8895882789999998</v>
      </c>
      <c r="AN258">
        <v>3.8340800779999999</v>
      </c>
      <c r="AO258">
        <v>3.7815804800000001</v>
      </c>
      <c r="AP258">
        <v>3.7317960010000002</v>
      </c>
      <c r="AQ258">
        <v>3.6843949110000001</v>
      </c>
      <c r="AR258">
        <v>3.6380010509999998</v>
      </c>
      <c r="AS258">
        <v>3.6052606979999999</v>
      </c>
      <c r="AT258">
        <v>3.5743468890000001</v>
      </c>
      <c r="AU258">
        <v>3.544469045</v>
      </c>
      <c r="AV258">
        <v>3.5160202300000001</v>
      </c>
      <c r="AW258">
        <v>3.4872194200000002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0.2010760784</v>
      </c>
      <c r="F259">
        <v>0.19155180029999999</v>
      </c>
      <c r="G259">
        <v>0.17781813029999999</v>
      </c>
      <c r="H259">
        <v>0.16114826160000001</v>
      </c>
      <c r="I259">
        <v>0.15511119549999999</v>
      </c>
      <c r="J259">
        <v>0.14659842610000001</v>
      </c>
      <c r="K259">
        <v>0.134026599</v>
      </c>
      <c r="L259">
        <v>0.12356097890000001</v>
      </c>
      <c r="M259">
        <v>0.11545978950000001</v>
      </c>
      <c r="N259">
        <v>0.10855013030000001</v>
      </c>
      <c r="O259">
        <v>0.1635943608</v>
      </c>
      <c r="P259">
        <v>0.2187260402</v>
      </c>
      <c r="Q259">
        <v>0.2663435374</v>
      </c>
      <c r="R259">
        <v>0.309984282</v>
      </c>
      <c r="S259">
        <v>0.35190935080000002</v>
      </c>
      <c r="T259">
        <v>0.3241652236</v>
      </c>
      <c r="U259">
        <v>0.30102231860000001</v>
      </c>
      <c r="V259">
        <v>0.27967590339999998</v>
      </c>
      <c r="W259">
        <v>0.89212201069999997</v>
      </c>
      <c r="X259">
        <v>1.013187115</v>
      </c>
      <c r="Y259">
        <v>1.272553163</v>
      </c>
      <c r="Z259">
        <v>1.5203948860000001</v>
      </c>
      <c r="AA259">
        <v>1.7591597539999999</v>
      </c>
      <c r="AB259">
        <v>1.946883787</v>
      </c>
      <c r="AC259">
        <v>2.1230423049999998</v>
      </c>
      <c r="AD259">
        <v>2.451546038</v>
      </c>
      <c r="AE259">
        <v>2.7657640429999999</v>
      </c>
      <c r="AF259">
        <v>3.0690873779999999</v>
      </c>
      <c r="AG259">
        <v>3.3452898869999999</v>
      </c>
      <c r="AH259">
        <v>3.6348273639999999</v>
      </c>
      <c r="AI259">
        <v>3.992535132</v>
      </c>
      <c r="AJ259">
        <v>4.343354476</v>
      </c>
      <c r="AK259">
        <v>4.6890723489999999</v>
      </c>
      <c r="AL259">
        <v>4.9758140160000002</v>
      </c>
      <c r="AM259">
        <v>5.2573353100000002</v>
      </c>
      <c r="AN259">
        <v>5.4996370170000004</v>
      </c>
      <c r="AO259">
        <v>5.743012169</v>
      </c>
      <c r="AP259">
        <v>5.9876681449999998</v>
      </c>
      <c r="AQ259">
        <v>6.2336701479999999</v>
      </c>
      <c r="AR259">
        <v>6.4791285859999999</v>
      </c>
      <c r="AS259">
        <v>6.7869528419999998</v>
      </c>
      <c r="AT259">
        <v>7.0959187339999996</v>
      </c>
      <c r="AU259">
        <v>7.404900971</v>
      </c>
      <c r="AV259">
        <v>7.7150512999999998</v>
      </c>
      <c r="AW259">
        <v>8.0226937199999995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0.74398149010000003</v>
      </c>
      <c r="F260">
        <v>0.72318542519999995</v>
      </c>
      <c r="G260">
        <v>0.6850167157</v>
      </c>
      <c r="H260">
        <v>0.63345017100000001</v>
      </c>
      <c r="I260">
        <v>0.62214509380000005</v>
      </c>
      <c r="J260">
        <v>0.61299865040000001</v>
      </c>
      <c r="K260">
        <v>0.58530906390000004</v>
      </c>
      <c r="L260">
        <v>0.56463447460000005</v>
      </c>
      <c r="M260">
        <v>0.55319858499999996</v>
      </c>
      <c r="N260">
        <v>0.54646300430000005</v>
      </c>
      <c r="O260">
        <v>0.77291385739999996</v>
      </c>
      <c r="P260">
        <v>0.97991942570000001</v>
      </c>
      <c r="Q260">
        <v>1.1350602030000001</v>
      </c>
      <c r="R260">
        <v>1.257331889</v>
      </c>
      <c r="S260">
        <v>1.3576609049999999</v>
      </c>
      <c r="T260">
        <v>1.1672862020000001</v>
      </c>
      <c r="U260">
        <v>0.99758674749999998</v>
      </c>
      <c r="V260">
        <v>0.83662226039999998</v>
      </c>
      <c r="W260">
        <v>1.00997753</v>
      </c>
      <c r="X260">
        <v>0.98647288420000001</v>
      </c>
      <c r="Y260">
        <v>0.97138137729999996</v>
      </c>
      <c r="Z260">
        <v>0.96453328059999999</v>
      </c>
      <c r="AA260">
        <v>0.96263574230000004</v>
      </c>
      <c r="AB260">
        <v>0.95397063790000003</v>
      </c>
      <c r="AC260">
        <v>0.94519891779999998</v>
      </c>
      <c r="AD260">
        <v>0.91834323610000002</v>
      </c>
      <c r="AE260">
        <v>0.89223083469999998</v>
      </c>
      <c r="AF260">
        <v>0.86998822509999996</v>
      </c>
      <c r="AG260">
        <v>0.85131426349999995</v>
      </c>
      <c r="AH260">
        <v>0.83762368710000001</v>
      </c>
      <c r="AI260">
        <v>0.83537980789999999</v>
      </c>
      <c r="AJ260">
        <v>0.83266210490000003</v>
      </c>
      <c r="AK260">
        <v>0.82988251310000005</v>
      </c>
      <c r="AL260">
        <v>0.82742339679999999</v>
      </c>
      <c r="AM260">
        <v>0.82470322949999997</v>
      </c>
      <c r="AN260">
        <v>0.81374088089999996</v>
      </c>
      <c r="AO260">
        <v>0.80343125510000002</v>
      </c>
      <c r="AP260">
        <v>0.79371338599999997</v>
      </c>
      <c r="AQ260">
        <v>0.78451804329999997</v>
      </c>
      <c r="AR260">
        <v>0.77555316320000001</v>
      </c>
      <c r="AS260">
        <v>0.77331038559999998</v>
      </c>
      <c r="AT260">
        <v>0.77141510680000003</v>
      </c>
      <c r="AU260">
        <v>0.76970256260000003</v>
      </c>
      <c r="AV260">
        <v>0.76826247349999999</v>
      </c>
      <c r="AW260">
        <v>0.76670875999999999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0.2010760784</v>
      </c>
      <c r="F261">
        <v>0.20318586029999999</v>
      </c>
      <c r="G261">
        <v>0.20007394140000001</v>
      </c>
      <c r="H261">
        <v>0.19233014430000001</v>
      </c>
      <c r="I261">
        <v>0.19636863509999999</v>
      </c>
      <c r="J261">
        <v>0.19686364789999999</v>
      </c>
      <c r="K261">
        <v>0.19091254269999999</v>
      </c>
      <c r="L261">
        <v>0.18669472570000001</v>
      </c>
      <c r="M261">
        <v>0.1850498401</v>
      </c>
      <c r="N261">
        <v>0.18454213720000001</v>
      </c>
      <c r="O261">
        <v>0.21494608130000001</v>
      </c>
      <c r="P261">
        <v>0.24528393549999999</v>
      </c>
      <c r="Q261">
        <v>0.26797597350000002</v>
      </c>
      <c r="R261">
        <v>0.28808340989999998</v>
      </c>
      <c r="S261">
        <v>0.30776040319999998</v>
      </c>
      <c r="T261">
        <v>0.29346846789999997</v>
      </c>
      <c r="U261">
        <v>0.28291838879999998</v>
      </c>
      <c r="V261">
        <v>0.27378926599999998</v>
      </c>
      <c r="W261">
        <v>0.4148551586</v>
      </c>
      <c r="X261">
        <v>0.42881800399999997</v>
      </c>
      <c r="Y261">
        <v>0.4419060132</v>
      </c>
      <c r="Z261">
        <v>0.45721057310000002</v>
      </c>
      <c r="AA261">
        <v>0.47371126629999999</v>
      </c>
      <c r="AB261">
        <v>0.4914705358</v>
      </c>
      <c r="AC261">
        <v>0.50797506449999996</v>
      </c>
      <c r="AD261">
        <v>0.53685936960000002</v>
      </c>
      <c r="AE261">
        <v>0.56435805510000003</v>
      </c>
      <c r="AF261">
        <v>0.59108128589999998</v>
      </c>
      <c r="AG261">
        <v>0.62306807740000003</v>
      </c>
      <c r="AH261">
        <v>0.65788074510000005</v>
      </c>
      <c r="AI261">
        <v>0.66859911579999998</v>
      </c>
      <c r="AJ261">
        <v>0.6787965494</v>
      </c>
      <c r="AK261">
        <v>0.68879625280000001</v>
      </c>
      <c r="AL261">
        <v>0.6991036544</v>
      </c>
      <c r="AM261">
        <v>0.70905453350000003</v>
      </c>
      <c r="AN261">
        <v>0.71872601160000005</v>
      </c>
      <c r="AO261">
        <v>0.72875927750000002</v>
      </c>
      <c r="AP261">
        <v>0.73913850339999998</v>
      </c>
      <c r="AQ261">
        <v>0.74983524619999997</v>
      </c>
      <c r="AR261">
        <v>0.76059679749999998</v>
      </c>
      <c r="AS261">
        <v>0.77155215690000001</v>
      </c>
      <c r="AT261">
        <v>0.78278674339999998</v>
      </c>
      <c r="AU261">
        <v>0.79414901439999996</v>
      </c>
      <c r="AV261">
        <v>0.80574310910000002</v>
      </c>
      <c r="AW261">
        <v>0.8171721622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0.40215215679999999</v>
      </c>
      <c r="F262">
        <v>0.52063116139999999</v>
      </c>
      <c r="G262">
        <v>0.6568011198</v>
      </c>
      <c r="H262">
        <v>0.80890476730000005</v>
      </c>
      <c r="I262">
        <v>1.0581051779999999</v>
      </c>
      <c r="J262">
        <v>1.359029636</v>
      </c>
      <c r="K262">
        <v>1.688513516</v>
      </c>
      <c r="L262">
        <v>2.1154794410000002</v>
      </c>
      <c r="M262">
        <v>2.6864091320000001</v>
      </c>
      <c r="N262">
        <v>3.432303375</v>
      </c>
      <c r="O262">
        <v>3.209617041</v>
      </c>
      <c r="P262">
        <v>2.9830221639999999</v>
      </c>
      <c r="Q262">
        <v>2.6782092839999998</v>
      </c>
      <c r="R262">
        <v>2.377426866</v>
      </c>
      <c r="S262">
        <v>2.099657965</v>
      </c>
      <c r="T262">
        <v>2.144779357</v>
      </c>
      <c r="U262">
        <v>2.2113938819999999</v>
      </c>
      <c r="V262">
        <v>2.2855550060000001</v>
      </c>
      <c r="W262">
        <v>3.7598108219999999</v>
      </c>
      <c r="X262">
        <v>3.8670054409999999</v>
      </c>
      <c r="Y262">
        <v>3.9731419830000001</v>
      </c>
      <c r="Z262">
        <v>4.1001393070000001</v>
      </c>
      <c r="AA262">
        <v>4.2385426190000004</v>
      </c>
      <c r="AB262">
        <v>4.3778144560000003</v>
      </c>
      <c r="AC262">
        <v>4.5069726919999997</v>
      </c>
      <c r="AD262">
        <v>4.6235825310000003</v>
      </c>
      <c r="AE262">
        <v>4.7336083159999998</v>
      </c>
      <c r="AF262">
        <v>4.8418984570000001</v>
      </c>
      <c r="AG262">
        <v>4.9853449870000004</v>
      </c>
      <c r="AH262">
        <v>5.1533806389999999</v>
      </c>
      <c r="AI262">
        <v>5.289716028</v>
      </c>
      <c r="AJ262">
        <v>5.4212670919999999</v>
      </c>
      <c r="AK262">
        <v>5.5505658249999996</v>
      </c>
      <c r="AL262">
        <v>5.6801245070000004</v>
      </c>
      <c r="AM262">
        <v>5.8062104860000003</v>
      </c>
      <c r="AN262">
        <v>5.8688346920000001</v>
      </c>
      <c r="AO262">
        <v>5.9345777719999999</v>
      </c>
      <c r="AP262">
        <v>6.00327857</v>
      </c>
      <c r="AQ262">
        <v>6.0746773510000001</v>
      </c>
      <c r="AR262">
        <v>6.1467063140000002</v>
      </c>
      <c r="AS262">
        <v>6.1968116740000001</v>
      </c>
      <c r="AT262">
        <v>6.249395196</v>
      </c>
      <c r="AU262">
        <v>6.3032025300000001</v>
      </c>
      <c r="AV262">
        <v>6.3590278539999998</v>
      </c>
      <c r="AW262">
        <v>6.4137168410000003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1.229110154</v>
      </c>
      <c r="F263">
        <v>1.231878504</v>
      </c>
      <c r="G263">
        <v>1.1441923759999999</v>
      </c>
      <c r="H263">
        <v>0.92343208470000004</v>
      </c>
      <c r="I263">
        <v>1.0165394889999999</v>
      </c>
      <c r="J263">
        <v>1.042209599</v>
      </c>
      <c r="K263">
        <v>0.98253397580000001</v>
      </c>
      <c r="L263">
        <v>0.97451671620000002</v>
      </c>
      <c r="M263">
        <v>0.97797312169999995</v>
      </c>
      <c r="N263">
        <v>0.98493929710000006</v>
      </c>
      <c r="O263">
        <v>0.94429904139999998</v>
      </c>
      <c r="P263">
        <v>0.97066702179999997</v>
      </c>
      <c r="Q263">
        <v>0.95519778239999997</v>
      </c>
      <c r="R263">
        <v>0.90533560619999998</v>
      </c>
      <c r="S263">
        <v>0.89156197680000004</v>
      </c>
      <c r="T263">
        <v>0.8849439295</v>
      </c>
      <c r="U263">
        <v>0.88552048630000002</v>
      </c>
      <c r="V263">
        <v>0.89091005940000001</v>
      </c>
      <c r="W263">
        <v>0.89535901120000005</v>
      </c>
      <c r="X263">
        <v>0.89026696179999998</v>
      </c>
      <c r="Y263">
        <v>0.88720255469999998</v>
      </c>
      <c r="Z263">
        <v>0.88560633180000004</v>
      </c>
      <c r="AA263">
        <v>0.8852111842</v>
      </c>
      <c r="AB263">
        <v>0.88552939050000001</v>
      </c>
      <c r="AC263">
        <v>0.88669711120000005</v>
      </c>
      <c r="AD263">
        <v>0.88989946249999996</v>
      </c>
      <c r="AE263">
        <v>0.89415406340000003</v>
      </c>
      <c r="AF263">
        <v>0.90035869869999996</v>
      </c>
      <c r="AG263">
        <v>0.90751514659999999</v>
      </c>
      <c r="AH263">
        <v>0.91518713269999996</v>
      </c>
      <c r="AI263">
        <v>0.92425947210000003</v>
      </c>
      <c r="AJ263">
        <v>0.93353183669999995</v>
      </c>
      <c r="AK263">
        <v>0.94363302130000004</v>
      </c>
      <c r="AL263">
        <v>0.95450913559999995</v>
      </c>
      <c r="AM263" s="39">
        <v>0.96617845359999999</v>
      </c>
      <c r="AN263" s="39">
        <v>0.97819505029999998</v>
      </c>
      <c r="AO263" s="39">
        <v>0.99045383220000005</v>
      </c>
      <c r="AP263" s="39">
        <v>1.0030510100000001</v>
      </c>
      <c r="AQ263" s="39">
        <v>1.016057207</v>
      </c>
      <c r="AR263" s="39">
        <v>1.0291651530000001</v>
      </c>
      <c r="AS263" s="39">
        <v>1.0421459099999999</v>
      </c>
      <c r="AT263" s="39">
        <v>1.0559046599999999</v>
      </c>
      <c r="AU263" s="39">
        <v>1.069930053</v>
      </c>
      <c r="AV263">
        <v>1.084254498</v>
      </c>
      <c r="AW263">
        <v>1.0987024990000001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1.7665950779999999</v>
      </c>
      <c r="F264">
        <v>1.7866509690000001</v>
      </c>
      <c r="G264">
        <v>1.807740146</v>
      </c>
      <c r="H264">
        <v>1.6916895160000001</v>
      </c>
      <c r="I264">
        <v>1.769062401</v>
      </c>
      <c r="J264">
        <v>1.80396823</v>
      </c>
      <c r="K264">
        <v>1.786138936</v>
      </c>
      <c r="L264">
        <v>1.7924056239999999</v>
      </c>
      <c r="M264">
        <v>1.801753406</v>
      </c>
      <c r="N264">
        <v>1.864795915</v>
      </c>
      <c r="O264">
        <v>1.88198624</v>
      </c>
      <c r="P264">
        <v>1.9078867930000001</v>
      </c>
      <c r="Q264">
        <v>1.8958287030000001</v>
      </c>
      <c r="R264">
        <v>1.9220052839999999</v>
      </c>
      <c r="S264">
        <v>1.907991518</v>
      </c>
      <c r="T264">
        <v>1.8905499729999999</v>
      </c>
      <c r="U264">
        <v>1.8865353119999999</v>
      </c>
      <c r="V264">
        <v>1.8929750160000001</v>
      </c>
      <c r="W264">
        <v>1.9001560500000001</v>
      </c>
      <c r="X264">
        <v>1.902180464</v>
      </c>
      <c r="Y264">
        <v>1.907791405</v>
      </c>
      <c r="Z264">
        <v>1.9161532910000001</v>
      </c>
      <c r="AA264">
        <v>1.926583991</v>
      </c>
      <c r="AB264">
        <v>1.9385031049999999</v>
      </c>
      <c r="AC264">
        <v>1.9511918020000001</v>
      </c>
      <c r="AD264">
        <v>1.967919569</v>
      </c>
      <c r="AE264">
        <v>1.988533047</v>
      </c>
      <c r="AF264">
        <v>2.012571474</v>
      </c>
      <c r="AG264">
        <v>2.0389636800000002</v>
      </c>
      <c r="AH264">
        <v>2.0675460490000002</v>
      </c>
      <c r="AI264">
        <v>2.0983047610000001</v>
      </c>
      <c r="AJ264">
        <v>2.1313472739999999</v>
      </c>
      <c r="AK264">
        <v>2.1664226590000002</v>
      </c>
      <c r="AL264">
        <v>2.203728613</v>
      </c>
      <c r="AM264">
        <v>2.2422336509999998</v>
      </c>
      <c r="AN264">
        <v>2.2792175480000001</v>
      </c>
      <c r="AO264">
        <v>2.3164643109999998</v>
      </c>
      <c r="AP264">
        <v>2.3543908299999998</v>
      </c>
      <c r="AQ264">
        <v>2.3932266109999998</v>
      </c>
      <c r="AR264">
        <v>2.4331832790000001</v>
      </c>
      <c r="AS264">
        <v>2.4709679150000001</v>
      </c>
      <c r="AT264">
        <v>2.508382444</v>
      </c>
      <c r="AU264">
        <v>2.5458964150000001</v>
      </c>
      <c r="AV264">
        <v>2.5836771299999999</v>
      </c>
      <c r="AW264">
        <v>2.6216172040000001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1.619998329</v>
      </c>
      <c r="F266">
        <v>1.6383817810000001</v>
      </c>
      <c r="G266">
        <v>1.6613423620000001</v>
      </c>
      <c r="H266">
        <v>1.5404395719999999</v>
      </c>
      <c r="I266">
        <v>1.6187346760000001</v>
      </c>
      <c r="J266">
        <v>1.6670128630000001</v>
      </c>
      <c r="K266">
        <v>1.6592690779999999</v>
      </c>
      <c r="L266">
        <v>1.664400053</v>
      </c>
      <c r="M266">
        <v>1.668657909</v>
      </c>
      <c r="N266">
        <v>1.701151772</v>
      </c>
      <c r="O266">
        <v>1.7400964370000001</v>
      </c>
      <c r="P266">
        <v>1.819741343</v>
      </c>
      <c r="Q266">
        <v>1.870740665</v>
      </c>
      <c r="R266">
        <v>1.941737244</v>
      </c>
      <c r="S266">
        <v>1.9680994430000001</v>
      </c>
      <c r="T266">
        <v>1.9523112460000001</v>
      </c>
      <c r="U266">
        <v>1.9389133460000001</v>
      </c>
      <c r="V266">
        <v>1.933225685</v>
      </c>
      <c r="W266">
        <v>1.864339127</v>
      </c>
      <c r="X266">
        <v>1.8029520610000001</v>
      </c>
      <c r="Y266">
        <v>1.7633684629999999</v>
      </c>
      <c r="Z266">
        <v>1.739731637</v>
      </c>
      <c r="AA266">
        <v>1.7261209850000001</v>
      </c>
      <c r="AB266">
        <v>1.720044935</v>
      </c>
      <c r="AC266">
        <v>1.7179114719999999</v>
      </c>
      <c r="AD266">
        <v>1.7265497350000001</v>
      </c>
      <c r="AE266">
        <v>1.741432716</v>
      </c>
      <c r="AF266">
        <v>1.7605027639999999</v>
      </c>
      <c r="AG266">
        <v>1.7820585550000001</v>
      </c>
      <c r="AH266">
        <v>1.8056750050000001</v>
      </c>
      <c r="AI266">
        <v>1.8313347</v>
      </c>
      <c r="AJ266">
        <v>1.858976588</v>
      </c>
      <c r="AK266">
        <v>1.8884177950000001</v>
      </c>
      <c r="AL266">
        <v>1.91977938</v>
      </c>
      <c r="AM266">
        <v>1.9521127149999999</v>
      </c>
      <c r="AN266">
        <v>1.983778206</v>
      </c>
      <c r="AO266">
        <v>2.016056904</v>
      </c>
      <c r="AP266">
        <v>2.0491077560000002</v>
      </c>
      <c r="AQ266">
        <v>2.0829935709999998</v>
      </c>
      <c r="AR266">
        <v>2.1178001690000001</v>
      </c>
      <c r="AS266">
        <v>2.1510480369999998</v>
      </c>
      <c r="AT266">
        <v>2.1841766040000001</v>
      </c>
      <c r="AU266" s="39">
        <v>2.2174988710000001</v>
      </c>
      <c r="AV266">
        <v>2.2511132479999998</v>
      </c>
      <c r="AW266">
        <v>2.2848965720000001</v>
      </c>
    </row>
    <row r="267" spans="2:49" x14ac:dyDescent="0.25">
      <c r="B267" t="s">
        <v>366</v>
      </c>
      <c r="C267">
        <v>0.99151022292981705</v>
      </c>
      <c r="D267">
        <v>0.99151022292981705</v>
      </c>
      <c r="E267">
        <v>0.99190343530000002</v>
      </c>
      <c r="F267">
        <v>0.98792112759999995</v>
      </c>
      <c r="G267">
        <v>0.98397019760000004</v>
      </c>
      <c r="H267">
        <v>0.98000859220000003</v>
      </c>
      <c r="I267">
        <v>0.97609770080000002</v>
      </c>
      <c r="J267">
        <v>0.9722061555</v>
      </c>
      <c r="K267">
        <v>0.96832511330000004</v>
      </c>
      <c r="L267">
        <v>0.96447082260000006</v>
      </c>
      <c r="M267">
        <v>0.96062094090000005</v>
      </c>
      <c r="N267">
        <v>0.95681006239999999</v>
      </c>
      <c r="O267">
        <v>0.95613530540000002</v>
      </c>
      <c r="P267">
        <v>0.95543010979999998</v>
      </c>
      <c r="Q267">
        <v>0.95467496220000003</v>
      </c>
      <c r="R267">
        <v>0.95387824730000004</v>
      </c>
      <c r="S267">
        <v>0.9530053221</v>
      </c>
      <c r="T267">
        <v>0.95010961199999999</v>
      </c>
      <c r="U267">
        <v>0.94725423350000004</v>
      </c>
      <c r="V267">
        <v>0.94443474540000005</v>
      </c>
      <c r="W267">
        <v>0.93726277270000002</v>
      </c>
      <c r="X267">
        <v>0.93347863340000004</v>
      </c>
      <c r="Y267">
        <v>0.93075324910000001</v>
      </c>
      <c r="Z267">
        <v>0.92779004639999996</v>
      </c>
      <c r="AA267">
        <v>0.92455122150000002</v>
      </c>
      <c r="AB267">
        <v>0.92106669590000001</v>
      </c>
      <c r="AC267">
        <v>0.91722591239999995</v>
      </c>
      <c r="AD267">
        <v>0.90009088749999999</v>
      </c>
      <c r="AE267">
        <v>0.88123079979999996</v>
      </c>
      <c r="AF267">
        <v>0.86036785969999996</v>
      </c>
      <c r="AG267">
        <v>0.83741253869999999</v>
      </c>
      <c r="AH267">
        <v>0.81169569180000001</v>
      </c>
      <c r="AI267">
        <v>0.7804708454</v>
      </c>
      <c r="AJ267">
        <v>0.74504003269999997</v>
      </c>
      <c r="AK267">
        <v>0.70447085310000002</v>
      </c>
      <c r="AL267">
        <v>0.65893487279999996</v>
      </c>
      <c r="AM267">
        <v>0.60563598969999999</v>
      </c>
      <c r="AN267">
        <v>0.5798292115</v>
      </c>
      <c r="AO267">
        <v>0.55031648040000003</v>
      </c>
      <c r="AP267">
        <v>0.51622721819999995</v>
      </c>
      <c r="AQ267">
        <v>0.47639358230000001</v>
      </c>
      <c r="AR267">
        <v>0.42926890200000001</v>
      </c>
      <c r="AS267">
        <v>0.42289327290000001</v>
      </c>
      <c r="AT267">
        <v>0.41565665210000002</v>
      </c>
      <c r="AU267">
        <v>0.40741886760000001</v>
      </c>
      <c r="AV267">
        <v>0.39797557909999998</v>
      </c>
      <c r="AW267">
        <v>0.38712329020000003</v>
      </c>
    </row>
    <row r="268" spans="2:49" x14ac:dyDescent="0.25">
      <c r="B268" t="s">
        <v>367</v>
      </c>
      <c r="C268">
        <v>8.4897770701825997E-3</v>
      </c>
      <c r="D268">
        <v>8.4897770701825997E-3</v>
      </c>
      <c r="E268">
        <v>8.0965646500000005E-3</v>
      </c>
      <c r="F268">
        <v>1.2078872399999999E-2</v>
      </c>
      <c r="G268">
        <v>1.6029802400000001E-2</v>
      </c>
      <c r="H268">
        <v>1.99914078E-2</v>
      </c>
      <c r="I268">
        <v>2.3902299200000001E-2</v>
      </c>
      <c r="J268">
        <v>2.7793844500000001E-2</v>
      </c>
      <c r="K268">
        <v>3.1674886700000002E-2</v>
      </c>
      <c r="L268">
        <v>3.55291774E-2</v>
      </c>
      <c r="M268">
        <v>3.9379059100000002E-2</v>
      </c>
      <c r="N268">
        <v>4.3189937599999999E-2</v>
      </c>
      <c r="O268">
        <v>4.3864694599999997E-2</v>
      </c>
      <c r="P268">
        <v>4.4569890199999997E-2</v>
      </c>
      <c r="Q268">
        <v>4.5325037800000002E-2</v>
      </c>
      <c r="R268">
        <v>4.6121752699999997E-2</v>
      </c>
      <c r="S268">
        <v>4.6994677899999997E-2</v>
      </c>
      <c r="T268">
        <v>4.9890388000000001E-2</v>
      </c>
      <c r="U268">
        <v>5.2745766499999999E-2</v>
      </c>
      <c r="V268">
        <v>5.5565254600000002E-2</v>
      </c>
      <c r="W268">
        <v>6.2737227300000004E-2</v>
      </c>
      <c r="X268">
        <v>6.6521366600000006E-2</v>
      </c>
      <c r="Y268">
        <v>6.9246750900000001E-2</v>
      </c>
      <c r="Z268">
        <v>7.2209953600000001E-2</v>
      </c>
      <c r="AA268">
        <v>7.5448778499999994E-2</v>
      </c>
      <c r="AB268">
        <v>7.8933304100000004E-2</v>
      </c>
      <c r="AC268">
        <v>8.2774087600000004E-2</v>
      </c>
      <c r="AD268">
        <v>9.9909112499999994E-2</v>
      </c>
      <c r="AE268">
        <v>0.11876920019999999</v>
      </c>
      <c r="AF268">
        <v>0.13963214030000001</v>
      </c>
      <c r="AG268">
        <v>0.16258746130000001</v>
      </c>
      <c r="AH268">
        <v>0.18830430819999999</v>
      </c>
      <c r="AI268">
        <v>0.2195291546</v>
      </c>
      <c r="AJ268">
        <v>0.25495996729999998</v>
      </c>
      <c r="AK268">
        <v>0.29552914689999998</v>
      </c>
      <c r="AL268">
        <v>0.34106512719999998</v>
      </c>
      <c r="AM268">
        <v>0.39436401030000001</v>
      </c>
      <c r="AN268">
        <v>0.4201707885</v>
      </c>
      <c r="AO268">
        <v>0.44968351960000003</v>
      </c>
      <c r="AP268">
        <v>0.4837727818</v>
      </c>
      <c r="AQ268">
        <v>0.52360641770000005</v>
      </c>
      <c r="AR268">
        <v>0.57073109799999999</v>
      </c>
      <c r="AS268">
        <v>0.57710672709999999</v>
      </c>
      <c r="AT268">
        <v>0.58434334789999998</v>
      </c>
      <c r="AU268">
        <v>0.59258113239999999</v>
      </c>
      <c r="AV268">
        <v>0.60202442089999997</v>
      </c>
      <c r="AW268">
        <v>0.61287670979999997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0.79638418170000003</v>
      </c>
      <c r="G269">
        <v>0.79381289450000003</v>
      </c>
      <c r="H269">
        <v>0.79124990930000005</v>
      </c>
      <c r="I269">
        <v>0.78869519919999997</v>
      </c>
      <c r="J269">
        <v>0.78614873750000003</v>
      </c>
      <c r="K269">
        <v>0.7836104975</v>
      </c>
      <c r="L269">
        <v>0.78108045280000005</v>
      </c>
      <c r="M269">
        <v>0.77855857679999996</v>
      </c>
      <c r="N269">
        <v>0.7760448432</v>
      </c>
      <c r="O269">
        <v>0.76081534390000005</v>
      </c>
      <c r="P269">
        <v>0.74503571680000003</v>
      </c>
      <c r="Q269">
        <v>0.72867560580000001</v>
      </c>
      <c r="R269">
        <v>0.71170237920000001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0.67263995399999998</v>
      </c>
      <c r="X269">
        <v>0.66409480170000001</v>
      </c>
      <c r="Y269">
        <v>0.65512635779999995</v>
      </c>
      <c r="Z269">
        <v>0.64638429379999995</v>
      </c>
      <c r="AA269">
        <v>0.63786014530000001</v>
      </c>
      <c r="AB269">
        <v>0.6293987848</v>
      </c>
      <c r="AC269">
        <v>0.62114143570000002</v>
      </c>
      <c r="AD269">
        <v>0.60190844489999995</v>
      </c>
      <c r="AE269">
        <v>0.58312393809999996</v>
      </c>
      <c r="AF269">
        <v>0.56477240920000005</v>
      </c>
      <c r="AG269">
        <v>0.54832211340000003</v>
      </c>
      <c r="AH269">
        <v>0.53224115780000003</v>
      </c>
      <c r="AI269">
        <v>0.52351370009999998</v>
      </c>
      <c r="AJ269">
        <v>0.51499765900000005</v>
      </c>
      <c r="AK269">
        <v>0.50668544419999995</v>
      </c>
      <c r="AL269">
        <v>0.49889154870000002</v>
      </c>
      <c r="AM269">
        <v>0.49127847450000001</v>
      </c>
      <c r="AN269">
        <v>0.47268430919999999</v>
      </c>
      <c r="AO269">
        <v>0.4544022143</v>
      </c>
      <c r="AP269">
        <v>0.43642439869999999</v>
      </c>
      <c r="AQ269">
        <v>0.41874332869999997</v>
      </c>
      <c r="AR269">
        <v>0.40135171720000001</v>
      </c>
      <c r="AS269">
        <v>0.38480951260000001</v>
      </c>
      <c r="AT269">
        <v>0.36843088210000002</v>
      </c>
      <c r="AU269">
        <v>0.35221341119999999</v>
      </c>
      <c r="AV269">
        <v>0.33615473309999999</v>
      </c>
      <c r="AW269">
        <v>0.3202525269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9.6835705400000003E-3</v>
      </c>
      <c r="G270">
        <v>9.1450986900000007E-3</v>
      </c>
      <c r="H270">
        <v>8.6365695100000008E-3</v>
      </c>
      <c r="I270">
        <v>8.1563179799999906E-3</v>
      </c>
      <c r="J270">
        <v>7.7027716699999997E-3</v>
      </c>
      <c r="K270">
        <v>7.2744456000000002E-3</v>
      </c>
      <c r="L270">
        <v>6.8699373499999999E-3</v>
      </c>
      <c r="M270">
        <v>6.4879224899999999E-3</v>
      </c>
      <c r="N270">
        <v>6.1271502300000004E-3</v>
      </c>
      <c r="O270">
        <v>5.5291148799999999E-3</v>
      </c>
      <c r="P270">
        <v>4.9094769899999998E-3</v>
      </c>
      <c r="Q270">
        <v>4.2670445299999998E-3</v>
      </c>
      <c r="R270">
        <v>3.6005361100000001E-3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3.7051516399999999E-3</v>
      </c>
      <c r="X270">
        <v>2.2602297900000002E-3</v>
      </c>
      <c r="Y270">
        <v>1.7182461200000001E-3</v>
      </c>
      <c r="Z270">
        <v>1.1899431099999999E-3</v>
      </c>
      <c r="AA270">
        <v>6.74809234E-4</v>
      </c>
      <c r="AB270">
        <v>5.9819738399999995E-4</v>
      </c>
      <c r="AC270">
        <v>5.2343271699999995E-4</v>
      </c>
      <c r="AD270">
        <v>5.1095591800000002E-4</v>
      </c>
      <c r="AE270">
        <v>4.9877005900000003E-4</v>
      </c>
      <c r="AF270">
        <v>4.8686508100000001E-4</v>
      </c>
      <c r="AG270">
        <v>4.7618876299999999E-4</v>
      </c>
      <c r="AH270">
        <v>4.65752149E-4</v>
      </c>
      <c r="AI270" s="39">
        <v>3.73581352E-4</v>
      </c>
      <c r="AJ270" s="39">
        <v>2.8364332800000003E-4</v>
      </c>
      <c r="AK270" s="39">
        <v>1.9585791800000001E-4</v>
      </c>
      <c r="AL270" s="39">
        <v>2.08324792E-4</v>
      </c>
      <c r="AM270" s="39">
        <v>2.2050242899999999E-4</v>
      </c>
      <c r="AN270" s="39">
        <v>2.1180547200000001E-4</v>
      </c>
      <c r="AO270" s="39">
        <v>2.03254479E-4</v>
      </c>
      <c r="AP270" s="39">
        <v>1.94845805E-4</v>
      </c>
      <c r="AQ270" s="39">
        <v>1.8657592500000001E-4</v>
      </c>
      <c r="AR270" s="39">
        <v>1.78441433E-4</v>
      </c>
      <c r="AS270" s="39">
        <v>1.7755481E-4</v>
      </c>
      <c r="AT270" s="39">
        <v>1.76676954E-4</v>
      </c>
      <c r="AU270" s="39">
        <v>1.7580773600000001E-4</v>
      </c>
      <c r="AV270" s="39">
        <v>1.74947028E-4</v>
      </c>
      <c r="AW270" s="39">
        <v>1.7409470800000001E-4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4.08762326E-2</v>
      </c>
      <c r="G271">
        <v>4.0803516300000002E-2</v>
      </c>
      <c r="H271">
        <v>4.0730929399999997E-2</v>
      </c>
      <c r="I271">
        <v>4.0658471699999997E-2</v>
      </c>
      <c r="J271">
        <v>4.0586142800000002E-2</v>
      </c>
      <c r="K271">
        <v>4.0513942599999998E-2</v>
      </c>
      <c r="L271">
        <v>4.0441870900000003E-2</v>
      </c>
      <c r="M271">
        <v>4.0369927299999997E-2</v>
      </c>
      <c r="N271">
        <v>4.0298111800000001E-2</v>
      </c>
      <c r="O271">
        <v>4.42463061E-2</v>
      </c>
      <c r="P271">
        <v>4.8337119099999999E-2</v>
      </c>
      <c r="Q271">
        <v>5.25784205E-2</v>
      </c>
      <c r="R271">
        <v>5.6978670000000002E-2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5.7958147699999997E-2</v>
      </c>
      <c r="X271">
        <v>5.8909256799999997E-2</v>
      </c>
      <c r="Y271">
        <v>5.66391438E-2</v>
      </c>
      <c r="Z271">
        <v>5.4426332700000003E-2</v>
      </c>
      <c r="AA271">
        <v>5.2268680900000003E-2</v>
      </c>
      <c r="AB271">
        <v>5.0196504000000003E-2</v>
      </c>
      <c r="AC271">
        <v>4.8174289299999999E-2</v>
      </c>
      <c r="AD271">
        <v>4.5049255199999999E-2</v>
      </c>
      <c r="AE271">
        <v>4.1997092E-2</v>
      </c>
      <c r="AF271">
        <v>3.9015280499999999E-2</v>
      </c>
      <c r="AG271">
        <v>3.6346307500000001E-2</v>
      </c>
      <c r="AH271">
        <v>3.3737257999999999E-2</v>
      </c>
      <c r="AI271">
        <v>2.7298170300000001E-2</v>
      </c>
      <c r="AJ271">
        <v>2.1015064999999999E-2</v>
      </c>
      <c r="AK271">
        <v>1.4882342099999999E-2</v>
      </c>
      <c r="AL271">
        <v>9.1889673799999995E-3</v>
      </c>
      <c r="AM271">
        <v>3.62768116E-3</v>
      </c>
      <c r="AN271">
        <v>3.8553466799999998E-3</v>
      </c>
      <c r="AO271">
        <v>4.0791912400000001E-3</v>
      </c>
      <c r="AP271">
        <v>4.2993102199999998E-3</v>
      </c>
      <c r="AQ271">
        <v>4.5157958800000004E-3</v>
      </c>
      <c r="AR271">
        <v>4.7287374200000003E-3</v>
      </c>
      <c r="AS271">
        <v>4.8924664499999998E-3</v>
      </c>
      <c r="AT271">
        <v>5.0545764799999997E-3</v>
      </c>
      <c r="AU271">
        <v>5.2150914E-3</v>
      </c>
      <c r="AV271">
        <v>5.3740346499999998E-3</v>
      </c>
      <c r="AW271">
        <v>5.5314292000000001E-3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3.7501973199999997E-2</v>
      </c>
      <c r="G272">
        <v>3.44212302E-2</v>
      </c>
      <c r="H272">
        <v>3.1593566500000003E-2</v>
      </c>
      <c r="I272">
        <v>2.89981921E-2</v>
      </c>
      <c r="J272">
        <v>2.6616024700000001E-2</v>
      </c>
      <c r="K272">
        <v>2.4429549500000002E-2</v>
      </c>
      <c r="L272">
        <v>2.2422690700000001E-2</v>
      </c>
      <c r="M272">
        <v>2.0580693000000001E-2</v>
      </c>
      <c r="N272">
        <v>1.88900132E-2</v>
      </c>
      <c r="O272">
        <v>1.6445307100000001E-2</v>
      </c>
      <c r="P272">
        <v>1.3912292099999999E-2</v>
      </c>
      <c r="Q272">
        <v>1.12860953E-2</v>
      </c>
      <c r="R272">
        <v>8.5614784100000001E-3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3.3942736700000001E-3</v>
      </c>
      <c r="X272">
        <v>1.3370926400000001E-3</v>
      </c>
      <c r="Y272">
        <v>1.02666791E-3</v>
      </c>
      <c r="Z272">
        <v>7.2407887099999995E-4</v>
      </c>
      <c r="AA272">
        <v>4.29032539E-4</v>
      </c>
      <c r="AB272">
        <v>4.2379723399999999E-4</v>
      </c>
      <c r="AC272">
        <v>4.1868815799999998E-4</v>
      </c>
      <c r="AD272">
        <v>3.4479082200000001E-4</v>
      </c>
      <c r="AE272">
        <v>2.7261665900000002E-4</v>
      </c>
      <c r="AF272">
        <v>2.0210609100000001E-4</v>
      </c>
      <c r="AG272">
        <v>1.998115E-4</v>
      </c>
      <c r="AH272">
        <v>1.9756842699999999E-4</v>
      </c>
      <c r="AI272">
        <v>1.9514610799999999E-4</v>
      </c>
      <c r="AJ272">
        <v>1.9278246900000001E-4</v>
      </c>
      <c r="AK272">
        <v>1.90475402E-4</v>
      </c>
      <c r="AL272">
        <v>1.88239918E-4</v>
      </c>
      <c r="AM272">
        <v>1.8605629800000001E-4</v>
      </c>
      <c r="AN272">
        <v>1.8448177199999999E-4</v>
      </c>
      <c r="AO272">
        <v>1.8293367100000001E-4</v>
      </c>
      <c r="AP272">
        <v>1.8141133599999999E-4</v>
      </c>
      <c r="AQ272">
        <v>1.7991412900000001E-4</v>
      </c>
      <c r="AR272">
        <v>1.78441433E-4</v>
      </c>
      <c r="AS272">
        <v>1.7755481E-4</v>
      </c>
      <c r="AT272" s="39">
        <v>1.76676954E-4</v>
      </c>
      <c r="AU272" s="39">
        <v>1.7580773600000001E-4</v>
      </c>
      <c r="AV272" s="39">
        <v>1.74947028E-4</v>
      </c>
      <c r="AW272" s="39">
        <v>1.7409470800000001E-4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1.7081659799999999E-2</v>
      </c>
      <c r="G273">
        <v>2.5176000800000001E-2</v>
      </c>
      <c r="H273">
        <v>3.2493267499999999E-2</v>
      </c>
      <c r="I273">
        <v>3.8964704699999998E-2</v>
      </c>
      <c r="J273">
        <v>4.44904359E-2</v>
      </c>
      <c r="K273">
        <v>4.8930383399999999E-2</v>
      </c>
      <c r="L273">
        <v>5.2092196299999997E-2</v>
      </c>
      <c r="M273">
        <v>5.37152194E-2</v>
      </c>
      <c r="N273">
        <v>5.3449221200000001E-2</v>
      </c>
      <c r="O273">
        <v>5.9116927600000001E-2</v>
      </c>
      <c r="P273">
        <v>6.4989365699999996E-2</v>
      </c>
      <c r="Q273">
        <v>7.1077832800000004E-2</v>
      </c>
      <c r="R273">
        <v>7.7394472699999994E-2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9.4578709400000002E-2</v>
      </c>
      <c r="X273">
        <v>0.1002272168</v>
      </c>
      <c r="Y273">
        <v>0.1058685342</v>
      </c>
      <c r="Z273">
        <v>0.1113674544</v>
      </c>
      <c r="AA273">
        <v>0.1167293018</v>
      </c>
      <c r="AB273">
        <v>0.121714207</v>
      </c>
      <c r="AC273">
        <v>0.12657892139999999</v>
      </c>
      <c r="AD273">
        <v>0.14072423549999999</v>
      </c>
      <c r="AE273">
        <v>0.15453970249999999</v>
      </c>
      <c r="AF273">
        <v>0.1680367267</v>
      </c>
      <c r="AG273">
        <v>0.1804881287</v>
      </c>
      <c r="AH273">
        <v>0.1926599732</v>
      </c>
      <c r="AI273">
        <v>0.20455367099999999</v>
      </c>
      <c r="AJ273">
        <v>0.21615925229999999</v>
      </c>
      <c r="AK273">
        <v>0.22748706090000001</v>
      </c>
      <c r="AL273">
        <v>0.2379384169</v>
      </c>
      <c r="AM273">
        <v>0.24814729739999999</v>
      </c>
      <c r="AN273">
        <v>0.2610910622</v>
      </c>
      <c r="AO273">
        <v>0.2738175887</v>
      </c>
      <c r="AP273">
        <v>0.28633230040000002</v>
      </c>
      <c r="AQ273">
        <v>0.29864044159999997</v>
      </c>
      <c r="AR273">
        <v>0.31074708499999998</v>
      </c>
      <c r="AS273">
        <v>0.32349417860000002</v>
      </c>
      <c r="AT273">
        <v>0.3361152254</v>
      </c>
      <c r="AU273">
        <v>0.34861208570000002</v>
      </c>
      <c r="AV273">
        <v>0.36098658340000001</v>
      </c>
      <c r="AW273">
        <v>0.37324050710000001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2.4629865800000002E-3</v>
      </c>
      <c r="G274">
        <v>3.26618272E-3</v>
      </c>
      <c r="H274">
        <v>4.3313063900000002E-3</v>
      </c>
      <c r="I274">
        <v>5.7437738999999996E-3</v>
      </c>
      <c r="J274">
        <v>7.6168563700000002E-3</v>
      </c>
      <c r="K274">
        <v>1.0100763299999999E-2</v>
      </c>
      <c r="L274">
        <v>1.3394688700000001E-2</v>
      </c>
      <c r="M274">
        <v>1.7762784899999998E-2</v>
      </c>
      <c r="N274">
        <v>2.35553459E-2</v>
      </c>
      <c r="O274">
        <v>2.60531331E-2</v>
      </c>
      <c r="P274">
        <v>2.8641146700000002E-2</v>
      </c>
      <c r="Q274">
        <v>3.1324365399999998E-2</v>
      </c>
      <c r="R274">
        <v>3.4108141000000002E-2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4.3298923500000003E-2</v>
      </c>
      <c r="X274">
        <v>4.8804669500000002E-2</v>
      </c>
      <c r="Y274">
        <v>5.7059619999999998E-2</v>
      </c>
      <c r="Z274">
        <v>6.5106200399999994E-2</v>
      </c>
      <c r="AA274">
        <v>7.2952201800000005E-2</v>
      </c>
      <c r="AB274">
        <v>8.0342860700000004E-2</v>
      </c>
      <c r="AC274">
        <v>8.7555323899999996E-2</v>
      </c>
      <c r="AD274">
        <v>9.5459329999999995E-2</v>
      </c>
      <c r="AE274">
        <v>0.1031790268</v>
      </c>
      <c r="AF274">
        <v>0.1107207866</v>
      </c>
      <c r="AG274">
        <v>0.1175910845</v>
      </c>
      <c r="AH274">
        <v>0.1243071311</v>
      </c>
      <c r="AI274">
        <v>0.12893509319999999</v>
      </c>
      <c r="AJ274">
        <v>0.13345094599999999</v>
      </c>
      <c r="AK274">
        <v>0.13785871459999999</v>
      </c>
      <c r="AL274">
        <v>0.1419413665</v>
      </c>
      <c r="AM274">
        <v>0.1459292992</v>
      </c>
      <c r="AN274">
        <v>0.15162442779999999</v>
      </c>
      <c r="AO274">
        <v>0.15722397369999999</v>
      </c>
      <c r="AP274">
        <v>0.16273032309999999</v>
      </c>
      <c r="AQ274">
        <v>0.16814578359999999</v>
      </c>
      <c r="AR274">
        <v>0.17347258709999999</v>
      </c>
      <c r="AS274">
        <v>0.17767761939999999</v>
      </c>
      <c r="AT274">
        <v>0.18184107120000001</v>
      </c>
      <c r="AU274">
        <v>0.18596355610000001</v>
      </c>
      <c r="AV274">
        <v>0.19004567589999999</v>
      </c>
      <c r="AW274">
        <v>0.19408802050000001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8.9289128999999995E-2</v>
      </c>
      <c r="G275">
        <v>8.5866417400000006E-2</v>
      </c>
      <c r="H275">
        <v>8.2574908299999999E-2</v>
      </c>
      <c r="I275">
        <v>7.9409572299999995E-2</v>
      </c>
      <c r="J275">
        <v>7.6365572699999995E-2</v>
      </c>
      <c r="K275">
        <v>7.34382586E-2</v>
      </c>
      <c r="L275">
        <v>7.0623156899999998E-2</v>
      </c>
      <c r="M275">
        <v>6.7915966199999997E-2</v>
      </c>
      <c r="N275">
        <v>6.5312549999999997E-2</v>
      </c>
      <c r="O275">
        <v>7.2238232799999996E-2</v>
      </c>
      <c r="P275">
        <v>7.9414088699999996E-2</v>
      </c>
      <c r="Q275">
        <v>8.6853922200000003E-2</v>
      </c>
      <c r="R275">
        <v>9.4572572800000004E-2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0.10697590360000001</v>
      </c>
      <c r="X275">
        <v>0.1068836817</v>
      </c>
      <c r="Y275">
        <v>0.105665761</v>
      </c>
      <c r="Z275">
        <v>0.10447858290000001</v>
      </c>
      <c r="AA275">
        <v>0.10332099779999999</v>
      </c>
      <c r="AB275">
        <v>0.1021183978</v>
      </c>
      <c r="AC275">
        <v>0.10094479369999999</v>
      </c>
      <c r="AD275">
        <v>0.1008564004</v>
      </c>
      <c r="AE275">
        <v>0.1007700683</v>
      </c>
      <c r="AF275">
        <v>0.10068572620000001</v>
      </c>
      <c r="AG275">
        <v>0.10008070970000001</v>
      </c>
      <c r="AH275">
        <v>9.9489276900000007E-2</v>
      </c>
      <c r="AI275">
        <v>9.7538915500000004E-2</v>
      </c>
      <c r="AJ275">
        <v>9.5635800300000004E-2</v>
      </c>
      <c r="AK275">
        <v>9.3778235000000001E-2</v>
      </c>
      <c r="AL275">
        <v>9.2106687100000001E-2</v>
      </c>
      <c r="AM275">
        <v>9.0473919700000002E-2</v>
      </c>
      <c r="AN275">
        <v>9.0195801699999995E-2</v>
      </c>
      <c r="AO275">
        <v>8.9922351400000003E-2</v>
      </c>
      <c r="AP275">
        <v>8.96534524E-2</v>
      </c>
      <c r="AQ275">
        <v>8.9388991799999998E-2</v>
      </c>
      <c r="AR275">
        <v>8.9128860700000007E-2</v>
      </c>
      <c r="AS275">
        <v>8.8476668300000005E-2</v>
      </c>
      <c r="AT275">
        <v>8.7830925000000004E-2</v>
      </c>
      <c r="AU275">
        <v>8.7191535599999995E-2</v>
      </c>
      <c r="AV275">
        <v>8.6558406700000007E-2</v>
      </c>
      <c r="AW275">
        <v>8.59314469E-2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6.72026663E-3</v>
      </c>
      <c r="G276">
        <v>7.50865942E-3</v>
      </c>
      <c r="H276">
        <v>8.38954305E-3</v>
      </c>
      <c r="I276">
        <v>9.3737681600000004E-3</v>
      </c>
      <c r="J276">
        <v>1.04734583E-2</v>
      </c>
      <c r="K276">
        <v>1.17021594E-2</v>
      </c>
      <c r="L276">
        <v>1.30750064E-2</v>
      </c>
      <c r="M276">
        <v>1.4608909999999999E-2</v>
      </c>
      <c r="N276">
        <v>1.63227645E-2</v>
      </c>
      <c r="O276">
        <v>1.55556345E-2</v>
      </c>
      <c r="P276">
        <v>1.4760793899999999E-2</v>
      </c>
      <c r="Q276">
        <v>1.3936713599999999E-2</v>
      </c>
      <c r="R276">
        <v>1.30817498E-2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1.74489364E-2</v>
      </c>
      <c r="X276">
        <v>1.7483051199999999E-2</v>
      </c>
      <c r="Y276">
        <v>1.6895669200000001E-2</v>
      </c>
      <c r="Z276">
        <v>1.63231138E-2</v>
      </c>
      <c r="AA276">
        <v>1.5764830600000002E-2</v>
      </c>
      <c r="AB276">
        <v>1.5207251E-2</v>
      </c>
      <c r="AC276">
        <v>1.46631152E-2</v>
      </c>
      <c r="AD276">
        <v>1.51465873E-2</v>
      </c>
      <c r="AE276">
        <v>1.5618785499999999E-2</v>
      </c>
      <c r="AF276">
        <v>1.6080099699999999E-2</v>
      </c>
      <c r="AG276">
        <v>1.6495656099999999E-2</v>
      </c>
      <c r="AH276">
        <v>1.69018825E-2</v>
      </c>
      <c r="AI276">
        <v>1.75917225E-2</v>
      </c>
      <c r="AJ276">
        <v>1.82648516E-2</v>
      </c>
      <c r="AK276">
        <v>1.8921869800000001E-2</v>
      </c>
      <c r="AL276">
        <v>1.9536448800000002E-2</v>
      </c>
      <c r="AM276">
        <v>2.0136769299999999E-2</v>
      </c>
      <c r="AN276">
        <v>2.0152765100000001E-2</v>
      </c>
      <c r="AO276">
        <v>2.0168492499999999E-2</v>
      </c>
      <c r="AP276">
        <v>2.01839581E-2</v>
      </c>
      <c r="AQ276">
        <v>2.0199168399999998E-2</v>
      </c>
      <c r="AR276">
        <v>2.0214129800000001E-2</v>
      </c>
      <c r="AS276">
        <v>2.02944449E-2</v>
      </c>
      <c r="AT276">
        <v>2.0373966E-2</v>
      </c>
      <c r="AU276">
        <v>2.0452704499999998E-2</v>
      </c>
      <c r="AV276">
        <v>2.0530672100000001E-2</v>
      </c>
      <c r="AW276">
        <v>2.0607879999999999E-2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0.92285345029999999</v>
      </c>
      <c r="F277">
        <v>0.89643246499999996</v>
      </c>
      <c r="G277">
        <v>0.87095466720000003</v>
      </c>
      <c r="H277">
        <v>0.84587920130000005</v>
      </c>
      <c r="I277">
        <v>0.82195249420000005</v>
      </c>
      <c r="J277">
        <v>0.79878902200000002</v>
      </c>
      <c r="K277">
        <v>0.77637065080000001</v>
      </c>
      <c r="L277">
        <v>0.75467535929999996</v>
      </c>
      <c r="M277">
        <v>0.73351661440000004</v>
      </c>
      <c r="N277">
        <v>0.71315384959999994</v>
      </c>
      <c r="O277">
        <v>0.71058010429999996</v>
      </c>
      <c r="P277">
        <v>0.70834756070000005</v>
      </c>
      <c r="Q277">
        <v>0.70632668919999997</v>
      </c>
      <c r="R277">
        <v>0.70458870370000004</v>
      </c>
      <c r="S277">
        <v>0.70247410690000001</v>
      </c>
      <c r="T277">
        <v>0.69964326669999999</v>
      </c>
      <c r="U277">
        <v>0.69669780960000005</v>
      </c>
      <c r="V277">
        <v>0.69380481380000003</v>
      </c>
      <c r="W277">
        <v>0.62018625009999995</v>
      </c>
      <c r="X277">
        <v>0.60122587080000001</v>
      </c>
      <c r="Y277">
        <v>0.57772471120000002</v>
      </c>
      <c r="Z277">
        <v>0.55409268320000005</v>
      </c>
      <c r="AA277">
        <v>0.53033414999999995</v>
      </c>
      <c r="AB277">
        <v>0.50785282880000004</v>
      </c>
      <c r="AC277">
        <v>0.48533981539999999</v>
      </c>
      <c r="AD277">
        <v>0.46298741960000001</v>
      </c>
      <c r="AE277">
        <v>0.44084765770000001</v>
      </c>
      <c r="AF277">
        <v>0.41885765829999999</v>
      </c>
      <c r="AG277">
        <v>0.3983131345</v>
      </c>
      <c r="AH277">
        <v>0.37760900790000002</v>
      </c>
      <c r="AI277">
        <v>0.35557274100000003</v>
      </c>
      <c r="AJ277">
        <v>0.33369692070000001</v>
      </c>
      <c r="AK277">
        <v>0.31196020740000002</v>
      </c>
      <c r="AL277">
        <v>0.29276688490000002</v>
      </c>
      <c r="AM277">
        <v>0.27369536779999998</v>
      </c>
      <c r="AN277">
        <v>0.25926859060000002</v>
      </c>
      <c r="AO277">
        <v>0.24485572799999999</v>
      </c>
      <c r="AP277">
        <v>0.23046259629999999</v>
      </c>
      <c r="AQ277">
        <v>0.21609350490000001</v>
      </c>
      <c r="AR277">
        <v>0.2017764326</v>
      </c>
      <c r="AS277">
        <v>0.18348552060000001</v>
      </c>
      <c r="AT277">
        <v>0.16514098899999999</v>
      </c>
      <c r="AU277">
        <v>0.14676868530000001</v>
      </c>
      <c r="AV277">
        <v>0.12836043229999999</v>
      </c>
      <c r="AW277">
        <v>0.1099552476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4.12548394E-2</v>
      </c>
      <c r="F278">
        <v>6.5737207699999994E-2</v>
      </c>
      <c r="G278">
        <v>8.8483357400000004E-2</v>
      </c>
      <c r="H278">
        <v>0.1096527263</v>
      </c>
      <c r="I278">
        <v>0.12844920409999999</v>
      </c>
      <c r="J278">
        <v>0.14478935139999999</v>
      </c>
      <c r="K278">
        <v>0.1582374855</v>
      </c>
      <c r="L278">
        <v>0.16823361070000001</v>
      </c>
      <c r="M278">
        <v>0.17416319899999999</v>
      </c>
      <c r="N278">
        <v>0.17490410300000001</v>
      </c>
      <c r="O278">
        <v>0.1767715259</v>
      </c>
      <c r="P278">
        <v>0.1784291563</v>
      </c>
      <c r="Q278">
        <v>0.17995538890000001</v>
      </c>
      <c r="R278">
        <v>0.1813059555</v>
      </c>
      <c r="S278">
        <v>0.1828855002</v>
      </c>
      <c r="T278">
        <v>0.18874153660000001</v>
      </c>
      <c r="U278">
        <v>0.19458603320000001</v>
      </c>
      <c r="V278">
        <v>0.2003189376</v>
      </c>
      <c r="W278">
        <v>0.19321286809999999</v>
      </c>
      <c r="X278">
        <v>0.19274940360000001</v>
      </c>
      <c r="Y278">
        <v>0.19295791470000001</v>
      </c>
      <c r="Z278">
        <v>0.193169751</v>
      </c>
      <c r="AA278">
        <v>0.19338237990000001</v>
      </c>
      <c r="AB278">
        <v>0.19377190490000001</v>
      </c>
      <c r="AC278">
        <v>0.19412857950000001</v>
      </c>
      <c r="AD278">
        <v>0.1916417145</v>
      </c>
      <c r="AE278">
        <v>0.1891021504</v>
      </c>
      <c r="AF278">
        <v>0.1865387855</v>
      </c>
      <c r="AG278">
        <v>0.184102287</v>
      </c>
      <c r="AH278">
        <v>0.18172675969999999</v>
      </c>
      <c r="AI278">
        <v>0.17978694379999999</v>
      </c>
      <c r="AJ278">
        <v>0.17782661860000001</v>
      </c>
      <c r="AK278">
        <v>0.1758544534</v>
      </c>
      <c r="AL278">
        <v>0.173899837</v>
      </c>
      <c r="AM278">
        <v>0.17193600049999999</v>
      </c>
      <c r="AN278">
        <v>0.1702501552</v>
      </c>
      <c r="AO278">
        <v>0.16856977449999999</v>
      </c>
      <c r="AP278">
        <v>0.16689335960000001</v>
      </c>
      <c r="AQ278">
        <v>0.16521989009999999</v>
      </c>
      <c r="AR278">
        <v>0.1635436056</v>
      </c>
      <c r="AS278">
        <v>0.1627056804</v>
      </c>
      <c r="AT278">
        <v>0.1618732826</v>
      </c>
      <c r="AU278">
        <v>0.16104101100000001</v>
      </c>
      <c r="AV278">
        <v>0.16021027199999999</v>
      </c>
      <c r="AW278">
        <v>0.1593738737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5.1568549300000004E-3</v>
      </c>
      <c r="F279">
        <v>4.8506486699999999E-3</v>
      </c>
      <c r="G279">
        <v>4.5571648000000001E-3</v>
      </c>
      <c r="H279">
        <v>4.2931919199999998E-3</v>
      </c>
      <c r="I279">
        <v>4.0335801900000003E-3</v>
      </c>
      <c r="J279">
        <v>3.78987496E-3</v>
      </c>
      <c r="K279">
        <v>3.5609361300000001E-3</v>
      </c>
      <c r="L279">
        <v>3.34583991E-3</v>
      </c>
      <c r="M279">
        <v>3.1456825000000001E-3</v>
      </c>
      <c r="N279">
        <v>2.9560399499999998E-3</v>
      </c>
      <c r="O279">
        <v>4.4354137700000004E-3</v>
      </c>
      <c r="P279">
        <v>5.90276499E-3</v>
      </c>
      <c r="Q279">
        <v>7.3565740300000002E-3</v>
      </c>
      <c r="R279">
        <v>8.7919851E-3</v>
      </c>
      <c r="S279">
        <v>1.0228059499999999E-2</v>
      </c>
      <c r="T279">
        <v>9.5638695400000005E-3</v>
      </c>
      <c r="U279">
        <v>8.9187896899999997E-3</v>
      </c>
      <c r="V279">
        <v>8.2865861999999995E-3</v>
      </c>
      <c r="W279">
        <v>2.7869857899999999E-2</v>
      </c>
      <c r="X279">
        <v>3.3681904899999997E-2</v>
      </c>
      <c r="Y279">
        <v>4.4451780000000003E-2</v>
      </c>
      <c r="Z279">
        <v>5.5279923199999997E-2</v>
      </c>
      <c r="AA279">
        <v>6.6166299799999995E-2</v>
      </c>
      <c r="AB279">
        <v>7.5594695899999995E-2</v>
      </c>
      <c r="AC279">
        <v>8.5059967599999994E-2</v>
      </c>
      <c r="AD279">
        <v>0.10017672530000001</v>
      </c>
      <c r="AE279">
        <v>0.11522956350000001</v>
      </c>
      <c r="AF279">
        <v>0.13022345069999999</v>
      </c>
      <c r="AG279">
        <v>0.1434839712</v>
      </c>
      <c r="AH279">
        <v>0.15677091849999999</v>
      </c>
      <c r="AI279">
        <v>0.1730233081</v>
      </c>
      <c r="AJ279">
        <v>0.1892016239</v>
      </c>
      <c r="AK279">
        <v>0.20530812479999999</v>
      </c>
      <c r="AL279">
        <v>0.218882826</v>
      </c>
      <c r="AM279">
        <v>0.23239611539999999</v>
      </c>
      <c r="AN279">
        <v>0.24420826809999999</v>
      </c>
      <c r="AO279">
        <v>0.25600361310000003</v>
      </c>
      <c r="AP279">
        <v>0.26778046090000002</v>
      </c>
      <c r="AQ279">
        <v>0.27953743339999998</v>
      </c>
      <c r="AR279">
        <v>0.29126436059999999</v>
      </c>
      <c r="AS279">
        <v>0.30629568089999998</v>
      </c>
      <c r="AT279">
        <v>0.32135651479999999</v>
      </c>
      <c r="AU279">
        <v>0.33643762269999999</v>
      </c>
      <c r="AV279">
        <v>0.35154247890000001</v>
      </c>
      <c r="AW279">
        <v>0.36665538390000002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1.5264290599999999E-2</v>
      </c>
      <c r="F280">
        <v>1.46505266E-2</v>
      </c>
      <c r="G280">
        <v>1.40446154E-2</v>
      </c>
      <c r="H280">
        <v>1.3500725999999999E-2</v>
      </c>
      <c r="I280">
        <v>1.2942829100000001E-2</v>
      </c>
      <c r="J280">
        <v>1.2408666299999999E-2</v>
      </c>
      <c r="K280">
        <v>1.18966891E-2</v>
      </c>
      <c r="L280">
        <v>1.14058797E-2</v>
      </c>
      <c r="M280">
        <v>1.0942088399999999E-2</v>
      </c>
      <c r="N280">
        <v>1.0491977099999999E-2</v>
      </c>
      <c r="O280">
        <v>1.53652908E-2</v>
      </c>
      <c r="P280">
        <v>2.0198142400000001E-2</v>
      </c>
      <c r="Q280">
        <v>2.4985879999999999E-2</v>
      </c>
      <c r="R280">
        <v>2.9712339800000001E-2</v>
      </c>
      <c r="S280">
        <v>3.4441989800000003E-2</v>
      </c>
      <c r="T280">
        <v>3.0115528999999999E-2</v>
      </c>
      <c r="U280">
        <v>2.5895051400000001E-2</v>
      </c>
      <c r="V280">
        <v>2.1758220799999999E-2</v>
      </c>
      <c r="W280">
        <v>2.83146167E-2</v>
      </c>
      <c r="X280">
        <v>2.95345331E-2</v>
      </c>
      <c r="Y280">
        <v>3.0642770199999999E-2</v>
      </c>
      <c r="Z280">
        <v>3.17573014E-2</v>
      </c>
      <c r="AA280">
        <v>3.2877779400000001E-2</v>
      </c>
      <c r="AB280">
        <v>3.3713241099999999E-2</v>
      </c>
      <c r="AC280">
        <v>3.45470997E-2</v>
      </c>
      <c r="AD280">
        <v>3.4324688300000003E-2</v>
      </c>
      <c r="AE280">
        <v>3.4092343999999997E-2</v>
      </c>
      <c r="AF280">
        <v>3.3855105000000003E-2</v>
      </c>
      <c r="AG280">
        <v>3.3548246800000001E-2</v>
      </c>
      <c r="AH280">
        <v>3.3252308500000001E-2</v>
      </c>
      <c r="AI280">
        <v>3.3403275000000003E-2</v>
      </c>
      <c r="AJ280">
        <v>3.3548897600000002E-2</v>
      </c>
      <c r="AK280">
        <v>3.3690615100000001E-2</v>
      </c>
      <c r="AL280">
        <v>3.3832349599999999E-2</v>
      </c>
      <c r="AM280">
        <v>3.3970668900000001E-2</v>
      </c>
      <c r="AN280">
        <v>3.3756082499999999E-2</v>
      </c>
      <c r="AO280">
        <v>3.3542372299999998E-2</v>
      </c>
      <c r="AP280">
        <v>3.3329245E-2</v>
      </c>
      <c r="AQ280">
        <v>3.3116499100000002E-2</v>
      </c>
      <c r="AR280">
        <v>3.2902976299999998E-2</v>
      </c>
      <c r="AS280">
        <v>3.3030345900000001E-2</v>
      </c>
      <c r="AT280">
        <v>3.3159179800000001E-2</v>
      </c>
      <c r="AU280">
        <v>3.3288398199999999E-2</v>
      </c>
      <c r="AV280">
        <v>3.3418301400000003E-2</v>
      </c>
      <c r="AW280">
        <v>3.3547390699999999E-2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5.1568549300000004E-3</v>
      </c>
      <c r="F281">
        <v>5.1452569099999998E-3</v>
      </c>
      <c r="G281">
        <v>5.1275419499999999E-3</v>
      </c>
      <c r="H281">
        <v>5.1239164000000002E-3</v>
      </c>
      <c r="I281">
        <v>5.1064569100000004E-3</v>
      </c>
      <c r="J281">
        <v>5.08933574E-3</v>
      </c>
      <c r="K281">
        <v>5.0723317299999999E-3</v>
      </c>
      <c r="L281">
        <v>5.0554039800000004E-3</v>
      </c>
      <c r="M281">
        <v>5.0416517000000001E-3</v>
      </c>
      <c r="N281">
        <v>5.0254562400000001E-3</v>
      </c>
      <c r="O281">
        <v>5.8276752599999999E-3</v>
      </c>
      <c r="P281">
        <v>6.6194835600000002E-3</v>
      </c>
      <c r="Q281">
        <v>7.4016629299999996E-3</v>
      </c>
      <c r="R281">
        <v>8.1708176599999995E-3</v>
      </c>
      <c r="S281">
        <v>8.9448936E-3</v>
      </c>
      <c r="T281">
        <v>8.6582209800000007E-3</v>
      </c>
      <c r="U281">
        <v>8.38240042E-3</v>
      </c>
      <c r="V281">
        <v>8.1121695699999906E-3</v>
      </c>
      <c r="W281">
        <v>1.2960059499999999E-2</v>
      </c>
      <c r="X281">
        <v>1.42554194E-2</v>
      </c>
      <c r="Y281">
        <v>1.54362973E-2</v>
      </c>
      <c r="Z281">
        <v>1.66236848E-2</v>
      </c>
      <c r="AA281">
        <v>1.7817439000000001E-2</v>
      </c>
      <c r="AB281">
        <v>1.9083093700000001E-2</v>
      </c>
      <c r="AC281">
        <v>2.03520874E-2</v>
      </c>
      <c r="AD281">
        <v>2.1937509099999999E-2</v>
      </c>
      <c r="AE281">
        <v>2.3512755E-2</v>
      </c>
      <c r="AF281">
        <v>2.50799783E-2</v>
      </c>
      <c r="AG281">
        <v>2.67242257E-2</v>
      </c>
      <c r="AH281">
        <v>2.83745439E-2</v>
      </c>
      <c r="AI281">
        <v>2.8974881099999999E-2</v>
      </c>
      <c r="AJ281">
        <v>2.9569175199999999E-2</v>
      </c>
      <c r="AK281">
        <v>3.01585168E-2</v>
      </c>
      <c r="AL281">
        <v>3.0753115599999999E-2</v>
      </c>
      <c r="AM281">
        <v>3.1343163299999997E-2</v>
      </c>
      <c r="AN281">
        <v>3.1914621599999998E-2</v>
      </c>
      <c r="AO281">
        <v>3.2485567299999997E-2</v>
      </c>
      <c r="AP281">
        <v>3.3055748000000003E-2</v>
      </c>
      <c r="AQ281">
        <v>3.3624977799999997E-2</v>
      </c>
      <c r="AR281">
        <v>3.4192057900000003E-2</v>
      </c>
      <c r="AS281">
        <v>3.4820205600000001E-2</v>
      </c>
      <c r="AT281">
        <v>3.5450465100000002E-2</v>
      </c>
      <c r="AU281">
        <v>3.6081725799999999E-2</v>
      </c>
      <c r="AV281">
        <v>3.6714328800000001E-2</v>
      </c>
      <c r="AW281">
        <v>3.7346629899999997E-2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1.0313709900000001E-2</v>
      </c>
      <c r="F282">
        <v>1.31838952E-2</v>
      </c>
      <c r="G282">
        <v>1.68326533E-2</v>
      </c>
      <c r="H282">
        <v>2.1550238100000001E-2</v>
      </c>
      <c r="I282">
        <v>2.75154354E-2</v>
      </c>
      <c r="J282">
        <v>3.5133749499999999E-2</v>
      </c>
      <c r="K282">
        <v>4.4861906700000002E-2</v>
      </c>
      <c r="L282">
        <v>5.72839063E-2</v>
      </c>
      <c r="M282">
        <v>7.3190764000000005E-2</v>
      </c>
      <c r="N282">
        <v>9.3468574099999896E-2</v>
      </c>
      <c r="O282">
        <v>8.7019989899999997E-2</v>
      </c>
      <c r="P282">
        <v>8.0502892000000006E-2</v>
      </c>
      <c r="Q282">
        <v>7.3973804899999995E-2</v>
      </c>
      <c r="R282">
        <v>6.7430198199999999E-2</v>
      </c>
      <c r="S282">
        <v>6.1025450000000002E-2</v>
      </c>
      <c r="T282">
        <v>6.3277577200000004E-2</v>
      </c>
      <c r="U282">
        <v>6.55199157E-2</v>
      </c>
      <c r="V282">
        <v>6.7719271900000003E-2</v>
      </c>
      <c r="W282">
        <v>0.1174563478</v>
      </c>
      <c r="X282">
        <v>0.1285528681</v>
      </c>
      <c r="Y282">
        <v>0.13878652659999999</v>
      </c>
      <c r="Z282">
        <v>0.14907665640000001</v>
      </c>
      <c r="AA282">
        <v>0.15942195200000001</v>
      </c>
      <c r="AB282">
        <v>0.16998423560000001</v>
      </c>
      <c r="AC282">
        <v>0.1805724504</v>
      </c>
      <c r="AD282">
        <v>0.18893194320000001</v>
      </c>
      <c r="AE282">
        <v>0.19721552940000001</v>
      </c>
      <c r="AF282">
        <v>0.2054450223</v>
      </c>
      <c r="AG282">
        <v>0.21382813470000001</v>
      </c>
      <c r="AH282">
        <v>0.22226646150000001</v>
      </c>
      <c r="AI282">
        <v>0.22923885099999999</v>
      </c>
      <c r="AJ282">
        <v>0.23615676390000001</v>
      </c>
      <c r="AK282">
        <v>0.24302808240000001</v>
      </c>
      <c r="AL282">
        <v>0.24986498700000001</v>
      </c>
      <c r="AM282">
        <v>0.25665868400000003</v>
      </c>
      <c r="AN282">
        <v>0.26060228190000001</v>
      </c>
      <c r="AO282">
        <v>0.26454294490000002</v>
      </c>
      <c r="AP282">
        <v>0.26847859019999998</v>
      </c>
      <c r="AQ282">
        <v>0.27240769479999999</v>
      </c>
      <c r="AR282">
        <v>0.27632056700000002</v>
      </c>
      <c r="AS282">
        <v>0.2796625666</v>
      </c>
      <c r="AT282">
        <v>0.2830195687</v>
      </c>
      <c r="AU282">
        <v>0.28638255699999998</v>
      </c>
      <c r="AV282">
        <v>0.28975418670000003</v>
      </c>
      <c r="AW282">
        <v>0.29312147430000002</v>
      </c>
    </row>
    <row r="283" spans="2:49" x14ac:dyDescent="0.25">
      <c r="B283" t="s">
        <v>382</v>
      </c>
      <c r="C283">
        <v>0.99132434052165697</v>
      </c>
      <c r="D283">
        <v>0.99132434052165697</v>
      </c>
      <c r="E283">
        <v>0.99172610110000003</v>
      </c>
      <c r="F283">
        <v>0.98765502360000001</v>
      </c>
      <c r="G283">
        <v>0.98360065809999997</v>
      </c>
      <c r="H283">
        <v>0.97956293589999999</v>
      </c>
      <c r="I283">
        <v>0.97554178869999997</v>
      </c>
      <c r="J283">
        <v>0.97153714849999995</v>
      </c>
      <c r="K283">
        <v>0.96754894749999998</v>
      </c>
      <c r="L283">
        <v>0.96357711820000003</v>
      </c>
      <c r="M283">
        <v>0.95962159349999998</v>
      </c>
      <c r="N283">
        <v>0.95568230639999996</v>
      </c>
      <c r="O283">
        <v>0.95496918220000004</v>
      </c>
      <c r="P283">
        <v>0.95421073860000005</v>
      </c>
      <c r="Q283">
        <v>0.95340251369999995</v>
      </c>
      <c r="R283">
        <v>0.95253944010000002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0.93535717060000001</v>
      </c>
      <c r="X283">
        <v>0.93139531789999996</v>
      </c>
      <c r="Y283">
        <v>0.92849889259999996</v>
      </c>
      <c r="Z283">
        <v>0.92534044729999998</v>
      </c>
      <c r="AA283">
        <v>0.92188274280000004</v>
      </c>
      <c r="AB283">
        <v>0.91814930309999998</v>
      </c>
      <c r="AC283">
        <v>0.91402602079999995</v>
      </c>
      <c r="AD283">
        <v>0.89605416130000004</v>
      </c>
      <c r="AE283">
        <v>0.87621455110000002</v>
      </c>
      <c r="AF283">
        <v>0.85420006820000005</v>
      </c>
      <c r="AG283">
        <v>0.8299185939</v>
      </c>
      <c r="AH283">
        <v>0.80265413799999996</v>
      </c>
      <c r="AI283">
        <v>0.76945956380000002</v>
      </c>
      <c r="AJ283">
        <v>0.73166685740000004</v>
      </c>
      <c r="AK283">
        <v>0.68824951919999999</v>
      </c>
      <c r="AL283">
        <v>0.63933244879999995</v>
      </c>
      <c r="AM283">
        <v>0.58190196049999998</v>
      </c>
      <c r="AN283">
        <v>0.55350867670000004</v>
      </c>
      <c r="AO283">
        <v>0.52100035079999996</v>
      </c>
      <c r="AP283">
        <v>0.4834125011</v>
      </c>
      <c r="AQ283">
        <v>0.4394536966</v>
      </c>
      <c r="AR283">
        <v>0.38735418700000002</v>
      </c>
      <c r="AS283">
        <v>0.3791369913</v>
      </c>
      <c r="AT283">
        <v>0.36996444169999998</v>
      </c>
      <c r="AU283">
        <v>0.3596596473</v>
      </c>
      <c r="AV283">
        <v>0.34799917409999997</v>
      </c>
      <c r="AW283">
        <v>0.33469665990000003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0.89194960639999998</v>
      </c>
      <c r="G284">
        <v>0.8652159291</v>
      </c>
      <c r="H284">
        <v>0.83928351850000005</v>
      </c>
      <c r="I284">
        <v>0.81412835890000002</v>
      </c>
      <c r="J284">
        <v>0.78972715429999996</v>
      </c>
      <c r="K284">
        <v>0.76605730719999998</v>
      </c>
      <c r="L284">
        <v>0.74309689700000003</v>
      </c>
      <c r="M284">
        <v>0.72082466040000004</v>
      </c>
      <c r="N284">
        <v>0.69921997140000003</v>
      </c>
      <c r="O284">
        <v>0.69624978999999998</v>
      </c>
      <c r="P284">
        <v>0.69328496819999996</v>
      </c>
      <c r="Q284">
        <v>0.69032549160000001</v>
      </c>
      <c r="R284">
        <v>0.68737134560000002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0.59669713120000001</v>
      </c>
      <c r="X284">
        <v>0.57580087219999998</v>
      </c>
      <c r="Y284">
        <v>0.55000668139999997</v>
      </c>
      <c r="Z284">
        <v>0.5239822918</v>
      </c>
      <c r="AA284">
        <v>0.49772460769999999</v>
      </c>
      <c r="AB284">
        <v>0.47263154029999999</v>
      </c>
      <c r="AC284">
        <v>0.44729826839999998</v>
      </c>
      <c r="AD284">
        <v>0.42222452929999998</v>
      </c>
      <c r="AE284">
        <v>0.39710586809999998</v>
      </c>
      <c r="AF284">
        <v>0.37194216409999997</v>
      </c>
      <c r="AG284">
        <v>0.3485171171</v>
      </c>
      <c r="AH284">
        <v>0.32504399630000003</v>
      </c>
      <c r="AI284">
        <v>0.3000194819</v>
      </c>
      <c r="AJ284">
        <v>0.27498585190000002</v>
      </c>
      <c r="AK284">
        <v>0.2499431013</v>
      </c>
      <c r="AL284">
        <v>0.22753208729999999</v>
      </c>
      <c r="AM284">
        <v>0.2051024571</v>
      </c>
      <c r="AN284">
        <v>0.18771564069999999</v>
      </c>
      <c r="AO284">
        <v>0.17029071570000001</v>
      </c>
      <c r="AP284">
        <v>0.15282755649999999</v>
      </c>
      <c r="AQ284">
        <v>0.1353260372</v>
      </c>
      <c r="AR284">
        <v>0.1177860312</v>
      </c>
      <c r="AS284">
        <v>9.5698703299999896E-2</v>
      </c>
      <c r="AT284">
        <v>7.3494875500000001E-2</v>
      </c>
      <c r="AU284">
        <v>5.1173623799999998E-2</v>
      </c>
      <c r="AV284">
        <v>2.8734014200000001E-2</v>
      </c>
      <c r="AW284">
        <v>6.1751027599999996E-3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413005490.60000002</v>
      </c>
      <c r="G285">
        <v>421928314.60000002</v>
      </c>
      <c r="H285">
        <v>439377144.80000001</v>
      </c>
      <c r="I285">
        <v>453285301</v>
      </c>
      <c r="J285">
        <v>469493379.5</v>
      </c>
      <c r="K285">
        <v>489928494.30000001</v>
      </c>
      <c r="L285">
        <v>515159175.39999998</v>
      </c>
      <c r="M285">
        <v>544589129.70000005</v>
      </c>
      <c r="N285">
        <v>571465579</v>
      </c>
      <c r="O285">
        <v>575584970.5</v>
      </c>
      <c r="P285">
        <v>574061303.39999998</v>
      </c>
      <c r="Q285">
        <v>572325203.89999998</v>
      </c>
      <c r="R285">
        <v>574168436.20000005</v>
      </c>
      <c r="S285">
        <v>580836981.39999998</v>
      </c>
      <c r="T285">
        <v>583781663.79999995</v>
      </c>
      <c r="U285">
        <v>583473287.39999998</v>
      </c>
      <c r="V285">
        <v>582572978.20000005</v>
      </c>
      <c r="W285">
        <v>566651834.60000002</v>
      </c>
      <c r="X285">
        <v>553695415.70000005</v>
      </c>
      <c r="Y285">
        <v>549895203</v>
      </c>
      <c r="Z285">
        <v>543505662</v>
      </c>
      <c r="AA285">
        <v>536189070.5</v>
      </c>
      <c r="AB285">
        <v>528399219.10000002</v>
      </c>
      <c r="AC285">
        <v>520417097.5</v>
      </c>
      <c r="AD285">
        <v>515836183.89999998</v>
      </c>
      <c r="AE285">
        <v>511233621.39999998</v>
      </c>
      <c r="AF285">
        <v>506694166.69999999</v>
      </c>
      <c r="AG285">
        <v>502229595.60000002</v>
      </c>
      <c r="AH285">
        <v>497833228.69999999</v>
      </c>
      <c r="AI285">
        <v>492923277</v>
      </c>
      <c r="AJ285">
        <v>488462776.10000002</v>
      </c>
      <c r="AK285">
        <v>484251421.30000001</v>
      </c>
      <c r="AL285">
        <v>480212617.30000001</v>
      </c>
      <c r="AM285">
        <v>476256236.60000002</v>
      </c>
      <c r="AN285">
        <v>472184520.5</v>
      </c>
      <c r="AO285">
        <v>468187215.30000001</v>
      </c>
      <c r="AP285">
        <v>464271396.10000002</v>
      </c>
      <c r="AQ285">
        <v>460434093.39999998</v>
      </c>
      <c r="AR285">
        <v>455658953.60000002</v>
      </c>
      <c r="AS285">
        <v>450979709.10000002</v>
      </c>
      <c r="AT285">
        <v>446558910.5</v>
      </c>
      <c r="AU285">
        <v>442324115.60000002</v>
      </c>
      <c r="AV285">
        <v>438226282.30000001</v>
      </c>
      <c r="AW285">
        <v>433826784.5</v>
      </c>
    </row>
    <row r="286" spans="2:49" x14ac:dyDescent="0.25">
      <c r="B286" t="s">
        <v>505</v>
      </c>
      <c r="C286">
        <v>13020.598862561899</v>
      </c>
      <c r="D286">
        <v>13229.6487889324</v>
      </c>
      <c r="E286">
        <v>13442.05508</v>
      </c>
      <c r="F286">
        <v>13810.84359</v>
      </c>
      <c r="G286">
        <v>14176.8498</v>
      </c>
      <c r="H286">
        <v>14270.192160000001</v>
      </c>
      <c r="I286">
        <v>13871.184090000001</v>
      </c>
      <c r="J286">
        <v>13840.56925</v>
      </c>
      <c r="K286">
        <v>13960.6903</v>
      </c>
      <c r="L286">
        <v>13975.19418</v>
      </c>
      <c r="M286">
        <v>14241.882449999999</v>
      </c>
      <c r="N286">
        <v>14610.15285</v>
      </c>
      <c r="O286">
        <v>14902.2415</v>
      </c>
      <c r="P286">
        <v>15154.488740000001</v>
      </c>
      <c r="Q286">
        <v>15512.0573</v>
      </c>
      <c r="R286">
        <v>15999.86046</v>
      </c>
      <c r="S286">
        <v>15715.47724</v>
      </c>
      <c r="T286">
        <v>15461.67735</v>
      </c>
      <c r="U286">
        <v>15448.20651</v>
      </c>
      <c r="V286">
        <v>15485.164489999999</v>
      </c>
      <c r="W286">
        <v>15521.8809</v>
      </c>
      <c r="X286">
        <v>15528.26377</v>
      </c>
      <c r="Y286">
        <v>15513.553040000001</v>
      </c>
      <c r="Z286">
        <v>15477.284530000001</v>
      </c>
      <c r="AA286">
        <v>15436.126389999999</v>
      </c>
      <c r="AB286">
        <v>15379.41142</v>
      </c>
      <c r="AC286">
        <v>15298.7</v>
      </c>
      <c r="AD286">
        <v>14934.001109999999</v>
      </c>
      <c r="AE286">
        <v>14576.86333</v>
      </c>
      <c r="AF286">
        <v>14208.908740000001</v>
      </c>
      <c r="AG286">
        <v>13834.74223</v>
      </c>
      <c r="AH286">
        <v>13459.090980000001</v>
      </c>
      <c r="AI286">
        <v>13090.540709999999</v>
      </c>
      <c r="AJ286">
        <v>12738.635410000001</v>
      </c>
      <c r="AK286">
        <v>12391.926229999999</v>
      </c>
      <c r="AL286">
        <v>12053.74451</v>
      </c>
      <c r="AM286">
        <v>11721.65691</v>
      </c>
      <c r="AN286">
        <v>11397.152840000001</v>
      </c>
      <c r="AO286">
        <v>11082.27687</v>
      </c>
      <c r="AP286">
        <v>10774.995699999999</v>
      </c>
      <c r="AQ286">
        <v>10476.90272</v>
      </c>
      <c r="AR286">
        <v>10187.744860000001</v>
      </c>
      <c r="AS286">
        <v>9898.8788270000005</v>
      </c>
      <c r="AT286">
        <v>9614.4063989999995</v>
      </c>
      <c r="AU286">
        <v>9339.7168020000008</v>
      </c>
      <c r="AV286">
        <v>9074.7371619999994</v>
      </c>
      <c r="AW286">
        <v>8814.9318679999997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172226.20939999999</v>
      </c>
      <c r="G287">
        <v>178930.12160000001</v>
      </c>
      <c r="H287">
        <v>188591.9227</v>
      </c>
      <c r="I287">
        <v>196191.26730000001</v>
      </c>
      <c r="J287">
        <v>204716.3137</v>
      </c>
      <c r="K287">
        <v>218879.171</v>
      </c>
      <c r="L287">
        <v>234844.42060000001</v>
      </c>
      <c r="M287">
        <v>251720.20809999999</v>
      </c>
      <c r="N287">
        <v>273771.91110000003</v>
      </c>
      <c r="O287">
        <v>274746.50630000001</v>
      </c>
      <c r="P287">
        <v>269770.47850000003</v>
      </c>
      <c r="Q287">
        <v>266064.5626</v>
      </c>
      <c r="R287">
        <v>267329.75030000001</v>
      </c>
      <c r="S287">
        <v>272297.24089999998</v>
      </c>
      <c r="T287">
        <v>275608.8713</v>
      </c>
      <c r="U287">
        <v>274467.66389999999</v>
      </c>
      <c r="V287">
        <v>272671.39649999997</v>
      </c>
      <c r="W287">
        <v>255819.42389999999</v>
      </c>
      <c r="X287">
        <v>244910.58720000001</v>
      </c>
      <c r="Y287">
        <v>250639.193</v>
      </c>
      <c r="Z287">
        <v>252301.60630000001</v>
      </c>
      <c r="AA287">
        <v>252274.10879999999</v>
      </c>
      <c r="AB287">
        <v>251461.1612</v>
      </c>
      <c r="AC287">
        <v>250212.00899999999</v>
      </c>
      <c r="AD287">
        <v>250494.65160000001</v>
      </c>
      <c r="AE287">
        <v>250575.34039999999</v>
      </c>
      <c r="AF287">
        <v>250669.76680000001</v>
      </c>
      <c r="AG287">
        <v>250760.149</v>
      </c>
      <c r="AH287">
        <v>250826.18299999999</v>
      </c>
      <c r="AI287">
        <v>249816.42660000001</v>
      </c>
      <c r="AJ287">
        <v>249276.62419999999</v>
      </c>
      <c r="AK287">
        <v>248976.24549999999</v>
      </c>
      <c r="AL287">
        <v>248777.92439999999</v>
      </c>
      <c r="AM287">
        <v>248593.91750000001</v>
      </c>
      <c r="AN287">
        <v>248533.1802</v>
      </c>
      <c r="AO287">
        <v>248387.54920000001</v>
      </c>
      <c r="AP287">
        <v>248226.23069999999</v>
      </c>
      <c r="AQ287">
        <v>248067.00270000001</v>
      </c>
      <c r="AR287">
        <v>246424.37640000001</v>
      </c>
      <c r="AS287">
        <v>245471.75570000001</v>
      </c>
      <c r="AT287">
        <v>244708.992</v>
      </c>
      <c r="AU287">
        <v>244055.9823</v>
      </c>
      <c r="AV287">
        <v>243483.2095</v>
      </c>
      <c r="AW287">
        <v>243671.64799999999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548195.48880000005</v>
      </c>
      <c r="G288">
        <v>550999.97950000002</v>
      </c>
      <c r="H288">
        <v>565009.80240000004</v>
      </c>
      <c r="I288">
        <v>574370.73930000002</v>
      </c>
      <c r="J288">
        <v>586213.77229999995</v>
      </c>
      <c r="K288">
        <v>599885.74450000003</v>
      </c>
      <c r="L288">
        <v>618950.75749999995</v>
      </c>
      <c r="M288">
        <v>642937.57550000004</v>
      </c>
      <c r="N288">
        <v>667775.4179</v>
      </c>
      <c r="O288">
        <v>671415.65989999997</v>
      </c>
      <c r="P288">
        <v>670918.67299999995</v>
      </c>
      <c r="Q288">
        <v>669152.11219999997</v>
      </c>
      <c r="R288">
        <v>669078.26410000003</v>
      </c>
      <c r="S288">
        <v>673502.07339999999</v>
      </c>
      <c r="T288">
        <v>675461.47530000005</v>
      </c>
      <c r="U288">
        <v>675854.83799999999</v>
      </c>
      <c r="V288">
        <v>675846.31279999996</v>
      </c>
      <c r="W288">
        <v>664458.80200000003</v>
      </c>
      <c r="X288">
        <v>653078.25690000004</v>
      </c>
      <c r="Y288">
        <v>647536.82869999995</v>
      </c>
      <c r="Z288">
        <v>641036.97690000001</v>
      </c>
      <c r="AA288">
        <v>634280.00360000005</v>
      </c>
      <c r="AB288">
        <v>627262.95830000006</v>
      </c>
      <c r="AC288">
        <v>620147.6446</v>
      </c>
      <c r="AD288">
        <v>615173.9338</v>
      </c>
      <c r="AE288">
        <v>610276.67870000005</v>
      </c>
      <c r="AF288">
        <v>605425.93079999997</v>
      </c>
      <c r="AG288">
        <v>600654.46730000002</v>
      </c>
      <c r="AH288">
        <v>595968.08169999998</v>
      </c>
      <c r="AI288">
        <v>591239.94330000004</v>
      </c>
      <c r="AJ288">
        <v>586825.60869999998</v>
      </c>
      <c r="AK288">
        <v>582586.36109999998</v>
      </c>
      <c r="AL288">
        <v>578506.94590000005</v>
      </c>
      <c r="AM288">
        <v>574511.67260000005</v>
      </c>
      <c r="AN288">
        <v>570202.33860000002</v>
      </c>
      <c r="AO288">
        <v>566039.45909999998</v>
      </c>
      <c r="AP288">
        <v>561983.32429999998</v>
      </c>
      <c r="AQ288">
        <v>558016.85179999995</v>
      </c>
      <c r="AR288">
        <v>553611.40280000004</v>
      </c>
      <c r="AS288">
        <v>548798.43279999995</v>
      </c>
      <c r="AT288">
        <v>544221.31889999995</v>
      </c>
      <c r="AU288">
        <v>539825.43240000005</v>
      </c>
      <c r="AV288">
        <v>535555.09860000003</v>
      </c>
      <c r="AW288">
        <v>530177.43059999996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85388.794389999995</v>
      </c>
      <c r="F289">
        <v>90970.033609999999</v>
      </c>
      <c r="G289">
        <v>93654.820730000007</v>
      </c>
      <c r="H289">
        <v>99750.72249</v>
      </c>
      <c r="I289">
        <v>103725.18520000001</v>
      </c>
      <c r="J289">
        <v>111324.97749999999</v>
      </c>
      <c r="K289">
        <v>116915.0313</v>
      </c>
      <c r="L289">
        <v>123310.2037</v>
      </c>
      <c r="M289">
        <v>132137.32029999999</v>
      </c>
      <c r="N289">
        <v>137123.9399</v>
      </c>
      <c r="O289">
        <v>133527.12229999999</v>
      </c>
      <c r="P289">
        <v>132896.82870000001</v>
      </c>
      <c r="Q289">
        <v>137274.92199999999</v>
      </c>
      <c r="R289">
        <v>135497.81090000001</v>
      </c>
      <c r="S289">
        <v>121608.3759</v>
      </c>
      <c r="T289">
        <v>111062.5554</v>
      </c>
      <c r="U289">
        <v>105771.484</v>
      </c>
      <c r="V289">
        <v>102134.7067</v>
      </c>
      <c r="W289">
        <v>109338.81080000001</v>
      </c>
      <c r="X289">
        <v>115583.53350000001</v>
      </c>
      <c r="Y289">
        <v>114472.8223</v>
      </c>
      <c r="Z289">
        <v>115130.7363</v>
      </c>
      <c r="AA289">
        <v>116517.62209999999</v>
      </c>
      <c r="AB289">
        <v>118155.78109999999</v>
      </c>
      <c r="AC289">
        <v>120003.2933</v>
      </c>
      <c r="AD289">
        <v>121232.1155</v>
      </c>
      <c r="AE289">
        <v>122757.4565</v>
      </c>
      <c r="AF289">
        <v>124398.0714</v>
      </c>
      <c r="AG289">
        <v>126068.6164</v>
      </c>
      <c r="AH289">
        <v>127743.8979</v>
      </c>
      <c r="AI289">
        <v>129788.2113</v>
      </c>
      <c r="AJ289">
        <v>131810.90909999999</v>
      </c>
      <c r="AK289">
        <v>133852.20910000001</v>
      </c>
      <c r="AL289">
        <v>135934.36559999999</v>
      </c>
      <c r="AM289">
        <v>138057.48699999999</v>
      </c>
      <c r="AN289">
        <v>140112.58309999999</v>
      </c>
      <c r="AO289">
        <v>142233.1274</v>
      </c>
      <c r="AP289">
        <v>144401.7408</v>
      </c>
      <c r="AQ289">
        <v>146614.80780000001</v>
      </c>
      <c r="AR289">
        <v>149287.76130000001</v>
      </c>
      <c r="AS289">
        <v>151731.3523</v>
      </c>
      <c r="AT289">
        <v>154129.18650000001</v>
      </c>
      <c r="AU289">
        <v>156532.38070000001</v>
      </c>
      <c r="AV289">
        <v>158953.83790000001</v>
      </c>
      <c r="AW289">
        <v>161206.90470000001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47168.089010000003</v>
      </c>
      <c r="F290">
        <v>48417.591540000001</v>
      </c>
      <c r="G290">
        <v>48084.381300000001</v>
      </c>
      <c r="H290">
        <v>49180.722329999997</v>
      </c>
      <c r="I290">
        <v>49908.431519999998</v>
      </c>
      <c r="J290">
        <v>51031.736620000003</v>
      </c>
      <c r="K290">
        <v>51439.91908</v>
      </c>
      <c r="L290">
        <v>52505.455470000001</v>
      </c>
      <c r="M290">
        <v>54348.789629999999</v>
      </c>
      <c r="N290">
        <v>55494.792869999997</v>
      </c>
      <c r="O290">
        <v>55686.883880000001</v>
      </c>
      <c r="P290">
        <v>56257.961439999999</v>
      </c>
      <c r="Q290">
        <v>56707.166140000001</v>
      </c>
      <c r="R290">
        <v>56374.490059999996</v>
      </c>
      <c r="S290">
        <v>55583.069960000001</v>
      </c>
      <c r="T290">
        <v>54815.259530000003</v>
      </c>
      <c r="U290">
        <v>54654.768680000001</v>
      </c>
      <c r="V290">
        <v>54636.596810000003</v>
      </c>
      <c r="W290">
        <v>57978.435899999997</v>
      </c>
      <c r="X290">
        <v>60307.372239999997</v>
      </c>
      <c r="Y290">
        <v>59798.375919999999</v>
      </c>
      <c r="Z290">
        <v>59950.606180000002</v>
      </c>
      <c r="AA290">
        <v>60394.702499999999</v>
      </c>
      <c r="AB290">
        <v>60940.875269999997</v>
      </c>
      <c r="AC290">
        <v>61553.230259999997</v>
      </c>
      <c r="AD290">
        <v>61748.632380000003</v>
      </c>
      <c r="AE290">
        <v>62004.199800000002</v>
      </c>
      <c r="AF290">
        <v>62266.583319999998</v>
      </c>
      <c r="AG290">
        <v>62540.068800000001</v>
      </c>
      <c r="AH290">
        <v>62827.475330000001</v>
      </c>
      <c r="AI290">
        <v>63329.104169999999</v>
      </c>
      <c r="AJ290">
        <v>63796.306329999999</v>
      </c>
      <c r="AK290">
        <v>64248.890370000001</v>
      </c>
      <c r="AL290">
        <v>64710.322180000003</v>
      </c>
      <c r="AM290">
        <v>65182.495000000003</v>
      </c>
      <c r="AN290">
        <v>65580.521340000007</v>
      </c>
      <c r="AO290">
        <v>66019.895139999906</v>
      </c>
      <c r="AP290">
        <v>66480.336890000006</v>
      </c>
      <c r="AQ290">
        <v>66955.222590000005</v>
      </c>
      <c r="AR290">
        <v>67622.843030000004</v>
      </c>
      <c r="AS290">
        <v>68063.523440000004</v>
      </c>
      <c r="AT290">
        <v>68509.826319999906</v>
      </c>
      <c r="AU290">
        <v>68966.872380000001</v>
      </c>
      <c r="AV290">
        <v>69429.039130000005</v>
      </c>
      <c r="AW290">
        <v>69467.724879999994</v>
      </c>
    </row>
    <row r="291" spans="2:49" x14ac:dyDescent="0.25">
      <c r="B291" t="s">
        <v>510</v>
      </c>
      <c r="C291">
        <v>562444.78102118801</v>
      </c>
      <c r="D291">
        <v>571475.01390840299</v>
      </c>
      <c r="E291">
        <v>580650.23010000004</v>
      </c>
      <c r="F291">
        <v>596613.05530000001</v>
      </c>
      <c r="G291">
        <v>599081.12540000002</v>
      </c>
      <c r="H291">
        <v>614187.05889999995</v>
      </c>
      <c r="I291">
        <v>624275.57810000004</v>
      </c>
      <c r="J291">
        <v>637241.76150000002</v>
      </c>
      <c r="K291">
        <v>651316.39489999996</v>
      </c>
      <c r="L291">
        <v>671443.82649999997</v>
      </c>
      <c r="M291">
        <v>697273.19169999997</v>
      </c>
      <c r="N291">
        <v>723249.03839999996</v>
      </c>
      <c r="O291">
        <v>727081.15819999995</v>
      </c>
      <c r="P291">
        <v>727152.15789999999</v>
      </c>
      <c r="Q291">
        <v>725831.9325</v>
      </c>
      <c r="R291">
        <v>725424.55429999996</v>
      </c>
      <c r="S291">
        <v>729045.64249999996</v>
      </c>
      <c r="T291">
        <v>732368.07720000006</v>
      </c>
      <c r="U291">
        <v>733279.22710000002</v>
      </c>
      <c r="V291">
        <v>733931.13260000001</v>
      </c>
      <c r="W291">
        <v>733669.71100000001</v>
      </c>
      <c r="X291">
        <v>732343.66599999997</v>
      </c>
      <c r="Y291">
        <v>734101.9412</v>
      </c>
      <c r="Z291">
        <v>735494.20810000005</v>
      </c>
      <c r="AA291">
        <v>736860.02980000002</v>
      </c>
      <c r="AB291">
        <v>737994.39060000004</v>
      </c>
      <c r="AC291">
        <v>739027.37990000006</v>
      </c>
      <c r="AD291">
        <v>741893.28740000003</v>
      </c>
      <c r="AE291">
        <v>744883.19629999995</v>
      </c>
      <c r="AF291">
        <v>747908.3702</v>
      </c>
      <c r="AG291">
        <v>751011.83270000003</v>
      </c>
      <c r="AH291">
        <v>754205.88529999997</v>
      </c>
      <c r="AI291">
        <v>757575.24549999996</v>
      </c>
      <c r="AJ291">
        <v>761254.7598</v>
      </c>
      <c r="AK291">
        <v>765113.23699999996</v>
      </c>
      <c r="AL291">
        <v>769165.70070000004</v>
      </c>
      <c r="AM291">
        <v>773328.78489999997</v>
      </c>
      <c r="AN291">
        <v>777015.86930000002</v>
      </c>
      <c r="AO291">
        <v>780921.57889999996</v>
      </c>
      <c r="AP291">
        <v>784978.08200000005</v>
      </c>
      <c r="AQ291">
        <v>789160.08810000005</v>
      </c>
      <c r="AR291">
        <v>793019.65800000005</v>
      </c>
      <c r="AS291">
        <v>796052.32140000002</v>
      </c>
      <c r="AT291">
        <v>799370.55110000004</v>
      </c>
      <c r="AU291">
        <v>802918.21030000004</v>
      </c>
      <c r="AV291">
        <v>806620.95700000005</v>
      </c>
      <c r="AW291">
        <v>808248.17579999997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263192.5956</v>
      </c>
      <c r="G292">
        <v>272578.61420000001</v>
      </c>
      <c r="H292">
        <v>288332.38419999997</v>
      </c>
      <c r="I292">
        <v>299905.7733</v>
      </c>
      <c r="J292">
        <v>316001.5821</v>
      </c>
      <c r="K292">
        <v>335739.75900000002</v>
      </c>
      <c r="L292">
        <v>358084.62839999999</v>
      </c>
      <c r="M292">
        <v>383782.50640000001</v>
      </c>
      <c r="N292">
        <v>410713.92320000002</v>
      </c>
      <c r="O292">
        <v>408051.80359999998</v>
      </c>
      <c r="P292">
        <v>402440.38939999999</v>
      </c>
      <c r="Q292">
        <v>403016.3947</v>
      </c>
      <c r="R292">
        <v>402490.63459999999</v>
      </c>
      <c r="S292">
        <v>392883.16080000001</v>
      </c>
      <c r="T292">
        <v>385238.8824</v>
      </c>
      <c r="U292">
        <v>378753.57860000001</v>
      </c>
      <c r="V292">
        <v>373311.61040000001</v>
      </c>
      <c r="W292">
        <v>363062.68359999999</v>
      </c>
      <c r="X292">
        <v>358051.36310000002</v>
      </c>
      <c r="Y292">
        <v>362595.70390000002</v>
      </c>
      <c r="Z292">
        <v>364900.00929999998</v>
      </c>
      <c r="AA292">
        <v>366244.26740000001</v>
      </c>
      <c r="AB292">
        <v>367052.03450000001</v>
      </c>
      <c r="AC292">
        <v>367629.40850000002</v>
      </c>
      <c r="AD292">
        <v>369126.99440000003</v>
      </c>
      <c r="AE292">
        <v>370715.73869999999</v>
      </c>
      <c r="AF292">
        <v>372431.76899999997</v>
      </c>
      <c r="AG292">
        <v>374173.32370000001</v>
      </c>
      <c r="AH292">
        <v>375895.35450000002</v>
      </c>
      <c r="AI292">
        <v>376905.86339999997</v>
      </c>
      <c r="AJ292">
        <v>378364.96460000001</v>
      </c>
      <c r="AK292">
        <v>380081.61780000001</v>
      </c>
      <c r="AL292">
        <v>381940.47519999999</v>
      </c>
      <c r="AM292">
        <v>383854.03720000002</v>
      </c>
      <c r="AN292">
        <v>385823.96110000001</v>
      </c>
      <c r="AO292">
        <v>387773.6312</v>
      </c>
      <c r="AP292">
        <v>389755.04200000002</v>
      </c>
      <c r="AQ292">
        <v>391782.3921</v>
      </c>
      <c r="AR292">
        <v>392777.092</v>
      </c>
      <c r="AS292">
        <v>394238.24589999998</v>
      </c>
      <c r="AT292">
        <v>395844.58720000001</v>
      </c>
      <c r="AU292">
        <v>397566.09779999999</v>
      </c>
      <c r="AV292">
        <v>399385.92050000001</v>
      </c>
      <c r="AW292">
        <v>401800.41350000002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413005490.60000002</v>
      </c>
      <c r="G293">
        <v>421928314.60000002</v>
      </c>
      <c r="H293">
        <v>439377144.80000001</v>
      </c>
      <c r="I293">
        <v>453285301</v>
      </c>
      <c r="J293">
        <v>469493379.5</v>
      </c>
      <c r="K293">
        <v>489928494.30000001</v>
      </c>
      <c r="L293">
        <v>515159175.39999998</v>
      </c>
      <c r="M293">
        <v>544589129.70000005</v>
      </c>
      <c r="N293">
        <v>571465579</v>
      </c>
      <c r="O293">
        <v>575584970.5</v>
      </c>
      <c r="P293">
        <v>574061303.39999998</v>
      </c>
      <c r="Q293">
        <v>572325203.89999998</v>
      </c>
      <c r="R293">
        <v>574168436.20000005</v>
      </c>
      <c r="S293">
        <v>580836981.39999998</v>
      </c>
      <c r="T293">
        <v>583781663.79999995</v>
      </c>
      <c r="U293">
        <v>583473287.39999998</v>
      </c>
      <c r="V293">
        <v>582572978.20000005</v>
      </c>
      <c r="W293">
        <v>581735121</v>
      </c>
      <c r="X293">
        <v>580847783</v>
      </c>
      <c r="Y293">
        <v>577599508.10000002</v>
      </c>
      <c r="Z293">
        <v>576441780.70000005</v>
      </c>
      <c r="AA293">
        <v>576303151.29999995</v>
      </c>
      <c r="AB293">
        <v>576721791.5</v>
      </c>
      <c r="AC293">
        <v>577490874.5</v>
      </c>
      <c r="AD293">
        <v>578513285.60000002</v>
      </c>
      <c r="AE293">
        <v>581225230.39999998</v>
      </c>
      <c r="AF293">
        <v>583364569</v>
      </c>
      <c r="AG293">
        <v>585347067</v>
      </c>
      <c r="AH293">
        <v>588842464.29999995</v>
      </c>
      <c r="AI293">
        <v>590097948.89999998</v>
      </c>
      <c r="AJ293">
        <v>591854773.89999998</v>
      </c>
      <c r="AK293">
        <v>593821633.5</v>
      </c>
      <c r="AL293">
        <v>595897293.5</v>
      </c>
      <c r="AM293">
        <v>598039162</v>
      </c>
      <c r="AN293">
        <v>600325496.60000002</v>
      </c>
      <c r="AO293">
        <v>602416888.79999995</v>
      </c>
      <c r="AP293">
        <v>604433466.29999995</v>
      </c>
      <c r="AQ293">
        <v>606433266.10000002</v>
      </c>
      <c r="AR293">
        <v>608436664.39999998</v>
      </c>
      <c r="AS293">
        <v>610573611</v>
      </c>
      <c r="AT293">
        <v>612635923.20000005</v>
      </c>
      <c r="AU293">
        <v>614665112.79999995</v>
      </c>
      <c r="AV293">
        <v>616674453.70000005</v>
      </c>
      <c r="AW293">
        <v>618683939.60000002</v>
      </c>
    </row>
    <row r="294" spans="2:49" x14ac:dyDescent="0.25">
      <c r="B294" t="s">
        <v>513</v>
      </c>
      <c r="C294">
        <v>13020.598862561899</v>
      </c>
      <c r="D294">
        <v>13229.6487889324</v>
      </c>
      <c r="E294">
        <v>13442.05508</v>
      </c>
      <c r="F294">
        <v>13810.84359</v>
      </c>
      <c r="G294">
        <v>14176.8498</v>
      </c>
      <c r="H294">
        <v>14270.192160000001</v>
      </c>
      <c r="I294">
        <v>13871.184090000001</v>
      </c>
      <c r="J294">
        <v>13840.56925</v>
      </c>
      <c r="K294">
        <v>13960.6903</v>
      </c>
      <c r="L294">
        <v>13975.19418</v>
      </c>
      <c r="M294">
        <v>14241.882449999999</v>
      </c>
      <c r="N294">
        <v>14610.15285</v>
      </c>
      <c r="O294">
        <v>14902.2415</v>
      </c>
      <c r="P294">
        <v>15154.488740000001</v>
      </c>
      <c r="Q294">
        <v>15512.0573</v>
      </c>
      <c r="R294">
        <v>15999.86046</v>
      </c>
      <c r="S294">
        <v>15715.47724</v>
      </c>
      <c r="T294">
        <v>15461.67735</v>
      </c>
      <c r="U294">
        <v>15448.20651</v>
      </c>
      <c r="V294">
        <v>15485.164489999999</v>
      </c>
      <c r="W294">
        <v>15879.285690000001</v>
      </c>
      <c r="X294">
        <v>16227.203750000001</v>
      </c>
      <c r="Y294">
        <v>16565.935829999999</v>
      </c>
      <c r="Z294">
        <v>16891.39457</v>
      </c>
      <c r="AA294">
        <v>17235.988679999999</v>
      </c>
      <c r="AB294">
        <v>17592.881259999998</v>
      </c>
      <c r="AC294">
        <v>17953.688170000001</v>
      </c>
      <c r="AD294">
        <v>18314.787629999999</v>
      </c>
      <c r="AE294">
        <v>18679.99166</v>
      </c>
      <c r="AF294">
        <v>19055.356759999999</v>
      </c>
      <c r="AG294">
        <v>19443.757850000002</v>
      </c>
      <c r="AH294">
        <v>19841.495800000001</v>
      </c>
      <c r="AI294">
        <v>20245.56421</v>
      </c>
      <c r="AJ294">
        <v>20654.776249999999</v>
      </c>
      <c r="AK294">
        <v>21066.214609999999</v>
      </c>
      <c r="AL294">
        <v>21487.797159999998</v>
      </c>
      <c r="AM294">
        <v>21921.326300000001</v>
      </c>
      <c r="AN294">
        <v>22358.47723</v>
      </c>
      <c r="AO294">
        <v>22796.224579999998</v>
      </c>
      <c r="AP294">
        <v>23242.6512</v>
      </c>
      <c r="AQ294">
        <v>23704.91937</v>
      </c>
      <c r="AR294">
        <v>24185.915010000001</v>
      </c>
      <c r="AS294">
        <v>24683.47622</v>
      </c>
      <c r="AT294">
        <v>25200.072069999998</v>
      </c>
      <c r="AU294">
        <v>25734.48631</v>
      </c>
      <c r="AV294">
        <v>26287.02519</v>
      </c>
      <c r="AW294">
        <v>26865.060539999999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172226.20939999999</v>
      </c>
      <c r="G295">
        <v>178930.12160000001</v>
      </c>
      <c r="H295">
        <v>188591.9227</v>
      </c>
      <c r="I295">
        <v>196191.26730000001</v>
      </c>
      <c r="J295">
        <v>204716.3137</v>
      </c>
      <c r="K295">
        <v>218879.171</v>
      </c>
      <c r="L295">
        <v>234844.42060000001</v>
      </c>
      <c r="M295">
        <v>251720.20809999999</v>
      </c>
      <c r="N295">
        <v>273771.91110000003</v>
      </c>
      <c r="O295">
        <v>274746.50630000001</v>
      </c>
      <c r="P295">
        <v>269770.47850000003</v>
      </c>
      <c r="Q295">
        <v>266064.5626</v>
      </c>
      <c r="R295">
        <v>267329.75030000001</v>
      </c>
      <c r="S295">
        <v>272297.24089999998</v>
      </c>
      <c r="T295">
        <v>275608.8713</v>
      </c>
      <c r="U295">
        <v>274467.66389999999</v>
      </c>
      <c r="V295">
        <v>272671.39649999997</v>
      </c>
      <c r="W295">
        <v>272223.56079999998</v>
      </c>
      <c r="X295">
        <v>272511.2683</v>
      </c>
      <c r="Y295">
        <v>269435.89559999999</v>
      </c>
      <c r="Z295">
        <v>268762.29009999998</v>
      </c>
      <c r="AA295">
        <v>268881.42570000002</v>
      </c>
      <c r="AB295">
        <v>269370.03129999997</v>
      </c>
      <c r="AC295">
        <v>270111.50300000003</v>
      </c>
      <c r="AD295">
        <v>271069.02110000001</v>
      </c>
      <c r="AE295">
        <v>274115.98859999998</v>
      </c>
      <c r="AF295">
        <v>276172.2205</v>
      </c>
      <c r="AG295">
        <v>277837.63069999998</v>
      </c>
      <c r="AH295">
        <v>281408.90990000003</v>
      </c>
      <c r="AI295">
        <v>281864.1225</v>
      </c>
      <c r="AJ295">
        <v>282937.85450000002</v>
      </c>
      <c r="AK295">
        <v>284242.80060000002</v>
      </c>
      <c r="AL295">
        <v>285624.54029999999</v>
      </c>
      <c r="AM295">
        <v>287045.80709999998</v>
      </c>
      <c r="AN295">
        <v>288699.67019999999</v>
      </c>
      <c r="AO295">
        <v>290126.6176</v>
      </c>
      <c r="AP295">
        <v>291467.3762</v>
      </c>
      <c r="AQ295">
        <v>292776.03730000003</v>
      </c>
      <c r="AR295">
        <v>294079.96090000001</v>
      </c>
      <c r="AS295">
        <v>295541.1226</v>
      </c>
      <c r="AT295">
        <v>296919.21299999999</v>
      </c>
      <c r="AU295">
        <v>298286.69410000002</v>
      </c>
      <c r="AV295">
        <v>299664.228</v>
      </c>
      <c r="AW295">
        <v>301052.37180000002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548195.48880000005</v>
      </c>
      <c r="G296">
        <v>550999.97950000002</v>
      </c>
      <c r="H296">
        <v>565009.80240000004</v>
      </c>
      <c r="I296">
        <v>574370.73930000002</v>
      </c>
      <c r="J296">
        <v>586213.77229999995</v>
      </c>
      <c r="K296">
        <v>599885.74450000003</v>
      </c>
      <c r="L296">
        <v>618950.75749999995</v>
      </c>
      <c r="M296">
        <v>642937.57550000004</v>
      </c>
      <c r="N296">
        <v>667775.4179</v>
      </c>
      <c r="O296">
        <v>671415.65989999997</v>
      </c>
      <c r="P296">
        <v>670918.67299999995</v>
      </c>
      <c r="Q296">
        <v>669152.11219999997</v>
      </c>
      <c r="R296">
        <v>669078.26410000003</v>
      </c>
      <c r="S296">
        <v>673502.07339999999</v>
      </c>
      <c r="T296">
        <v>675461.47530000005</v>
      </c>
      <c r="U296">
        <v>675854.83799999999</v>
      </c>
      <c r="V296">
        <v>675846.31279999996</v>
      </c>
      <c r="W296">
        <v>674916.26240000001</v>
      </c>
      <c r="X296">
        <v>673357.15079999994</v>
      </c>
      <c r="Y296">
        <v>670760.47239999997</v>
      </c>
      <c r="Z296">
        <v>669516.64410000003</v>
      </c>
      <c r="AA296">
        <v>669217.16559999995</v>
      </c>
      <c r="AB296">
        <v>669482.32079999999</v>
      </c>
      <c r="AC296">
        <v>670087.08660000004</v>
      </c>
      <c r="AD296">
        <v>670912.2942</v>
      </c>
      <c r="AE296">
        <v>672719.03410000005</v>
      </c>
      <c r="AF296">
        <v>674406.04359999998</v>
      </c>
      <c r="AG296">
        <v>676150.26199999999</v>
      </c>
      <c r="AH296">
        <v>678747.12860000005</v>
      </c>
      <c r="AI296">
        <v>680303.39240000001</v>
      </c>
      <c r="AJ296">
        <v>682152.03159999999</v>
      </c>
      <c r="AK296">
        <v>684144.19090000005</v>
      </c>
      <c r="AL296">
        <v>686243.07830000005</v>
      </c>
      <c r="AM296">
        <v>688412.34069999994</v>
      </c>
      <c r="AN296">
        <v>690624.89269999997</v>
      </c>
      <c r="AO296">
        <v>692713.51639999996</v>
      </c>
      <c r="AP296">
        <v>694753.90370000002</v>
      </c>
      <c r="AQ296">
        <v>696793.09470000002</v>
      </c>
      <c r="AR296">
        <v>698841.299</v>
      </c>
      <c r="AS296">
        <v>700973.05630000005</v>
      </c>
      <c r="AT296">
        <v>703054.50120000006</v>
      </c>
      <c r="AU296">
        <v>705093.83310000005</v>
      </c>
      <c r="AV296">
        <v>707095.56409999996</v>
      </c>
      <c r="AW296">
        <v>709089.52009999997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85388.794389999995</v>
      </c>
      <c r="F297">
        <v>90970.033609999999</v>
      </c>
      <c r="G297">
        <v>93654.820730000007</v>
      </c>
      <c r="H297">
        <v>99750.72249</v>
      </c>
      <c r="I297">
        <v>103725.18520000001</v>
      </c>
      <c r="J297">
        <v>111324.97749999999</v>
      </c>
      <c r="K297">
        <v>116915.0313</v>
      </c>
      <c r="L297">
        <v>123310.2037</v>
      </c>
      <c r="M297">
        <v>132137.32029999999</v>
      </c>
      <c r="N297">
        <v>137123.9399</v>
      </c>
      <c r="O297">
        <v>133527.12229999999</v>
      </c>
      <c r="P297">
        <v>132896.82870000001</v>
      </c>
      <c r="Q297">
        <v>137274.92199999999</v>
      </c>
      <c r="R297">
        <v>135497.81090000001</v>
      </c>
      <c r="S297">
        <v>121608.3759</v>
      </c>
      <c r="T297">
        <v>111062.5554</v>
      </c>
      <c r="U297">
        <v>105771.484</v>
      </c>
      <c r="V297">
        <v>102134.7067</v>
      </c>
      <c r="W297">
        <v>99356.122210000001</v>
      </c>
      <c r="X297">
        <v>97784.711620000002</v>
      </c>
      <c r="Y297">
        <v>98359.129579999906</v>
      </c>
      <c r="Z297">
        <v>98207.202730000005</v>
      </c>
      <c r="AA297">
        <v>97697.444229999906</v>
      </c>
      <c r="AB297">
        <v>97171.99136</v>
      </c>
      <c r="AC297">
        <v>96868.409419999996</v>
      </c>
      <c r="AD297">
        <v>96768.854510000005</v>
      </c>
      <c r="AE297">
        <v>96025.164980000001</v>
      </c>
      <c r="AF297">
        <v>95662.901249999995</v>
      </c>
      <c r="AG297">
        <v>95435.684649999996</v>
      </c>
      <c r="AH297">
        <v>94513.455650000004</v>
      </c>
      <c r="AI297">
        <v>94858.795830000003</v>
      </c>
      <c r="AJ297">
        <v>95023.252859999906</v>
      </c>
      <c r="AK297">
        <v>95111.108389999994</v>
      </c>
      <c r="AL297">
        <v>95160.175640000001</v>
      </c>
      <c r="AM297">
        <v>95191.365279999998</v>
      </c>
      <c r="AN297">
        <v>95153.436719999998</v>
      </c>
      <c r="AO297">
        <v>95227.649080000003</v>
      </c>
      <c r="AP297">
        <v>95358.616599999994</v>
      </c>
      <c r="AQ297">
        <v>95510.264550000007</v>
      </c>
      <c r="AR297">
        <v>95660.82213</v>
      </c>
      <c r="AS297">
        <v>95751.395069999999</v>
      </c>
      <c r="AT297">
        <v>95888.102580000006</v>
      </c>
      <c r="AU297">
        <v>96041.987200000003</v>
      </c>
      <c r="AV297">
        <v>96193.501610000007</v>
      </c>
      <c r="AW297">
        <v>96337.812980000002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47168.089010000003</v>
      </c>
      <c r="F298">
        <v>48417.591540000001</v>
      </c>
      <c r="G298">
        <v>48084.381300000001</v>
      </c>
      <c r="H298">
        <v>49180.722329999997</v>
      </c>
      <c r="I298">
        <v>49908.431519999998</v>
      </c>
      <c r="J298">
        <v>51031.736620000003</v>
      </c>
      <c r="K298">
        <v>51439.91908</v>
      </c>
      <c r="L298">
        <v>52505.455470000001</v>
      </c>
      <c r="M298">
        <v>54348.789629999999</v>
      </c>
      <c r="N298">
        <v>55494.792869999997</v>
      </c>
      <c r="O298">
        <v>55686.883880000001</v>
      </c>
      <c r="P298">
        <v>56257.961439999999</v>
      </c>
      <c r="Q298">
        <v>56707.166140000001</v>
      </c>
      <c r="R298">
        <v>56374.490059999996</v>
      </c>
      <c r="S298">
        <v>55583.069960000001</v>
      </c>
      <c r="T298">
        <v>54815.259530000003</v>
      </c>
      <c r="U298">
        <v>54654.768680000001</v>
      </c>
      <c r="V298">
        <v>54636.596810000003</v>
      </c>
      <c r="W298">
        <v>54360.148350000003</v>
      </c>
      <c r="X298">
        <v>53999.680990000001</v>
      </c>
      <c r="Y298">
        <v>54215.964569999996</v>
      </c>
      <c r="Z298">
        <v>54190.571649999998</v>
      </c>
      <c r="AA298">
        <v>54142.537369999998</v>
      </c>
      <c r="AB298">
        <v>54116.097950000003</v>
      </c>
      <c r="AC298">
        <v>54121.745300000002</v>
      </c>
      <c r="AD298">
        <v>54146.560449999997</v>
      </c>
      <c r="AE298">
        <v>53929.376579999996</v>
      </c>
      <c r="AF298">
        <v>53882.958689999999</v>
      </c>
      <c r="AG298">
        <v>53916.225489999997</v>
      </c>
      <c r="AH298">
        <v>53712.324849999997</v>
      </c>
      <c r="AI298">
        <v>53960.359559999997</v>
      </c>
      <c r="AJ298">
        <v>54138.52218</v>
      </c>
      <c r="AK298">
        <v>54294.955840000002</v>
      </c>
      <c r="AL298">
        <v>54450.775600000001</v>
      </c>
      <c r="AM298">
        <v>54608.597569999998</v>
      </c>
      <c r="AN298">
        <v>54730.84506</v>
      </c>
      <c r="AO298">
        <v>54882.660360000002</v>
      </c>
      <c r="AP298">
        <v>55047.266750000003</v>
      </c>
      <c r="AQ298">
        <v>55218.748619999998</v>
      </c>
      <c r="AR298">
        <v>55391.856440000003</v>
      </c>
      <c r="AS298">
        <v>55546.595500000003</v>
      </c>
      <c r="AT298">
        <v>55711.676059999998</v>
      </c>
      <c r="AU298">
        <v>55874.490279999998</v>
      </c>
      <c r="AV298">
        <v>56030.419199999997</v>
      </c>
      <c r="AW298">
        <v>56182.57862</v>
      </c>
    </row>
    <row r="299" spans="2:49" x14ac:dyDescent="0.25">
      <c r="B299" t="s">
        <v>518</v>
      </c>
      <c r="C299">
        <v>562444.78102118801</v>
      </c>
      <c r="D299">
        <v>571475.01390840299</v>
      </c>
      <c r="E299">
        <v>580650.23010000004</v>
      </c>
      <c r="F299">
        <v>596613.05530000001</v>
      </c>
      <c r="G299">
        <v>599081.12540000002</v>
      </c>
      <c r="H299">
        <v>614187.05889999995</v>
      </c>
      <c r="I299">
        <v>624275.57810000004</v>
      </c>
      <c r="J299">
        <v>637241.76150000002</v>
      </c>
      <c r="K299">
        <v>651316.39489999996</v>
      </c>
      <c r="L299">
        <v>671443.82649999997</v>
      </c>
      <c r="M299">
        <v>697273.19169999997</v>
      </c>
      <c r="N299">
        <v>723249.03839999996</v>
      </c>
      <c r="O299">
        <v>727081.15819999995</v>
      </c>
      <c r="P299">
        <v>727152.15789999999</v>
      </c>
      <c r="Q299">
        <v>725831.9325</v>
      </c>
      <c r="R299">
        <v>725424.55429999996</v>
      </c>
      <c r="S299">
        <v>729045.64249999996</v>
      </c>
      <c r="T299">
        <v>732368.07720000006</v>
      </c>
      <c r="U299">
        <v>733279.22710000002</v>
      </c>
      <c r="V299">
        <v>733931.13260000001</v>
      </c>
      <c r="W299">
        <v>733396.82109999994</v>
      </c>
      <c r="X299">
        <v>732143.1777</v>
      </c>
      <c r="Y299">
        <v>730421.44700000004</v>
      </c>
      <c r="Z299">
        <v>729817.57189999998</v>
      </c>
      <c r="AA299">
        <v>730142.27769999998</v>
      </c>
      <c r="AB299">
        <v>731059.23959999997</v>
      </c>
      <c r="AC299">
        <v>732353.19940000004</v>
      </c>
      <c r="AD299">
        <v>733891.49840000004</v>
      </c>
      <c r="AE299">
        <v>736180.16489999997</v>
      </c>
      <c r="AF299">
        <v>738525.38800000004</v>
      </c>
      <c r="AG299">
        <v>741013.63020000001</v>
      </c>
      <c r="AH299">
        <v>744129.86</v>
      </c>
      <c r="AI299">
        <v>746654.35129999998</v>
      </c>
      <c r="AJ299">
        <v>749409.36080000002</v>
      </c>
      <c r="AK299">
        <v>752292.89119999995</v>
      </c>
      <c r="AL299">
        <v>755289.32889999996</v>
      </c>
      <c r="AM299">
        <v>758364.5564</v>
      </c>
      <c r="AN299">
        <v>761452.70849999995</v>
      </c>
      <c r="AO299">
        <v>764449.51969999995</v>
      </c>
      <c r="AP299">
        <v>767414.96939999994</v>
      </c>
      <c r="AQ299">
        <v>770391.07460000005</v>
      </c>
      <c r="AR299">
        <v>773382.93779999996</v>
      </c>
      <c r="AS299">
        <v>776446.57620000001</v>
      </c>
      <c r="AT299">
        <v>779474.18330000003</v>
      </c>
      <c r="AU299">
        <v>782461.10360000003</v>
      </c>
      <c r="AV299">
        <v>785407.1054</v>
      </c>
      <c r="AW299">
        <v>788346.00659999996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263192.5956</v>
      </c>
      <c r="G300">
        <v>272578.61420000001</v>
      </c>
      <c r="H300">
        <v>288332.38419999997</v>
      </c>
      <c r="I300">
        <v>299905.7733</v>
      </c>
      <c r="J300">
        <v>316001.5821</v>
      </c>
      <c r="K300">
        <v>335739.75900000002</v>
      </c>
      <c r="L300">
        <v>358084.62839999999</v>
      </c>
      <c r="M300">
        <v>383782.50640000001</v>
      </c>
      <c r="N300">
        <v>410713.92320000002</v>
      </c>
      <c r="O300">
        <v>408051.80359999998</v>
      </c>
      <c r="P300">
        <v>402440.38939999999</v>
      </c>
      <c r="Q300">
        <v>403016.3947</v>
      </c>
      <c r="R300">
        <v>402490.63459999999</v>
      </c>
      <c r="S300">
        <v>392883.16080000001</v>
      </c>
      <c r="T300">
        <v>385238.8824</v>
      </c>
      <c r="U300">
        <v>378753.57860000001</v>
      </c>
      <c r="V300">
        <v>373311.61040000001</v>
      </c>
      <c r="W300">
        <v>370073.47200000001</v>
      </c>
      <c r="X300">
        <v>368784.5625</v>
      </c>
      <c r="Y300">
        <v>366283.24979999999</v>
      </c>
      <c r="Z300">
        <v>365461.07789999997</v>
      </c>
      <c r="AA300">
        <v>365070.92060000001</v>
      </c>
      <c r="AB300">
        <v>365032.37300000002</v>
      </c>
      <c r="AC300">
        <v>365467.23050000001</v>
      </c>
      <c r="AD300">
        <v>366320.9154</v>
      </c>
      <c r="AE300">
        <v>368601.97940000001</v>
      </c>
      <c r="AF300">
        <v>370284.40720000002</v>
      </c>
      <c r="AG300">
        <v>371714.10619999998</v>
      </c>
      <c r="AH300">
        <v>374334.1531</v>
      </c>
      <c r="AI300">
        <v>375131.17810000002</v>
      </c>
      <c r="AJ300">
        <v>376363.98359999998</v>
      </c>
      <c r="AK300">
        <v>377750.41930000001</v>
      </c>
      <c r="AL300">
        <v>379174.51</v>
      </c>
      <c r="AM300">
        <v>380620.05839999998</v>
      </c>
      <c r="AN300">
        <v>382227.8088</v>
      </c>
      <c r="AO300">
        <v>383721.99660000001</v>
      </c>
      <c r="AP300">
        <v>385187.11369999999</v>
      </c>
      <c r="AQ300">
        <v>386640.93589999998</v>
      </c>
      <c r="AR300">
        <v>388088.95760000002</v>
      </c>
      <c r="AS300">
        <v>389633.53590000002</v>
      </c>
      <c r="AT300">
        <v>391141.5356</v>
      </c>
      <c r="AU300">
        <v>392656.12560000003</v>
      </c>
      <c r="AV300">
        <v>394178.35499999998</v>
      </c>
      <c r="AW300">
        <v>395703.95429999998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34" zoomScale="80" zoomScaleNormal="80" workbookViewId="0">
      <selection activeCell="F10" sqref="F10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128.34524653028353</v>
      </c>
      <c r="E6" s="36">
        <f>E7+E8</f>
        <v>0.62004366785729237</v>
      </c>
      <c r="F6" s="36">
        <f>F7+F8</f>
        <v>0.42155531362499632</v>
      </c>
      <c r="G6" s="36">
        <f>G7+G8</f>
        <v>0</v>
      </c>
      <c r="H6" s="163">
        <f t="shared" ref="H6:H15" si="0">SUM(C6:G6)</f>
        <v>129.38684551176581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74.321043354283518</v>
      </c>
      <c r="E7" s="16">
        <f>'T energie usages'!J12/'T energie usages'!J$20*(Résultats!N$192+Résultats!N$193+Résultats!N$194)/1000000</f>
        <v>1.5123307152106314E-2</v>
      </c>
      <c r="F7" s="16">
        <f>'T energie usages'!K12*2.394*Résultats!L284</f>
        <v>2.3198494996323289E-5</v>
      </c>
      <c r="G7" s="16">
        <v>0</v>
      </c>
      <c r="H7" s="95">
        <f t="shared" si="0"/>
        <v>74.336189859930627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54.024203176</v>
      </c>
      <c r="E8" s="16">
        <f>'T energie usages'!J13/'T energie usages'!J$20*(Résultats!N$192+Résultats!N$193+Résultats!N$194)/1000000</f>
        <v>0.60492036070518607</v>
      </c>
      <c r="F8" s="16">
        <f>(Résultats!N$209+Résultats!N$210+Résultats!N$211+Résultats!N$212+Résultats!N$213)/1000000</f>
        <v>0.42153211513</v>
      </c>
      <c r="G8" s="16">
        <v>0</v>
      </c>
      <c r="H8" s="95">
        <f t="shared" si="0"/>
        <v>55.050655651835186</v>
      </c>
      <c r="I8" s="166"/>
      <c r="J8" s="166"/>
      <c r="K8" s="197" t="s">
        <v>18</v>
      </c>
      <c r="L8" s="45">
        <f>H19</f>
        <v>125.18561048814033</v>
      </c>
      <c r="M8" s="45">
        <f>H45</f>
        <v>99.893084279472035</v>
      </c>
      <c r="N8" s="86">
        <f>H71</f>
        <v>14.097787081202501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0.87377374939999997</v>
      </c>
      <c r="D9" s="36">
        <f>'T energie usages'!I14*3.2*Résultats!L283</f>
        <v>22.051452362722888</v>
      </c>
      <c r="E9" s="36">
        <f>'T energie usages'!J14/'T energie usages'!J$20*(Résultats!N$192+Résultats!N$193+Résultats!N$194)/1000000</f>
        <v>6.9773526873573521</v>
      </c>
      <c r="F9" s="36">
        <f>('T energie usages'!K14-8)*2.394*Résultats!L284</f>
        <v>21.636042063945602</v>
      </c>
      <c r="G9" s="36">
        <v>0</v>
      </c>
      <c r="H9" s="163">
        <f t="shared" si="0"/>
        <v>51.538620863425848</v>
      </c>
      <c r="I9" s="166"/>
      <c r="J9" s="166"/>
      <c r="K9" s="197" t="s">
        <v>87</v>
      </c>
      <c r="L9" s="45">
        <f>H22</f>
        <v>43.481747307191327</v>
      </c>
      <c r="M9" s="45">
        <f>H48</f>
        <v>24.818206223279766</v>
      </c>
      <c r="N9" s="86">
        <f>H74</f>
        <v>2.6518350514276552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12.102293191599999</v>
      </c>
      <c r="E10" s="36">
        <f>'T energie usages'!J15/'T energie usages'!J$20*(Résultats!N$192+Résultats!N$193+Résultats!N$194)/1000000</f>
        <v>6.3984637974707255</v>
      </c>
      <c r="F10" s="36">
        <f>(Résultats!N$214+Résultats!N$215)/1000000</f>
        <v>13.680343789999998</v>
      </c>
      <c r="G10" s="36">
        <v>0</v>
      </c>
      <c r="H10" s="163">
        <f t="shared" si="0"/>
        <v>32.181100779070718</v>
      </c>
      <c r="I10" s="166"/>
      <c r="J10" s="166"/>
      <c r="K10" s="157" t="s">
        <v>22</v>
      </c>
      <c r="L10" s="45">
        <f>H23</f>
        <v>24.531052436793296</v>
      </c>
      <c r="M10" s="45">
        <f>H49</f>
        <v>15.535414908789782</v>
      </c>
      <c r="N10" s="86">
        <f>H75</f>
        <v>1.7013496517281184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21.265535414000002</v>
      </c>
      <c r="D11" s="36">
        <f>D12+D13</f>
        <v>64.651580722082969</v>
      </c>
      <c r="E11" s="36">
        <f>E12+E13</f>
        <v>5.4117529673146283</v>
      </c>
      <c r="F11" s="36">
        <f>F12+F13</f>
        <v>22.754140245360148</v>
      </c>
      <c r="G11" s="36">
        <f>G12+G13</f>
        <v>12.05881789</v>
      </c>
      <c r="H11" s="163">
        <f t="shared" si="0"/>
        <v>126.14182723875774</v>
      </c>
      <c r="I11" s="166"/>
      <c r="J11" s="166"/>
      <c r="K11" s="198" t="s">
        <v>88</v>
      </c>
      <c r="L11" s="199">
        <f>H24</f>
        <v>102.4525154583021</v>
      </c>
      <c r="M11" s="199">
        <f>H50</f>
        <v>75.477330191476469</v>
      </c>
      <c r="N11" s="89">
        <f>H76</f>
        <v>51.412937769023287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21.265535414000002</v>
      </c>
      <c r="D12" s="16">
        <f>(Résultats!N$171+Résultats!N$173+Résultats!N$174+Résultats!N$175+Résultats!N$176+Résultats!N$177+Résultats!N$178+Résultats!N$179+Résultats!N$180+Résultats!N$181+Résultats!N$182)/1000000</f>
        <v>58.176932251082974</v>
      </c>
      <c r="E12" s="16">
        <f>'T energie usages'!J17/'T energie usages'!J$20*(Résultats!N$192+Résultats!N$193+Résultats!N$194)/1000000</f>
        <v>5.26311042655378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22.203678593560149</v>
      </c>
      <c r="G12" s="16">
        <f>Résultats!N$133/1000000</f>
        <v>12.05881789</v>
      </c>
      <c r="H12" s="95">
        <f t="shared" si="0"/>
        <v>118.96807457519691</v>
      </c>
      <c r="I12" s="166"/>
      <c r="J12" s="166"/>
      <c r="K12" s="200" t="s">
        <v>1</v>
      </c>
      <c r="L12" s="188">
        <f>SUM(L8:L11)</f>
        <v>295.65092569042707</v>
      </c>
      <c r="M12" s="188">
        <f t="shared" ref="M12:N12" si="1">SUM(M8:M11)</f>
        <v>215.72403560301808</v>
      </c>
      <c r="N12" s="188">
        <f t="shared" si="1"/>
        <v>69.863909553381561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6.4746484710000001</v>
      </c>
      <c r="E13" s="16">
        <f>'T energie usages'!J19/'T energie usages'!J$20*(Résultats!N$192+Résultats!N$193+Résultats!N$194)/1000000</f>
        <v>0.14864254076084801</v>
      </c>
      <c r="F13" s="16">
        <f>(Résultats!N$196)/1000000</f>
        <v>0.55046165179999995</v>
      </c>
      <c r="G13" s="16">
        <v>0</v>
      </c>
      <c r="H13" s="95">
        <f t="shared" si="0"/>
        <v>7.1737526635608484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22.139309163400004</v>
      </c>
      <c r="D14" s="37">
        <f>SUM(D9:D11)+D6</f>
        <v>227.15057280668938</v>
      </c>
      <c r="E14" s="37">
        <f>SUM(E9:E11)+E6</f>
        <v>19.407613119999997</v>
      </c>
      <c r="F14" s="37">
        <f>SUM(F9:F11)+F6</f>
        <v>58.492081412930752</v>
      </c>
      <c r="G14" s="37">
        <f>SUM(G9:G11)+G6</f>
        <v>12.05881789</v>
      </c>
      <c r="H14" s="167">
        <f t="shared" si="0"/>
        <v>339.24839439302013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22.139309163399997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226.41873138968302</v>
      </c>
      <c r="E15" s="165">
        <f>(Résultats!N$192+Résultats!N$193+Résultats!N$194)/1000000</f>
        <v>19.407613119999997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62.415524080490151</v>
      </c>
      <c r="G15" s="165">
        <f>Résultats!N$133/1000000</f>
        <v>12.05881789</v>
      </c>
      <c r="H15" s="188">
        <f t="shared" si="0"/>
        <v>342.43999564357318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342.43999500000001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124.17329859016093</v>
      </c>
      <c r="E19" s="36">
        <f>E20+E21</f>
        <v>0.52830744659735174</v>
      </c>
      <c r="F19" s="36">
        <f>F20+F21</f>
        <v>0.48400445138204695</v>
      </c>
      <c r="G19" s="36">
        <f>G20+G21</f>
        <v>0</v>
      </c>
      <c r="H19" s="163">
        <f>SUM(C19:G19)</f>
        <v>125.18561048814033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71.604374517260936</v>
      </c>
      <c r="E20" s="16">
        <f>'T energie usages'!J25/'T energie usages'!J$33*(Résultats!S$192+Résultats!S$193+Résultats!S$194)/1000000</f>
        <v>4.1278150790008933E-2</v>
      </c>
      <c r="F20" s="16">
        <f>'T energie usages'!K25*2.394*Résultats!S284</f>
        <v>3.1011302046963326E-5</v>
      </c>
      <c r="G20" s="16">
        <v>0</v>
      </c>
      <c r="H20" s="95">
        <f>SUM(C20:G20)</f>
        <v>71.645683679352985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52.568924072899996</v>
      </c>
      <c r="E21" s="16">
        <f>'T energie usages'!J26/'T energie usages'!J$33*(Résultats!S$192+Résultats!S$193+Résultats!S$194)/1000000</f>
        <v>0.48702929580734278</v>
      </c>
      <c r="F21" s="16">
        <f>(Résultats!S$209+Résultats!S$210+Résultats!S$211+Résultats!S$212+Résultats!S$213)/1000000</f>
        <v>0.48397344007999998</v>
      </c>
      <c r="G21" s="16">
        <v>0</v>
      </c>
      <c r="H21" s="95">
        <f>SUM(C21:G21)</f>
        <v>53.539926808787335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0.76708896699999995</v>
      </c>
      <c r="D22" s="36">
        <f>'T energie usages'!I27*3.2*Résultats!S283</f>
        <v>18.610291927131883</v>
      </c>
      <c r="E22" s="36">
        <f>'T energie usages'!J27/'T energie usages'!J$33*(Résultats!S$192+Résultats!S$193+Résultats!S$194)/1000000</f>
        <v>5.3195985060236541</v>
      </c>
      <c r="F22" s="36">
        <f>('T energie usages'!K27-8)*2.394*Résultats!S284</f>
        <v>18.784767907035796</v>
      </c>
      <c r="G22" s="36">
        <v>0</v>
      </c>
      <c r="H22" s="163">
        <f>SUM(C22:G22)</f>
        <v>43.481747307191327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8.9033196922999984</v>
      </c>
      <c r="E23" s="36">
        <f>'T energie usages'!J28/'T energie usages'!J$33*(Résultats!S$192+Résultats!S$193+Résultats!S$194)/1000000</f>
        <v>4.4378915574932964</v>
      </c>
      <c r="F23" s="36">
        <f>(Résultats!S$214+Résultats!S$215)/1000000</f>
        <v>11.189841187000001</v>
      </c>
      <c r="G23" s="36">
        <v>0</v>
      </c>
      <c r="H23" s="163">
        <f t="shared" ref="H23:H28" si="2">SUM(C23:G23)</f>
        <v>24.531052436793296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12.024824524899998</v>
      </c>
      <c r="D24" s="36">
        <f>D25+D26</f>
        <v>50.220808375353329</v>
      </c>
      <c r="E24" s="36">
        <f>E25+E26</f>
        <v>3.5804325118856988</v>
      </c>
      <c r="F24" s="36">
        <f>F25+F26</f>
        <v>23.25924264616307</v>
      </c>
      <c r="G24" s="36">
        <f>G25+G26</f>
        <v>13.3672074</v>
      </c>
      <c r="H24" s="163">
        <f t="shared" si="2"/>
        <v>102.4525154583021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12.024824524899998</v>
      </c>
      <c r="D25" s="16">
        <f>(Résultats!S$171+Résultats!S$173+Résultats!S$174+Résultats!S$175+Résultats!S$176+Résultats!S$177+Résultats!S$178+Résultats!S$179+Résultats!S$180+Résultats!S$181+Résultats!S$182)/1000000</f>
        <v>43.750121696353325</v>
      </c>
      <c r="E25" s="16">
        <f>'T energie usages'!J30/'T energie usages'!J$33*(Résultats!S$192+Résultats!S$193+Résultats!S$194)/1000000</f>
        <v>3.4719528920687965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22.762105720163071</v>
      </c>
      <c r="G25" s="16">
        <f>Résultats!S$133/1000000</f>
        <v>13.3672074</v>
      </c>
      <c r="H25" s="95">
        <f t="shared" si="2"/>
        <v>95.376212233485191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6.4706866789999999</v>
      </c>
      <c r="E26" s="16">
        <f>'T energie usages'!J32/'T energie usages'!J$33*(Résultats!S$192+Résultats!S$193+Résultats!S$194)/1000000</f>
        <v>0.10847961981690214</v>
      </c>
      <c r="F26" s="16">
        <f>(Résultats!S$196)/1000000</f>
        <v>0.49713692599999998</v>
      </c>
      <c r="G26" s="16">
        <v>0</v>
      </c>
      <c r="H26" s="95">
        <f t="shared" si="2"/>
        <v>7.0763032248169013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12.791913491899997</v>
      </c>
      <c r="D27" s="37">
        <f>SUM(D22:D24)+D19</f>
        <v>201.90771858494614</v>
      </c>
      <c r="E27" s="37">
        <f>SUM(E22:E24)+E19</f>
        <v>13.866230022</v>
      </c>
      <c r="F27" s="37">
        <f>SUM(F22:F24)+F19</f>
        <v>53.717856191580921</v>
      </c>
      <c r="G27" s="37">
        <f>SUM(G22:G24)+G19</f>
        <v>13.3672074</v>
      </c>
      <c r="H27" s="167">
        <f t="shared" si="2"/>
        <v>295.65092569042702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12.791913491899999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201.96223545055332</v>
      </c>
      <c r="E28" s="165">
        <f>(Résultats!S$192+Résultats!S$193+Résultats!S$194)/1000000</f>
        <v>13.866230022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57.150613273243067</v>
      </c>
      <c r="G28" s="165">
        <f>Résultats!S$133/1000000</f>
        <v>13.3672074</v>
      </c>
      <c r="H28" s="188">
        <f t="shared" si="2"/>
        <v>299.1381996376964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299.13819899999999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115.55817099415738</v>
      </c>
      <c r="E32" s="36">
        <f>E33+E34</f>
        <v>0.46277471909594881</v>
      </c>
      <c r="F32" s="36">
        <f>F33+F34</f>
        <v>0.66175061156967796</v>
      </c>
      <c r="G32" s="36">
        <f>G33+G34</f>
        <v>0</v>
      </c>
      <c r="H32" s="163">
        <f>SUM(C32:G32)</f>
        <v>116.682696324823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63.444266113957383</v>
      </c>
      <c r="E33" s="16">
        <f>'T energie usages'!J38/'T energie usages'!J$46*(Résultats!X$192+Résultats!X$193+Résultats!X$194)/1000000</f>
        <v>7.8264179472020134E-2</v>
      </c>
      <c r="F33" s="16">
        <f>'T energie usages'!K38*2.394*Résultats!X284</f>
        <v>4.3102989677898378E-5</v>
      </c>
      <c r="G33" s="16">
        <v>0</v>
      </c>
      <c r="H33" s="95">
        <f>SUM(C33:G33)</f>
        <v>63.522573396419084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52.113904880199996</v>
      </c>
      <c r="E34" s="16">
        <f>'T energie usages'!J39/'T energie usages'!J$46*(Résultats!X$192+Résultats!X$193+Résultats!X$194)/1000000</f>
        <v>0.38451053962392867</v>
      </c>
      <c r="F34" s="16">
        <f>(Résultats!X$209+Résultats!X$210+Résultats!X$211+Résultats!X$212+Résultats!X$213)/1000000</f>
        <v>0.66170750858000005</v>
      </c>
      <c r="G34" s="16">
        <v>0</v>
      </c>
      <c r="H34" s="95">
        <f>SUM(C34:G34)</f>
        <v>53.160122928403929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0.60946833280000001</v>
      </c>
      <c r="D35" s="36">
        <f>'T energie usages'!I40*3.2*Résultats!X283</f>
        <v>16.450508201033252</v>
      </c>
      <c r="E35" s="36">
        <f>'T energie usages'!J40/'T energie usages'!J$46*(Résultats!X$192+Résultats!X$193+Résultats!X$194)/1000000</f>
        <v>3.443448113791364</v>
      </c>
      <c r="F35" s="36">
        <f>('T energie usages'!K40-8)*2.394*Résultats!X284</f>
        <v>15.727534342417552</v>
      </c>
      <c r="G35" s="36">
        <v>0</v>
      </c>
      <c r="H35" s="163">
        <f>SUM(C35:G35)</f>
        <v>36.230958990042168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7.3597389841999998</v>
      </c>
      <c r="E36" s="36">
        <f>'T energie usages'!J41/'T energie usages'!J$46*(Résultats!X$192+Résultats!X$193+Résultats!X$194)/1000000</f>
        <v>2.9271877712268184</v>
      </c>
      <c r="F36" s="36">
        <f>(Résultats!X$214+Résultats!X$215)/1000000</f>
        <v>10.490260671</v>
      </c>
      <c r="G36" s="36">
        <v>0</v>
      </c>
      <c r="H36" s="163">
        <f t="shared" ref="H36:H41" si="3">SUM(C36:G36)</f>
        <v>20.777187426426821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12.072149543699991</v>
      </c>
      <c r="D37" s="36">
        <f>D38+D39</f>
        <v>51.230470529986256</v>
      </c>
      <c r="E37" s="36">
        <f>E38+E39</f>
        <v>2.8307999441858702</v>
      </c>
      <c r="F37" s="36">
        <f>F38+F39</f>
        <v>15.039715226051195</v>
      </c>
      <c r="G37" s="36">
        <f>G38+G39</f>
        <v>14.93861641</v>
      </c>
      <c r="H37" s="163">
        <f t="shared" si="3"/>
        <v>96.111751653923321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12.072149543699991</v>
      </c>
      <c r="D38" s="16">
        <f>(Résultats!X$171+Résultats!X$173+Résultats!X$174+Résultats!X$175+Résultats!X$176+Résultats!X$177+Résultats!X$178+Résultats!X$179+Résultats!X$180+Résultats!X$181+Résultats!X$182)/1000000</f>
        <v>44.943038801986255</v>
      </c>
      <c r="E38" s="16">
        <f>'T energie usages'!J43/'T energie usages'!J$46*(Résultats!X$192+Résultats!X$193+Résultats!X$194)/1000000</f>
        <v>2.7627290577259811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14.636342161851195</v>
      </c>
      <c r="G38" s="16">
        <f>Résultats!X$133/1000000</f>
        <v>14.93861641</v>
      </c>
      <c r="H38" s="95">
        <f t="shared" si="3"/>
        <v>89.352875975263416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6.2874317280000005</v>
      </c>
      <c r="E39" s="16">
        <f>'T energie usages'!J45/'T energie usages'!J$46*(Résultats!X$192+Résultats!X$193+Résultats!X$194)/1000000</f>
        <v>6.8070886459889249E-2</v>
      </c>
      <c r="F39" s="16">
        <f>(Résultats!X$196)/1000000</f>
        <v>0.40337306420000002</v>
      </c>
      <c r="G39" s="16">
        <v>0</v>
      </c>
      <c r="H39" s="95">
        <f t="shared" si="3"/>
        <v>6.7588756786598898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12.681617876499992</v>
      </c>
      <c r="D40" s="37">
        <f>SUM(D35:D37)+D32</f>
        <v>190.59888870937687</v>
      </c>
      <c r="E40" s="37">
        <f>SUM(E35:E37)+E32</f>
        <v>9.6642105483000016</v>
      </c>
      <c r="F40" s="37">
        <f>SUM(F35:F37)+F32</f>
        <v>41.919260851038423</v>
      </c>
      <c r="G40" s="37">
        <f>SUM(G35:G37)+G32</f>
        <v>14.93861641</v>
      </c>
      <c r="H40" s="167">
        <f t="shared" si="3"/>
        <v>269.80259439521524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12.68161787649999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190.64716927438621</v>
      </c>
      <c r="E41" s="165">
        <f>(Résultats!X$192+Résultats!X$193+Résultats!X$194)/1000000</f>
        <v>9.6642105482999998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42.030287315631199</v>
      </c>
      <c r="G41" s="165">
        <f>Résultats!X$133/1000000</f>
        <v>14.93861641</v>
      </c>
      <c r="H41" s="188">
        <f t="shared" si="3"/>
        <v>269.96190142481737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269.96190089999999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98.733462865188102</v>
      </c>
      <c r="E45" s="36">
        <f>E46+E47</f>
        <v>0.42960859663235312</v>
      </c>
      <c r="F45" s="36">
        <f>F46+F47</f>
        <v>0.73001281765158998</v>
      </c>
      <c r="G45" s="36">
        <f>G46+G47</f>
        <v>0</v>
      </c>
      <c r="H45" s="163">
        <f>SUM(C45:G45)</f>
        <v>99.893084279472035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52.018720197388106</v>
      </c>
      <c r="E46" s="16">
        <f>'T energie usages'!J51/'T energie usages'!J$59*(Résultats!AC$192+Résultats!AC$193+Résultats!AC$194)/1000000</f>
        <v>0.11517334249665219</v>
      </c>
      <c r="F46" s="16">
        <f>'T energie usages'!K51*2.394*Résultats!AC284</f>
        <v>3.9780681589888488E-5</v>
      </c>
      <c r="G46" s="16">
        <v>0</v>
      </c>
      <c r="H46" s="95">
        <f>SUM(C46:G46)</f>
        <v>52.133933320566349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46.714742667800003</v>
      </c>
      <c r="E47" s="16">
        <f>'T energie usages'!J52/'T energie usages'!J$59*(Résultats!AC$192+Résultats!AC$193+Résultats!AC$194)/1000000</f>
        <v>0.31443525413570095</v>
      </c>
      <c r="F47" s="16">
        <f>(Résultats!AC$209+Résultats!AC$210+Résultats!AC$211+Résultats!AC$212+Résultats!AC$213)/1000000</f>
        <v>0.72997303697000004</v>
      </c>
      <c r="G47" s="16">
        <v>0</v>
      </c>
      <c r="H47" s="95">
        <f>SUM(C47:G47)</f>
        <v>47.759150958905707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0.45267209889999999</v>
      </c>
      <c r="D48" s="36">
        <f>'T energie usages'!I53*3.2*Résultats!AC283</f>
        <v>12.954216108236187</v>
      </c>
      <c r="E48" s="36">
        <f>'T energie usages'!J53/'T energie usages'!J$59*(Résultats!AC$192+Résultats!AC$193+Résultats!AC$194)/1000000</f>
        <v>1.8150015720713348</v>
      </c>
      <c r="F48" s="36">
        <f>('T energie usages'!K53-8)*2.394*Résultats!AC284</f>
        <v>9.5963164440722419</v>
      </c>
      <c r="G48" s="36">
        <v>0</v>
      </c>
      <c r="H48" s="163">
        <f>SUM(C48:G48)</f>
        <v>24.818206223279766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4.7852199765999996</v>
      </c>
      <c r="E49" s="36">
        <f>'T energie usages'!J54/'T energie usages'!J$59*(Résultats!AC$192+Résultats!AC$193+Résultats!AC$194)/1000000</f>
        <v>1.4156995191897841</v>
      </c>
      <c r="F49" s="36">
        <f>(Résultats!AC$214+Résultats!AC$215)/1000000</f>
        <v>9.3344954129999991</v>
      </c>
      <c r="G49" s="36">
        <v>0</v>
      </c>
      <c r="H49" s="163">
        <f t="shared" ref="H49:H54" si="4">SUM(C49:G49)</f>
        <v>15.535414908789782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10.2234569784</v>
      </c>
      <c r="D50" s="36">
        <f>D51+D52</f>
        <v>40.503587678903195</v>
      </c>
      <c r="E50" s="36">
        <f>E51+E52</f>
        <v>2.070458173106529</v>
      </c>
      <c r="F50" s="36">
        <f>F51+F52</f>
        <v>7.3956729010667495</v>
      </c>
      <c r="G50" s="36">
        <f>G51+G52</f>
        <v>15.284154460000002</v>
      </c>
      <c r="H50" s="163">
        <f t="shared" si="4"/>
        <v>75.477330191476469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10.2234569784</v>
      </c>
      <c r="D51" s="16">
        <f>(Résultats!AC$171+Résultats!AC$173+Résultats!AC$174+Résultats!AC$175+Résultats!AC$176+Résultats!AC$177+Résultats!AC$178+Résultats!AC$179+Résultats!AC$180+Résultats!AC$181+Résultats!AC$182)/1000000</f>
        <v>33.965018949903197</v>
      </c>
      <c r="E51" s="16">
        <f>'T energie usages'!J56/'T energie usages'!J$59*(Résultats!AC$192+Résultats!AC$193+Résultats!AC$194)/1000000</f>
        <v>2.03078892745767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7.0830709383667498</v>
      </c>
      <c r="G51" s="16">
        <f>Résultats!AC$133/1000000</f>
        <v>15.284154460000002</v>
      </c>
      <c r="H51" s="95">
        <f t="shared" si="4"/>
        <v>68.586490254127625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6.5385687290000005</v>
      </c>
      <c r="E52" s="16">
        <f>'T energie usages'!J58/'T energie usages'!J$59*(Résultats!AC$192+Résultats!AC$193+Résultats!AC$194)/1000000</f>
        <v>3.966924564885891E-2</v>
      </c>
      <c r="F52" s="16">
        <f>(Résultats!AC$196)/1000000</f>
        <v>0.31260196269999996</v>
      </c>
      <c r="G52" s="16">
        <v>0</v>
      </c>
      <c r="H52" s="95">
        <f t="shared" si="4"/>
        <v>6.8908399373488587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10.676129077300001</v>
      </c>
      <c r="D53" s="37">
        <f>SUM(D48:D50)+D45</f>
        <v>156.97648662892749</v>
      </c>
      <c r="E53" s="37">
        <f>SUM(E48:E50)+E45</f>
        <v>5.7307678610000012</v>
      </c>
      <c r="F53" s="37">
        <f>SUM(F48:F50)+F45</f>
        <v>27.056497575790583</v>
      </c>
      <c r="G53" s="37">
        <f>SUM(G48:G50)+G45</f>
        <v>15.284154460000002</v>
      </c>
      <c r="H53" s="167">
        <f t="shared" si="4"/>
        <v>215.72403560301808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10.676129077299999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157.01574989330319</v>
      </c>
      <c r="E54" s="165">
        <f>(Résultats!AC$192+Résultats!AC$193+Résultats!AC$194)/1000000</f>
        <v>5.7307678610000004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27.124241611036751</v>
      </c>
      <c r="G54" s="165">
        <f>Résultats!AC$133/1000000</f>
        <v>15.284154460000002</v>
      </c>
      <c r="H54" s="188">
        <f t="shared" si="4"/>
        <v>215.83104290263995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215.83104259999999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68.671598500348608</v>
      </c>
      <c r="E58" s="36">
        <f>E59+E60</f>
        <v>0.35381128168929882</v>
      </c>
      <c r="F58" s="36">
        <f>F59+F60</f>
        <v>0.76057069296683688</v>
      </c>
      <c r="G58" s="36">
        <f>G59+G60</f>
        <v>0</v>
      </c>
      <c r="H58" s="163">
        <f t="shared" ref="H58:H67" si="5">SUM(C58:G58)</f>
        <v>69.785980475004749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34.176327742248617</v>
      </c>
      <c r="E59" s="16">
        <f>'T energie usages'!J64/'T energie usages'!J$72*(Résultats!AH$192+Résultats!AH$193+Résultats!AH$194)/1000000</f>
        <v>0.11690012943450814</v>
      </c>
      <c r="F59" s="16">
        <f>'T energie usages'!K64*2.394*Résultats!AH284</f>
        <v>2.3082446836882745E-5</v>
      </c>
      <c r="G59" s="16">
        <v>0</v>
      </c>
      <c r="H59" s="95">
        <f t="shared" si="5"/>
        <v>34.293250954129959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34.495270758099998</v>
      </c>
      <c r="E60" s="16">
        <f>'T energie usages'!J65/'T energie usages'!J$72*(Résultats!AH$192+Résultats!AH$193+Résultats!AH$194)/1000000</f>
        <v>0.23691115225479067</v>
      </c>
      <c r="F60" s="16">
        <f>(Résultats!AH$209+Résultats!AH$210+Résultats!AH$211+Résultats!AH$212+Résultats!AH$213)/1000000</f>
        <v>0.76054761051999997</v>
      </c>
      <c r="G60" s="16">
        <v>0</v>
      </c>
      <c r="H60" s="95">
        <f t="shared" si="5"/>
        <v>35.492729520874789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0.3558500765</v>
      </c>
      <c r="D61" s="36">
        <f>'T energie usages'!I66*3.2*Résultats!AH283</f>
        <v>9.6097344797035067</v>
      </c>
      <c r="E61" s="36">
        <f>'T energie usages'!J66/'T energie usages'!J$72*(Résultats!AH$192+Résultats!AH$193+Résultats!AH$194)/1000000</f>
        <v>0.83243450016511977</v>
      </c>
      <c r="F61" s="36">
        <f>('T energie usages'!K66-8)*2.394*Résultats!AH284</f>
        <v>5.8714364039706526</v>
      </c>
      <c r="G61" s="36">
        <v>0</v>
      </c>
      <c r="H61" s="163">
        <f t="shared" si="5"/>
        <v>16.669455460339279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4.1135350031</v>
      </c>
      <c r="E62" s="36">
        <f>'T energie usages'!J67/'T energie usages'!J$72*(Résultats!AH$192+Résultats!AH$193+Résultats!AH$194)/1000000</f>
        <v>0.65968894018612456</v>
      </c>
      <c r="F62" s="36">
        <f>(Résultats!AH$214+Résultats!AH$215)/1000000</f>
        <v>6.143817812</v>
      </c>
      <c r="G62" s="36">
        <v>0</v>
      </c>
      <c r="H62" s="163">
        <f t="shared" si="5"/>
        <v>10.917041755286125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10.680857932</v>
      </c>
      <c r="D63" s="36">
        <f>D64+D65</f>
        <v>37.034946910686315</v>
      </c>
      <c r="E63" s="36">
        <f>E64+E65</f>
        <v>1.0373544195594575</v>
      </c>
      <c r="F63" s="36">
        <f>F64+F65</f>
        <v>5.5114461674941886</v>
      </c>
      <c r="G63" s="36">
        <f>G64+G65</f>
        <v>15.71148303</v>
      </c>
      <c r="H63" s="163">
        <f t="shared" si="5"/>
        <v>69.976088459739955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10.680857932</v>
      </c>
      <c r="D64" s="16">
        <f>(Résultats!AH$171+Résultats!AH$173+Résultats!AH$174+Résultats!AH$175+Résultats!AH$176+Résultats!AH$177+Résultats!AH$178+Résultats!AH$179+Résultats!AH$180+Résultats!AH$181+Résultats!AH$182)/1000000</f>
        <v>30.710670380686317</v>
      </c>
      <c r="E64" s="16">
        <f>'T energie usages'!J69/'T energie usages'!J$72*(Résultats!AH$192+Résultats!AH$193+Résultats!AH$194)/1000000</f>
        <v>1.0169027476809893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5.2727524412941884</v>
      </c>
      <c r="G64" s="16">
        <f>Résultats!AH$133/1000000</f>
        <v>15.71148303</v>
      </c>
      <c r="H64" s="95">
        <f t="shared" si="5"/>
        <v>63.39266653166149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6.3242765300000006</v>
      </c>
      <c r="E65" s="16">
        <f>'T energie usages'!J71/'T energie usages'!J$72*(Résultats!AH$192+Résultats!AH$193+Résultats!AH$194)/1000000</f>
        <v>2.0451671878468178E-2</v>
      </c>
      <c r="F65" s="16">
        <f>(Résultats!AH$196)/1000000</f>
        <v>0.23869372620000001</v>
      </c>
      <c r="G65" s="16">
        <v>0</v>
      </c>
      <c r="H65" s="95">
        <f t="shared" si="5"/>
        <v>6.5834219280784687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11.0367080085</v>
      </c>
      <c r="D66" s="37">
        <f>SUM(D61:D63)+D58</f>
        <v>119.42981489383843</v>
      </c>
      <c r="E66" s="37">
        <f>SUM(E61:E63)+E58</f>
        <v>2.8832891416000006</v>
      </c>
      <c r="F66" s="37">
        <f>SUM(F61:F63)+F58</f>
        <v>18.287271076431679</v>
      </c>
      <c r="G66" s="37">
        <f>SUM(G61:G63)+G58</f>
        <v>15.71148303</v>
      </c>
      <c r="H66" s="167">
        <f t="shared" si="5"/>
        <v>167.34856615037012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11.0367080085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119.45627487188629</v>
      </c>
      <c r="E67" s="165">
        <f>(Résultats!AH$192+Résultats!AH$193+Résultats!AH$194)/1000000</f>
        <v>2.8832891416000002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18.328719763014185</v>
      </c>
      <c r="G67" s="165">
        <f>Résultats!AH$133/1000000</f>
        <v>15.71148303</v>
      </c>
      <c r="H67" s="188">
        <f t="shared" si="5"/>
        <v>167.4164748150005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167.41647459999999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5.9388576204673496E-6</v>
      </c>
      <c r="D71" s="36">
        <f>D72+D73</f>
        <v>14.03637696682177</v>
      </c>
      <c r="E71" s="36">
        <f>E72+E73</f>
        <v>3.1619190467985898E-2</v>
      </c>
      <c r="F71" s="36">
        <f>F72+F73</f>
        <v>2.9784985055125685E-2</v>
      </c>
      <c r="G71" s="36">
        <f>G72+G73</f>
        <v>0</v>
      </c>
      <c r="H71" s="163">
        <f t="shared" ref="H71:H80" si="6">SUM(C71:G71)</f>
        <v>14.097787081202501</v>
      </c>
      <c r="I71" s="3"/>
    </row>
    <row r="72" spans="1:28" x14ac:dyDescent="0.25">
      <c r="A72" s="148" t="s">
        <v>19</v>
      </c>
      <c r="B72" s="35"/>
      <c r="C72" s="16">
        <f>Résultats!AF$118/1000000</f>
        <v>5.9388576204673496E-6</v>
      </c>
      <c r="D72" s="16">
        <f>'T energie usages'!I90*3.2*Résultats!AW283</f>
        <v>5.2916079704717696</v>
      </c>
      <c r="E72" s="16">
        <f>'T energie usages'!J90/'T energie usages'!J$98*(Résultats!AW$192+Résultats!AW$193+Résultats!AW$194)/1000000</f>
        <v>1.0052451685969967E-2</v>
      </c>
      <c r="F72" s="16">
        <f>'T energie usages'!K90*2.394*Résultats!AW284</f>
        <v>1.6358142568751549E-7</v>
      </c>
      <c r="G72" s="16">
        <v>0</v>
      </c>
      <c r="H72" s="95">
        <f t="shared" si="6"/>
        <v>5.3016665245967864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8.7447689963500004</v>
      </c>
      <c r="E73" s="16">
        <f>'T energie usages'!J91/'T energie usages'!J$98*(Résultats!AW$192+Résultats!AW$193+Résultats!AW$194)/1000000</f>
        <v>2.1566738782015933E-2</v>
      </c>
      <c r="F73" s="192">
        <f>(Résultats!AW$209+Résultats!AW$210+Résultats!AW$211+Résultats!AW$212+Résultats!AW$213)/1000000</f>
        <v>2.9784821473699999E-2</v>
      </c>
      <c r="G73" s="16">
        <v>0</v>
      </c>
      <c r="H73" s="95">
        <f t="shared" si="6"/>
        <v>8.7961205566057163</v>
      </c>
      <c r="I73" s="3"/>
    </row>
    <row r="74" spans="1:28" x14ac:dyDescent="0.25">
      <c r="A74" s="162" t="s">
        <v>21</v>
      </c>
      <c r="B74" s="187"/>
      <c r="C74" s="36">
        <f>Résultats!AW$135/1000000</f>
        <v>0.20070899710000001</v>
      </c>
      <c r="D74" s="36">
        <f>'T energie usages'!I92*3.2*Résultats!AW283</f>
        <v>2.3458124038228649</v>
      </c>
      <c r="E74" s="36">
        <f>'T energie usages'!J92/'T energie usages'!J$98*(Résultats!AW$192+Résultats!AW$193+Résultats!AW$194)/1000000</f>
        <v>3.1436650000530066E-2</v>
      </c>
      <c r="F74" s="36">
        <f>('T energie usages'!K92-8)*2.394*Résultats!AW284</f>
        <v>7.387700050426016E-2</v>
      </c>
      <c r="G74" s="36">
        <v>0</v>
      </c>
      <c r="H74" s="163">
        <f t="shared" si="6"/>
        <v>2.6518350514276552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1.5895125335000002</v>
      </c>
      <c r="E75" s="36">
        <f>'T energie usages'!J93/'T energie usages'!J$98*(Résultats!AW$192+Résultats!AW$193+Résultats!AW$194)/1000000</f>
        <v>2.4975968758118125E-2</v>
      </c>
      <c r="F75" s="36">
        <f>(Résultats!AW$214+Résultats!AW$215)/1000000</f>
        <v>8.686114947000001E-2</v>
      </c>
      <c r="G75" s="36">
        <v>0</v>
      </c>
      <c r="H75" s="163">
        <f t="shared" si="6"/>
        <v>1.7013496517281184</v>
      </c>
      <c r="I75" s="3"/>
    </row>
    <row r="76" spans="1:28" x14ac:dyDescent="0.25">
      <c r="A76" s="162" t="s">
        <v>23</v>
      </c>
      <c r="B76" s="187"/>
      <c r="C76" s="36">
        <f>C77+C78</f>
        <v>13.769410171400001</v>
      </c>
      <c r="D76" s="36">
        <f>D77+D78</f>
        <v>19.550591716419547</v>
      </c>
      <c r="E76" s="36">
        <f>E77+E78</f>
        <v>5.4285242682365904E-2</v>
      </c>
      <c r="F76" s="36">
        <f>F77+F78</f>
        <v>0.13650014852137507</v>
      </c>
      <c r="G76" s="36">
        <f>G77+G78</f>
        <v>17.902150489999997</v>
      </c>
      <c r="H76" s="163">
        <f t="shared" si="6"/>
        <v>51.412937769023287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13.769410171400001</v>
      </c>
      <c r="D77" s="16">
        <f>(Résultats!AW$171+Résultats!AW$173+Résultats!AW$174+Résultats!AW$175+Résultats!AW$176+Résultats!AW$177+Résultats!AW$178+Résultats!AW$179+Résultats!AW$180+Résultats!AW$181+Résultats!AW$182)/1000000</f>
        <v>16.309789721419548</v>
      </c>
      <c r="E77" s="16">
        <f>'T energie usages'!J95/'T energie usages'!J$98*(Résultats!AW$192+Résultats!AW$193+Résultats!AW$194)/1000000</f>
        <v>5.3144631415858803E-2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0.13097156086137507</v>
      </c>
      <c r="G77" s="16">
        <f>Résultats!AW$133/1000000</f>
        <v>17.902150489999997</v>
      </c>
      <c r="H77" s="95">
        <f t="shared" si="6"/>
        <v>48.165466575096779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3.240801995</v>
      </c>
      <c r="E78" s="16">
        <f>'T energie usages'!J97/'T energie usages'!J$98*(Résultats!AW$192+Résultats!AW$193+Résultats!AW$194)/1000000</f>
        <v>1.1406112665071006E-3</v>
      </c>
      <c r="F78" s="16">
        <f>(Résultats!AW$196)/1000000</f>
        <v>5.5285876600000006E-3</v>
      </c>
      <c r="G78" s="16">
        <v>0</v>
      </c>
      <c r="H78" s="95">
        <f t="shared" si="6"/>
        <v>3.2474711939265073</v>
      </c>
      <c r="I78" s="3"/>
    </row>
    <row r="79" spans="1:28" x14ac:dyDescent="0.25">
      <c r="A79" s="48" t="s">
        <v>41</v>
      </c>
      <c r="B79" s="37"/>
      <c r="C79" s="37">
        <f>SUM(C74:C76)+C71</f>
        <v>13.970125107357621</v>
      </c>
      <c r="D79" s="37">
        <f>SUM(D74:D76)+D71</f>
        <v>37.522293620564184</v>
      </c>
      <c r="E79" s="37">
        <f>SUM(E74:E76)+E71</f>
        <v>0.14231705190899999</v>
      </c>
      <c r="F79" s="37">
        <f>SUM(F74:F76)+F71</f>
        <v>0.32702328355076088</v>
      </c>
      <c r="G79" s="37">
        <f>SUM(G74:G76)+G71</f>
        <v>17.902150489999997</v>
      </c>
      <c r="H79" s="167">
        <f t="shared" si="6"/>
        <v>69.863909553381546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13.9701191685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37.526908925269559</v>
      </c>
      <c r="E80" s="165">
        <f>(Résultats!AW$192+Résultats!AW$193+Résultats!AW$194)/1000000</f>
        <v>0.14231705190900001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0.32754480826507515</v>
      </c>
      <c r="G80" s="165">
        <f>Résultats!AW133/1000000</f>
        <v>17.902150489999997</v>
      </c>
      <c r="H80" s="188">
        <f t="shared" si="6"/>
        <v>69.869040443943632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69.869040439999992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2715.6825130000002</v>
      </c>
      <c r="H4" s="18">
        <f>VLOOKUP($D4,Résultats!$B$2:$AX$212,H$2,FALSE)/1000000</f>
        <v>2745.4671250000001</v>
      </c>
      <c r="I4" s="114">
        <f>VLOOKUP($D4,Résultats!$B$2:$AX$212,I$2,FALSE)/1000000</f>
        <v>2775.1517399999998</v>
      </c>
      <c r="J4" s="106">
        <f>VLOOKUP($D4,Résultats!$B$2:$AX$212,J$2,FALSE)/1000000</f>
        <v>2804.2295709999999</v>
      </c>
      <c r="K4" s="18">
        <f>VLOOKUP($D4,Résultats!$B$2:$AX$212,K$2,FALSE)/1000000</f>
        <v>2833.057577</v>
      </c>
      <c r="L4" s="18">
        <f>VLOOKUP($D4,Résultats!$B$2:$AX$212,L$2,FALSE)/1000000</f>
        <v>2863.7831890000002</v>
      </c>
      <c r="M4" s="18">
        <f>VLOOKUP($D4,Résultats!$B$2:$AX$212,M$2,FALSE)/1000000</f>
        <v>2893.2943919999998</v>
      </c>
      <c r="N4" s="107">
        <f>VLOOKUP($D4,Résultats!$B$2:$AX$212,N$2,FALSE)/1000000</f>
        <v>2920.6834960000001</v>
      </c>
      <c r="O4" s="106">
        <f>VLOOKUP($D4,Résultats!$B$2:$AX$212,O$2,FALSE)/1000000</f>
        <v>2946.0163050000001</v>
      </c>
      <c r="P4" s="18">
        <f>VLOOKUP($D4,Résultats!$B$2:$AX$212,P$2,FALSE)/1000000</f>
        <v>2969.1923109999998</v>
      </c>
      <c r="Q4" s="18">
        <f>VLOOKUP($D4,Résultats!$B$2:$AX$212,Q$2,FALSE)/1000000</f>
        <v>2990.3332730000002</v>
      </c>
      <c r="R4" s="18">
        <f>VLOOKUP($D4,Résultats!$B$2:$AX$212,R$2,FALSE)/1000000</f>
        <v>3009.2612450000001</v>
      </c>
      <c r="S4" s="107">
        <f>VLOOKUP($D4,Résultats!$B$2:$AX$212,S$2,FALSE)/1000000</f>
        <v>3025.8887220000001</v>
      </c>
      <c r="T4" s="114">
        <f>VLOOKUP($D4,Résultats!$B$2:$AX$212,T$2,FALSE)/1000000</f>
        <v>3096.9837219999999</v>
      </c>
      <c r="U4" s="114">
        <f>VLOOKUP($D4,Résultats!$B$2:$AX$212,U$2,FALSE)/1000000</f>
        <v>3145.2756850000001</v>
      </c>
      <c r="V4" s="18">
        <f>VLOOKUP($D4,Résultats!$B$2:$AX$212,V$2,FALSE)/1000000</f>
        <v>3179.3241320000002</v>
      </c>
      <c r="W4" s="114">
        <f>VLOOKUP($D4,Résultats!$B$2:$AX$212,W$2,FALSE)/1000000</f>
        <v>3207.035723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86503070.620000005</v>
      </c>
      <c r="G5" s="101">
        <f>VLOOKUP($D5,Résultats!$B$2:$AX$212,G$2,FALSE)/1000000</f>
        <v>136.47165609999999</v>
      </c>
      <c r="H5" s="25">
        <f>VLOOKUP($D5,Résultats!$B$2:$AX$212,H$2,FALSE)/1000000</f>
        <v>155.61784119999999</v>
      </c>
      <c r="I5" s="102">
        <f>VLOOKUP($D5,Résultats!$B$2:$AX$212,I$2,FALSE)/1000000</f>
        <v>177.6872013</v>
      </c>
      <c r="J5" s="101">
        <f>VLOOKUP($D5,Résultats!$B$2:$AX$212,J$2,FALSE)/1000000</f>
        <v>201.3568837</v>
      </c>
      <c r="K5" s="25">
        <f>VLOOKUP($D5,Résultats!$B$2:$AX$212,K$2,FALSE)/1000000</f>
        <v>229.15812790000001</v>
      </c>
      <c r="L5" s="25">
        <f>VLOOKUP($D5,Résultats!$B$2:$AX$212,L$2,FALSE)/1000000</f>
        <v>259.81247619999999</v>
      </c>
      <c r="M5" s="25">
        <f>VLOOKUP($D5,Résultats!$B$2:$AX$212,M$2,FALSE)/1000000</f>
        <v>295.78323130000001</v>
      </c>
      <c r="N5" s="102">
        <f>VLOOKUP($D5,Résultats!$B$2:$AX$212,N$2,FALSE)/1000000</f>
        <v>340.03222010000002</v>
      </c>
      <c r="O5" s="101">
        <f>VLOOKUP($D5,Résultats!$B$2:$AX$212,O$2,FALSE)/1000000</f>
        <v>390.53858960000002</v>
      </c>
      <c r="P5" s="25">
        <f>VLOOKUP($D5,Résultats!$B$2:$AX$212,P$2,FALSE)/1000000</f>
        <v>445.4762839</v>
      </c>
      <c r="Q5" s="25">
        <f>VLOOKUP($D5,Résultats!$B$2:$AX$212,Q$2,FALSE)/1000000</f>
        <v>502.18199760000005</v>
      </c>
      <c r="R5" s="25">
        <f>VLOOKUP($D5,Résultats!$B$2:$AX$212,R$2,FALSE)/1000000</f>
        <v>559.6875278</v>
      </c>
      <c r="S5" s="102">
        <f>VLOOKUP($D5,Résultats!$B$2:$AX$212,S$2,FALSE)/1000000</f>
        <v>616.93253479999998</v>
      </c>
      <c r="T5" s="105">
        <f>VLOOKUP($D5,Résultats!$B$2:$AX$212,T$2,FALSE)/1000000</f>
        <v>901.95058649999999</v>
      </c>
      <c r="U5" s="105">
        <f>VLOOKUP($D5,Résultats!$B$2:$AX$212,U$2,FALSE)/1000000</f>
        <v>1189.327266</v>
      </c>
      <c r="V5" s="25">
        <f>VLOOKUP($D5,Résultats!$B$2:$AX$212,V$2,FALSE)/1000000</f>
        <v>1465.4502709999999</v>
      </c>
      <c r="W5" s="105">
        <f>VLOOKUP($D5,Résultats!$B$2:$AX$212,W$2,FALSE)/1000000</f>
        <v>1708.9436679999999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60244071.469999999</v>
      </c>
      <c r="G6" s="101">
        <f>VLOOKUP($D6,Résultats!$B$2:$AX$212,G$2,FALSE)/1000000</f>
        <v>66.291879359999996</v>
      </c>
      <c r="H6" s="25">
        <f>VLOOKUP($D6,Résultats!$B$2:$AX$212,H$2,FALSE)/1000000</f>
        <v>71.274938989999995</v>
      </c>
      <c r="I6" s="102">
        <f>VLOOKUP($D6,Résultats!$B$2:$AX$212,I$2,FALSE)/1000000</f>
        <v>76.120376230000005</v>
      </c>
      <c r="J6" s="101">
        <f>VLOOKUP($D6,Résultats!$B$2:$AX$212,J$2,FALSE)/1000000</f>
        <v>82.89339815999999</v>
      </c>
      <c r="K6" s="25">
        <f>VLOOKUP($D6,Résultats!$B$2:$AX$212,K$2,FALSE)/1000000</f>
        <v>90.779167489999992</v>
      </c>
      <c r="L6" s="25">
        <f>VLOOKUP($D6,Résultats!$B$2:$AX$212,L$2,FALSE)/1000000</f>
        <v>103.58529350000001</v>
      </c>
      <c r="M6" s="25">
        <f>VLOOKUP($D6,Résultats!$B$2:$AX$212,M$2,FALSE)/1000000</f>
        <v>120.6551188</v>
      </c>
      <c r="N6" s="102">
        <f>VLOOKUP($D6,Résultats!$B$2:$AX$212,N$2,FALSE)/1000000</f>
        <v>138.1339998</v>
      </c>
      <c r="O6" s="101">
        <f>VLOOKUP($D6,Résultats!$B$2:$AX$212,O$2,FALSE)/1000000</f>
        <v>152.9312501</v>
      </c>
      <c r="P6" s="25">
        <f>VLOOKUP($D6,Résultats!$B$2:$AX$212,P$2,FALSE)/1000000</f>
        <v>163.5998826</v>
      </c>
      <c r="Q6" s="25">
        <f>VLOOKUP($D6,Résultats!$B$2:$AX$212,Q$2,FALSE)/1000000</f>
        <v>170.8422214</v>
      </c>
      <c r="R6" s="25">
        <f>VLOOKUP($D6,Résultats!$B$2:$AX$212,R$2,FALSE)/1000000</f>
        <v>175.4526998</v>
      </c>
      <c r="S6" s="102">
        <f>VLOOKUP($D6,Résultats!$B$2:$AX$212,S$2,FALSE)/1000000</f>
        <v>178.50207109999999</v>
      </c>
      <c r="T6" s="105">
        <f>VLOOKUP($D6,Résultats!$B$2:$AX$212,T$2,FALSE)/1000000</f>
        <v>185.01624380000001</v>
      </c>
      <c r="U6" s="105">
        <f>VLOOKUP($D6,Résultats!$B$2:$AX$212,U$2,FALSE)/1000000</f>
        <v>187.41835599999999</v>
      </c>
      <c r="V6" s="25">
        <f>VLOOKUP($D6,Résultats!$B$2:$AX$212,V$2,FALSE)/1000000</f>
        <v>171.0015606</v>
      </c>
      <c r="W6" s="105">
        <f>VLOOKUP($D6,Résultats!$B$2:$AX$212,W$2,FALSE)/1000000</f>
        <v>149.852769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515681602.69999999</v>
      </c>
      <c r="G7" s="101">
        <f>VLOOKUP($D7,Résultats!$B$2:$AX$212,G$2,FALSE)/1000000</f>
        <v>569.94580159999998</v>
      </c>
      <c r="H7" s="25">
        <f>VLOOKUP($D7,Résultats!$B$2:$AX$212,H$2,FALSE)/1000000</f>
        <v>592.03455329999997</v>
      </c>
      <c r="I7" s="102">
        <f>VLOOKUP($D7,Résultats!$B$2:$AX$212,I$2,FALSE)/1000000</f>
        <v>614.38599870000007</v>
      </c>
      <c r="J7" s="101">
        <f>VLOOKUP($D7,Résultats!$B$2:$AX$212,J$2,FALSE)/1000000</f>
        <v>639.22763979999991</v>
      </c>
      <c r="K7" s="25">
        <f>VLOOKUP($D7,Résultats!$B$2:$AX$212,K$2,FALSE)/1000000</f>
        <v>663.58233770000004</v>
      </c>
      <c r="L7" s="25">
        <f>VLOOKUP($D7,Résultats!$B$2:$AX$212,L$2,FALSE)/1000000</f>
        <v>691.69186720000005</v>
      </c>
      <c r="M7" s="25">
        <f>VLOOKUP($D7,Résultats!$B$2:$AX$212,M$2,FALSE)/1000000</f>
        <v>722.06477329999996</v>
      </c>
      <c r="N7" s="102">
        <f>VLOOKUP($D7,Résultats!$B$2:$AX$212,N$2,FALSE)/1000000</f>
        <v>751.99170300000003</v>
      </c>
      <c r="O7" s="101">
        <f>VLOOKUP($D7,Résultats!$B$2:$AX$212,O$2,FALSE)/1000000</f>
        <v>780.19462859999999</v>
      </c>
      <c r="P7" s="25">
        <f>VLOOKUP($D7,Résultats!$B$2:$AX$212,P$2,FALSE)/1000000</f>
        <v>803.58199710000008</v>
      </c>
      <c r="Q7" s="25">
        <f>VLOOKUP($D7,Résultats!$B$2:$AX$212,Q$2,FALSE)/1000000</f>
        <v>821.75444549999997</v>
      </c>
      <c r="R7" s="25">
        <f>VLOOKUP($D7,Résultats!$B$2:$AX$212,R$2,FALSE)/1000000</f>
        <v>834.48711129999992</v>
      </c>
      <c r="S7" s="102">
        <f>VLOOKUP($D7,Résultats!$B$2:$AX$212,S$2,FALSE)/1000000</f>
        <v>842.81061190000003</v>
      </c>
      <c r="T7" s="105">
        <f>VLOOKUP($D7,Résultats!$B$2:$AX$212,T$2,FALSE)/1000000</f>
        <v>844.18015070000001</v>
      </c>
      <c r="U7" s="105">
        <f>VLOOKUP($D7,Résultats!$B$2:$AX$212,U$2,FALSE)/1000000</f>
        <v>793.6873417999999</v>
      </c>
      <c r="V7" s="25">
        <f>VLOOKUP($D7,Résultats!$B$2:$AX$212,V$2,FALSE)/1000000</f>
        <v>724.35284830000001</v>
      </c>
      <c r="W7" s="105">
        <f>VLOOKUP($D7,Résultats!$B$2:$AX$212,W$2,FALSE)/1000000</f>
        <v>655.93023570000003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835198654.89999998</v>
      </c>
      <c r="G8" s="101">
        <f>VLOOKUP($D8,Résultats!$B$2:$AX$212,G$2,FALSE)/1000000</f>
        <v>873.83920039999998</v>
      </c>
      <c r="H8" s="25">
        <f>VLOOKUP($D8,Résultats!$B$2:$AX$212,H$2,FALSE)/1000000</f>
        <v>884.68395979999991</v>
      </c>
      <c r="I8" s="102">
        <f>VLOOKUP($D8,Résultats!$B$2:$AX$212,I$2,FALSE)/1000000</f>
        <v>894.45087439999998</v>
      </c>
      <c r="J8" s="101">
        <f>VLOOKUP($D8,Résultats!$B$2:$AX$212,J$2,FALSE)/1000000</f>
        <v>901.72807720000003</v>
      </c>
      <c r="K8" s="25">
        <f>VLOOKUP($D8,Résultats!$B$2:$AX$212,K$2,FALSE)/1000000</f>
        <v>905.29679620000002</v>
      </c>
      <c r="L8" s="25">
        <f>VLOOKUP($D8,Résultats!$B$2:$AX$212,L$2,FALSE)/1000000</f>
        <v>903.1380795</v>
      </c>
      <c r="M8" s="25">
        <f>VLOOKUP($D8,Résultats!$B$2:$AX$212,M$2,FALSE)/1000000</f>
        <v>892.16842239999994</v>
      </c>
      <c r="N8" s="102">
        <f>VLOOKUP($D8,Résultats!$B$2:$AX$212,N$2,FALSE)/1000000</f>
        <v>875.03132170000003</v>
      </c>
      <c r="O8" s="101">
        <f>VLOOKUP($D8,Résultats!$B$2:$AX$212,O$2,FALSE)/1000000</f>
        <v>855.50254199999995</v>
      </c>
      <c r="P8" s="25">
        <f>VLOOKUP($D8,Résultats!$B$2:$AX$212,P$2,FALSE)/1000000</f>
        <v>835.51895810000008</v>
      </c>
      <c r="Q8" s="25">
        <f>VLOOKUP($D8,Résultats!$B$2:$AX$212,Q$2,FALSE)/1000000</f>
        <v>815.71731460000001</v>
      </c>
      <c r="R8" s="25">
        <f>VLOOKUP($D8,Résultats!$B$2:$AX$212,R$2,FALSE)/1000000</f>
        <v>796.0492187000001</v>
      </c>
      <c r="S8" s="102">
        <f>VLOOKUP($D8,Résultats!$B$2:$AX$212,S$2,FALSE)/1000000</f>
        <v>776.31001820000006</v>
      </c>
      <c r="T8" s="105">
        <f>VLOOKUP($D8,Résultats!$B$2:$AX$212,T$2,FALSE)/1000000</f>
        <v>680.54668320000007</v>
      </c>
      <c r="U8" s="105">
        <f>VLOOKUP($D8,Résultats!$B$2:$AX$212,U$2,FALSE)/1000000</f>
        <v>573.30961109999998</v>
      </c>
      <c r="V8" s="25">
        <f>VLOOKUP($D8,Résultats!$B$2:$AX$212,V$2,FALSE)/1000000</f>
        <v>481.65955500000001</v>
      </c>
      <c r="W8" s="105">
        <f>VLOOKUP($D8,Résultats!$B$2:$AX$212,W$2,FALSE)/1000000</f>
        <v>409.91759910000002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667558828.60000002</v>
      </c>
      <c r="G9" s="101">
        <f>VLOOKUP($D9,Résultats!$B$2:$AX$212,G$2,FALSE)/1000000</f>
        <v>642.57552920000001</v>
      </c>
      <c r="H9" s="25">
        <f>VLOOKUP($D9,Résultats!$B$2:$AX$212,H$2,FALSE)/1000000</f>
        <v>629.12431049999998</v>
      </c>
      <c r="I9" s="102">
        <f>VLOOKUP($D9,Résultats!$B$2:$AX$212,I$2,FALSE)/1000000</f>
        <v>614.36422370000003</v>
      </c>
      <c r="J9" s="101">
        <f>VLOOKUP($D9,Résultats!$B$2:$AX$212,J$2,FALSE)/1000000</f>
        <v>596.89589100000001</v>
      </c>
      <c r="K9" s="25">
        <f>VLOOKUP($D9,Résultats!$B$2:$AX$212,K$2,FALSE)/1000000</f>
        <v>578.47769270000003</v>
      </c>
      <c r="L9" s="25">
        <f>VLOOKUP($D9,Résultats!$B$2:$AX$212,L$2,FALSE)/1000000</f>
        <v>557.32661989999997</v>
      </c>
      <c r="M9" s="25">
        <f>VLOOKUP($D9,Résultats!$B$2:$AX$212,M$2,FALSE)/1000000</f>
        <v>533.3688611</v>
      </c>
      <c r="N9" s="102">
        <f>VLOOKUP($D9,Résultats!$B$2:$AX$212,N$2,FALSE)/1000000</f>
        <v>506.68503560000005</v>
      </c>
      <c r="O9" s="101">
        <f>VLOOKUP($D9,Résultats!$B$2:$AX$212,O$2,FALSE)/1000000</f>
        <v>478.97463469999997</v>
      </c>
      <c r="P9" s="25">
        <f>VLOOKUP($D9,Résultats!$B$2:$AX$212,P$2,FALSE)/1000000</f>
        <v>452.79964619999998</v>
      </c>
      <c r="Q9" s="25">
        <f>VLOOKUP($D9,Résultats!$B$2:$AX$212,Q$2,FALSE)/1000000</f>
        <v>429.25388349999997</v>
      </c>
      <c r="R9" s="25">
        <f>VLOOKUP($D9,Résultats!$B$2:$AX$212,R$2,FALSE)/1000000</f>
        <v>408.55285610000004</v>
      </c>
      <c r="S9" s="102">
        <f>VLOOKUP($D9,Résultats!$B$2:$AX$212,S$2,FALSE)/1000000</f>
        <v>390.15597200000002</v>
      </c>
      <c r="T9" s="105">
        <f>VLOOKUP($D9,Résultats!$B$2:$AX$212,T$2,FALSE)/1000000</f>
        <v>317.57400939999997</v>
      </c>
      <c r="U9" s="105">
        <f>VLOOKUP($D9,Résultats!$B$2:$AX$212,U$2,FALSE)/1000000</f>
        <v>268.37387200000001</v>
      </c>
      <c r="V9" s="25">
        <f>VLOOKUP($D9,Résultats!$B$2:$AX$212,V$2,FALSE)/1000000</f>
        <v>229.10742330000002</v>
      </c>
      <c r="W9" s="105">
        <f>VLOOKUP($D9,Résultats!$B$2:$AX$212,W$2,FALSE)/1000000</f>
        <v>195.59411230000001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342069846.69999999</v>
      </c>
      <c r="G10" s="101">
        <f>VLOOKUP($D10,Résultats!$B$2:$AX$212,G$2,FALSE)/1000000</f>
        <v>326.02513820000001</v>
      </c>
      <c r="H10" s="25">
        <f>VLOOKUP($D10,Résultats!$B$2:$AX$212,H$2,FALSE)/1000000</f>
        <v>317.91016210000004</v>
      </c>
      <c r="I10" s="102">
        <f>VLOOKUP($D10,Résultats!$B$2:$AX$212,I$2,FALSE)/1000000</f>
        <v>308.96357489999997</v>
      </c>
      <c r="J10" s="101">
        <f>VLOOKUP($D10,Résultats!$B$2:$AX$212,J$2,FALSE)/1000000</f>
        <v>298.74997150000002</v>
      </c>
      <c r="K10" s="25">
        <f>VLOOKUP($D10,Résultats!$B$2:$AX$212,K$2,FALSE)/1000000</f>
        <v>287.96864479999999</v>
      </c>
      <c r="L10" s="25">
        <f>VLOOKUP($D10,Résultats!$B$2:$AX$212,L$2,FALSE)/1000000</f>
        <v>276.05530639999995</v>
      </c>
      <c r="M10" s="25">
        <f>VLOOKUP($D10,Résultats!$B$2:$AX$212,M$2,FALSE)/1000000</f>
        <v>262.7722119</v>
      </c>
      <c r="N10" s="102">
        <f>VLOOKUP($D10,Résultats!$B$2:$AX$212,N$2,FALSE)/1000000</f>
        <v>248.09963690000001</v>
      </c>
      <c r="O10" s="101">
        <f>VLOOKUP($D10,Résultats!$B$2:$AX$212,O$2,FALSE)/1000000</f>
        <v>232.81336069999998</v>
      </c>
      <c r="P10" s="25">
        <f>VLOOKUP($D10,Résultats!$B$2:$AX$212,P$2,FALSE)/1000000</f>
        <v>218.28808669999998</v>
      </c>
      <c r="Q10" s="25">
        <f>VLOOKUP($D10,Résultats!$B$2:$AX$212,Q$2,FALSE)/1000000</f>
        <v>205.15578730000001</v>
      </c>
      <c r="R10" s="25">
        <f>VLOOKUP($D10,Résultats!$B$2:$AX$212,R$2,FALSE)/1000000</f>
        <v>193.48638369999998</v>
      </c>
      <c r="S10" s="102">
        <f>VLOOKUP($D10,Résultats!$B$2:$AX$212,S$2,FALSE)/1000000</f>
        <v>183.01003590000002</v>
      </c>
      <c r="T10" s="105">
        <f>VLOOKUP($D10,Résultats!$B$2:$AX$212,T$2,FALSE)/1000000</f>
        <v>141.54939630000001</v>
      </c>
      <c r="U10" s="105">
        <f>VLOOKUP($D10,Résultats!$B$2:$AX$212,U$2,FALSE)/1000000</f>
        <v>113.4412337</v>
      </c>
      <c r="V10" s="25">
        <f>VLOOKUP($D10,Résultats!$B$2:$AX$212,V$2,FALSE)/1000000</f>
        <v>92.100101699999996</v>
      </c>
      <c r="W10" s="105">
        <f>VLOOKUP($D10,Résultats!$B$2:$AX$212,W$2,FALSE)/1000000</f>
        <v>74.738102159999997</v>
      </c>
      <c r="X10" s="3"/>
      <c r="Y10">
        <f>(K10+K11-S10-S11)*10</f>
        <v>1445.8594147999995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116412925</v>
      </c>
      <c r="G11" s="88">
        <f>VLOOKUP($D11,Résultats!$B$2:$AX$212,G$2,FALSE)/1000000</f>
        <v>100.53330770000001</v>
      </c>
      <c r="H11" s="17">
        <f>VLOOKUP($D11,Résultats!$B$2:$AX$212,H$2,FALSE)/1000000</f>
        <v>94.821359470000004</v>
      </c>
      <c r="I11" s="89">
        <f>VLOOKUP($D11,Résultats!$B$2:$AX$212,I$2,FALSE)/1000000</f>
        <v>89.179490260000009</v>
      </c>
      <c r="J11" s="88">
        <f>VLOOKUP($D11,Résultats!$B$2:$AX$212,J$2,FALSE)/1000000</f>
        <v>83.377709870000004</v>
      </c>
      <c r="K11" s="17">
        <f>VLOOKUP($D11,Résultats!$B$2:$AX$212,K$2,FALSE)/1000000</f>
        <v>77.794810269999999</v>
      </c>
      <c r="L11" s="17">
        <f>VLOOKUP($D11,Résultats!$B$2:$AX$212,L$2,FALSE)/1000000</f>
        <v>72.173546790000003</v>
      </c>
      <c r="M11" s="17">
        <f>VLOOKUP($D11,Résultats!$B$2:$AX$212,M$2,FALSE)/1000000</f>
        <v>66.481773090000004</v>
      </c>
      <c r="N11" s="89">
        <f>VLOOKUP($D11,Résultats!$B$2:$AX$212,N$2,FALSE)/1000000</f>
        <v>60.709578729999997</v>
      </c>
      <c r="O11" s="88">
        <f>VLOOKUP($D11,Résultats!$B$2:$AX$212,O$2,FALSE)/1000000</f>
        <v>55.061299630000001</v>
      </c>
      <c r="P11" s="17">
        <f>VLOOKUP($D11,Résultats!$B$2:$AX$212,P$2,FALSE)/1000000</f>
        <v>49.927456970000001</v>
      </c>
      <c r="Q11" s="17">
        <f>VLOOKUP($D11,Résultats!$B$2:$AX$212,Q$2,FALSE)/1000000</f>
        <v>45.427623020000006</v>
      </c>
      <c r="R11" s="17">
        <f>VLOOKUP($D11,Résultats!$B$2:$AX$212,R$2,FALSE)/1000000</f>
        <v>41.545447899999999</v>
      </c>
      <c r="S11" s="89">
        <f>VLOOKUP($D11,Résultats!$B$2:$AX$212,S$2,FALSE)/1000000</f>
        <v>38.167477689999998</v>
      </c>
      <c r="T11" s="97">
        <f>VLOOKUP($D11,Résultats!$B$2:$AX$212,T$2,FALSE)/1000000</f>
        <v>26.166652489999997</v>
      </c>
      <c r="U11" s="97">
        <f>VLOOKUP($D11,Résultats!$B$2:$AX$212,U$2,FALSE)/1000000</f>
        <v>19.718004730000001</v>
      </c>
      <c r="V11" s="17">
        <f>VLOOKUP($D11,Résultats!$B$2:$AX$212,V$2,FALSE)/1000000</f>
        <v>15.652372079999999</v>
      </c>
      <c r="W11" s="97">
        <f>VLOOKUP($D11,Résultats!$B$2:$AX$212,W$2,FALSE)/1000000</f>
        <v>12.65570301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27156.825130000001</v>
      </c>
      <c r="H15" s="18">
        <f t="shared" ref="H15:W15" si="1">H4*1000/100</f>
        <v>27454.671249999999</v>
      </c>
      <c r="I15" s="233">
        <f t="shared" si="1"/>
        <v>27751.517399999997</v>
      </c>
      <c r="J15" s="106">
        <f t="shared" si="1"/>
        <v>28042.295709999999</v>
      </c>
      <c r="K15" s="18">
        <f t="shared" si="1"/>
        <v>28330.575769999999</v>
      </c>
      <c r="L15" s="18">
        <f t="shared" si="1"/>
        <v>28637.831890000001</v>
      </c>
      <c r="M15" s="18">
        <f t="shared" si="1"/>
        <v>28932.943920000002</v>
      </c>
      <c r="N15" s="107">
        <f t="shared" si="1"/>
        <v>29206.834960000004</v>
      </c>
      <c r="O15" s="106">
        <f t="shared" si="1"/>
        <v>29460.163050000003</v>
      </c>
      <c r="P15" s="18">
        <f t="shared" si="1"/>
        <v>29691.923109999996</v>
      </c>
      <c r="Q15" s="18">
        <f t="shared" si="1"/>
        <v>29903.332730000002</v>
      </c>
      <c r="R15" s="18">
        <f t="shared" si="1"/>
        <v>30092.612450000001</v>
      </c>
      <c r="S15" s="107">
        <f t="shared" si="1"/>
        <v>30258.887220000001</v>
      </c>
      <c r="T15" s="18">
        <f t="shared" si="1"/>
        <v>30969.837220000001</v>
      </c>
      <c r="U15" s="114">
        <f t="shared" si="1"/>
        <v>31452.756850000002</v>
      </c>
      <c r="V15" s="18">
        <f t="shared" si="1"/>
        <v>31793.241320000001</v>
      </c>
      <c r="W15" s="114">
        <f t="shared" si="1"/>
        <v>32070.357229999998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3.297026820837537E-2</v>
      </c>
      <c r="G16" s="108">
        <f>G5/G$4</f>
        <v>5.0253170408068232E-2</v>
      </c>
      <c r="H16" s="74">
        <f t="shared" ref="H16:W16" si="2">H5/H$4</f>
        <v>5.6681735425988748E-2</v>
      </c>
      <c r="I16" s="109">
        <f t="shared" si="2"/>
        <v>6.4027922775855131E-2</v>
      </c>
      <c r="J16" s="108">
        <f t="shared" si="2"/>
        <v>7.1804707354325245E-2</v>
      </c>
      <c r="K16" s="74">
        <f t="shared" si="2"/>
        <v>8.0887211668554101E-2</v>
      </c>
      <c r="L16" s="74">
        <f t="shared" si="2"/>
        <v>9.0723514684337356E-2</v>
      </c>
      <c r="M16" s="74">
        <f t="shared" si="2"/>
        <v>0.10223060332811099</v>
      </c>
      <c r="N16" s="109">
        <f t="shared" si="2"/>
        <v>0.11642213905261853</v>
      </c>
      <c r="O16" s="108">
        <f t="shared" si="2"/>
        <v>0.13256497899796926</v>
      </c>
      <c r="P16" s="74">
        <f t="shared" si="2"/>
        <v>0.15003281607918728</v>
      </c>
      <c r="Q16" s="74">
        <f t="shared" si="2"/>
        <v>0.16793512687507056</v>
      </c>
      <c r="R16" s="74">
        <f t="shared" si="2"/>
        <v>0.18598834804719655</v>
      </c>
      <c r="S16" s="109">
        <f t="shared" si="2"/>
        <v>0.20388473981694558</v>
      </c>
      <c r="T16" s="74">
        <f t="shared" si="2"/>
        <v>0.29123517185215608</v>
      </c>
      <c r="U16" s="115">
        <f t="shared" si="2"/>
        <v>0.37813132618929712</v>
      </c>
      <c r="V16" s="74">
        <f t="shared" si="2"/>
        <v>0.46093138357621216</v>
      </c>
      <c r="W16" s="115">
        <f t="shared" si="2"/>
        <v>0.5328732872365326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2.2961765173122067E-2</v>
      </c>
      <c r="G17" s="110">
        <f t="shared" si="3"/>
        <v>2.4410761951244333E-2</v>
      </c>
      <c r="H17" s="68">
        <f t="shared" ref="H17:W17" si="4">H6/H$4</f>
        <v>2.5960951541169883E-2</v>
      </c>
      <c r="I17" s="111">
        <f t="shared" si="4"/>
        <v>2.7429266347071893E-2</v>
      </c>
      <c r="J17" s="110">
        <f t="shared" si="4"/>
        <v>2.9560132671463079E-2</v>
      </c>
      <c r="K17" s="68">
        <f t="shared" si="4"/>
        <v>3.2042824765364797E-2</v>
      </c>
      <c r="L17" s="68">
        <f t="shared" si="4"/>
        <v>3.6170787613349596E-2</v>
      </c>
      <c r="M17" s="68">
        <f t="shared" si="4"/>
        <v>4.1701639188052593E-2</v>
      </c>
      <c r="N17" s="111">
        <f t="shared" si="4"/>
        <v>4.7295093764586398E-2</v>
      </c>
      <c r="O17" s="110">
        <f t="shared" si="4"/>
        <v>5.1911202881139519E-2</v>
      </c>
      <c r="P17" s="68">
        <f t="shared" si="4"/>
        <v>5.5099119714782263E-2</v>
      </c>
      <c r="Q17" s="68">
        <f t="shared" si="4"/>
        <v>5.7131498666904604E-2</v>
      </c>
      <c r="R17" s="68">
        <f t="shared" si="4"/>
        <v>5.8304243306067628E-2</v>
      </c>
      <c r="S17" s="111">
        <f t="shared" si="4"/>
        <v>5.899161783517827E-2</v>
      </c>
      <c r="T17" s="68">
        <f t="shared" si="4"/>
        <v>5.974078665176788E-2</v>
      </c>
      <c r="U17" s="116">
        <f t="shared" si="4"/>
        <v>5.9587258723872397E-2</v>
      </c>
      <c r="V17" s="68">
        <f t="shared" si="4"/>
        <v>5.3785507076445513E-2</v>
      </c>
      <c r="W17" s="116">
        <f t="shared" si="4"/>
        <v>4.6726255004051288E-2</v>
      </c>
      <c r="X17" s="3"/>
      <c r="Y17" s="136" t="s">
        <v>54</v>
      </c>
      <c r="Z17" s="137">
        <f>I16+I17</f>
        <v>9.1457189122927024E-2</v>
      </c>
      <c r="AA17" s="137">
        <f>S16+S17</f>
        <v>0.26287635765212386</v>
      </c>
      <c r="AB17" s="138">
        <f>W16+W17</f>
        <v>0.57959954224058385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0.19654979446721366</v>
      </c>
      <c r="G18" s="110">
        <f t="shared" si="3"/>
        <v>0.20987202991206208</v>
      </c>
      <c r="H18" s="68">
        <f t="shared" ref="H18:W18" si="5">H7/H$4</f>
        <v>0.21564073665606173</v>
      </c>
      <c r="I18" s="111">
        <f t="shared" si="5"/>
        <v>0.22138825414281676</v>
      </c>
      <c r="J18" s="110">
        <f t="shared" si="5"/>
        <v>0.22795125135637476</v>
      </c>
      <c r="K18" s="68">
        <f t="shared" si="5"/>
        <v>0.23422832740402155</v>
      </c>
      <c r="L18" s="68">
        <f t="shared" si="5"/>
        <v>0.24153080786870978</v>
      </c>
      <c r="M18" s="68">
        <f t="shared" si="5"/>
        <v>0.24956491648292664</v>
      </c>
      <c r="N18" s="111">
        <f t="shared" si="5"/>
        <v>0.25747113784492037</v>
      </c>
      <c r="O18" s="110">
        <f t="shared" si="5"/>
        <v>0.26483038375444429</v>
      </c>
      <c r="P18" s="68">
        <f t="shared" si="5"/>
        <v>0.27063992929085828</v>
      </c>
      <c r="Q18" s="68">
        <f t="shared" si="5"/>
        <v>0.27480363239766548</v>
      </c>
      <c r="R18" s="68">
        <f t="shared" si="5"/>
        <v>0.27730630322858524</v>
      </c>
      <c r="S18" s="111">
        <f t="shared" si="5"/>
        <v>0.27853324736374757</v>
      </c>
      <c r="T18" s="68">
        <f t="shared" si="5"/>
        <v>0.272581397410393</v>
      </c>
      <c r="U18" s="116">
        <f t="shared" si="5"/>
        <v>0.25234269465953024</v>
      </c>
      <c r="V18" s="68">
        <f t="shared" si="5"/>
        <v>0.22783233738559877</v>
      </c>
      <c r="W18" s="116">
        <f t="shared" si="5"/>
        <v>0.2045285093009237</v>
      </c>
      <c r="X18" s="3"/>
      <c r="Y18" s="136" t="s">
        <v>55</v>
      </c>
      <c r="Z18" s="137">
        <f>I18+I19+I20</f>
        <v>0.76507567719522251</v>
      </c>
      <c r="AA18" s="137">
        <f>S18+S19+S20</f>
        <v>0.66402858356666294</v>
      </c>
      <c r="AB18" s="138">
        <f>W18+W19+W20</f>
        <v>0.39333579543666347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0.31833232580024384</v>
      </c>
      <c r="G19" s="110">
        <f t="shared" si="3"/>
        <v>0.32177516930529348</v>
      </c>
      <c r="H19" s="68">
        <f t="shared" ref="H19:W19" si="6">H8/H$4</f>
        <v>0.3222344029342547</v>
      </c>
      <c r="I19" s="111">
        <f t="shared" si="6"/>
        <v>0.32230701532738532</v>
      </c>
      <c r="J19" s="110">
        <f t="shared" si="6"/>
        <v>0.32156000583020744</v>
      </c>
      <c r="K19" s="68">
        <f t="shared" si="6"/>
        <v>0.31954761652202029</v>
      </c>
      <c r="L19" s="68">
        <f t="shared" si="6"/>
        <v>0.31536538204743264</v>
      </c>
      <c r="M19" s="68">
        <f t="shared" si="6"/>
        <v>0.30835729155901259</v>
      </c>
      <c r="N19" s="111">
        <f t="shared" si="6"/>
        <v>0.29959813273105168</v>
      </c>
      <c r="O19" s="110">
        <f t="shared" si="6"/>
        <v>0.29039300989204808</v>
      </c>
      <c r="P19" s="68">
        <f t="shared" si="6"/>
        <v>0.28139603992797763</v>
      </c>
      <c r="Q19" s="68">
        <f t="shared" si="6"/>
        <v>0.27278475010300296</v>
      </c>
      <c r="R19" s="68">
        <f t="shared" si="6"/>
        <v>0.26453310427024757</v>
      </c>
      <c r="S19" s="111">
        <f t="shared" si="6"/>
        <v>0.25655603676227984</v>
      </c>
      <c r="T19" s="68">
        <f t="shared" si="6"/>
        <v>0.21974499845304646</v>
      </c>
      <c r="U19" s="116">
        <f t="shared" si="6"/>
        <v>0.18227642614418391</v>
      </c>
      <c r="V19" s="68">
        <f t="shared" si="6"/>
        <v>0.15149746770141523</v>
      </c>
      <c r="W19" s="116">
        <f t="shared" si="6"/>
        <v>0.12781822047075464</v>
      </c>
      <c r="X19" s="3"/>
      <c r="Y19" s="139" t="s">
        <v>60</v>
      </c>
      <c r="Z19" s="140">
        <f>I21+I22</f>
        <v>0.14346713349807677</v>
      </c>
      <c r="AA19" s="140">
        <f>S21+S22</f>
        <v>7.3095058645715791E-2</v>
      </c>
      <c r="AB19" s="272">
        <f>W21+W22</f>
        <v>2.7250649109779184E-2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0.25443713692542774</v>
      </c>
      <c r="G20" s="110">
        <f t="shared" si="3"/>
        <v>0.23661658758856544</v>
      </c>
      <c r="H20" s="68">
        <f t="shared" ref="H20:W20" si="7">H9/H$4</f>
        <v>0.22915018896829806</v>
      </c>
      <c r="I20" s="111">
        <f t="shared" si="7"/>
        <v>0.22138040772502049</v>
      </c>
      <c r="J20" s="110">
        <f t="shared" si="7"/>
        <v>0.2128555725867852</v>
      </c>
      <c r="K20" s="68">
        <f t="shared" si="7"/>
        <v>0.20418847022253794</v>
      </c>
      <c r="L20" s="68">
        <f t="shared" si="7"/>
        <v>0.1946120160355477</v>
      </c>
      <c r="M20" s="68">
        <f t="shared" si="7"/>
        <v>0.18434655753481999</v>
      </c>
      <c r="N20" s="111">
        <f t="shared" si="7"/>
        <v>0.17348166492327111</v>
      </c>
      <c r="O20" s="110">
        <f t="shared" si="7"/>
        <v>0.16258383698932038</v>
      </c>
      <c r="P20" s="68">
        <f t="shared" si="7"/>
        <v>0.1524992653801871</v>
      </c>
      <c r="Q20" s="68">
        <f t="shared" si="7"/>
        <v>0.14354717160651409</v>
      </c>
      <c r="R20" s="68">
        <f t="shared" si="7"/>
        <v>0.13576516720800691</v>
      </c>
      <c r="S20" s="111">
        <f t="shared" si="7"/>
        <v>0.12893929944063554</v>
      </c>
      <c r="T20" s="68">
        <f t="shared" si="7"/>
        <v>0.10254300245237129</v>
      </c>
      <c r="U20" s="116">
        <f t="shared" si="7"/>
        <v>8.5326025085778773E-2</v>
      </c>
      <c r="V20" s="68">
        <f t="shared" si="7"/>
        <v>7.2061675308291592E-2</v>
      </c>
      <c r="W20" s="116">
        <f t="shared" si="7"/>
        <v>6.0989065664985111E-2</v>
      </c>
      <c r="X20" s="3"/>
      <c r="Y20" s="173" t="s">
        <v>92</v>
      </c>
      <c r="Z20" s="174">
        <f>SUM(Z17:Z19)</f>
        <v>0.99999999981622634</v>
      </c>
      <c r="AA20" s="174">
        <f t="shared" ref="AA20:AB20" si="8">SUM(AA17:AA19)</f>
        <v>0.99999999986450261</v>
      </c>
      <c r="AB20" s="174">
        <f t="shared" si="8"/>
        <v>1.0001859867870266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0.13037843062520463</v>
      </c>
      <c r="G21" s="110">
        <f t="shared" si="3"/>
        <v>0.12005274425096245</v>
      </c>
      <c r="H21" s="68">
        <f t="shared" ref="H21:W21" si="9">H10/H$4</f>
        <v>0.1157945615903159</v>
      </c>
      <c r="I21" s="111">
        <f t="shared" si="9"/>
        <v>0.11133213742755559</v>
      </c>
      <c r="J21" s="110">
        <f t="shared" si="9"/>
        <v>0.10653549002889394</v>
      </c>
      <c r="K21" s="68">
        <f t="shared" si="9"/>
        <v>0.10164588504584424</v>
      </c>
      <c r="L21" s="68">
        <f t="shared" si="9"/>
        <v>9.6395323312305381E-2</v>
      </c>
      <c r="M21" s="68">
        <f t="shared" si="9"/>
        <v>9.082111126561089E-2</v>
      </c>
      <c r="N21" s="111">
        <f t="shared" si="9"/>
        <v>8.494574548724057E-2</v>
      </c>
      <c r="O21" s="110">
        <f t="shared" si="9"/>
        <v>7.9026501077019654E-2</v>
      </c>
      <c r="P21" s="68">
        <f t="shared" si="9"/>
        <v>7.351766535677251E-2</v>
      </c>
      <c r="Q21" s="68">
        <f t="shared" si="9"/>
        <v>6.8606328649843437E-2</v>
      </c>
      <c r="R21" s="68">
        <f t="shared" si="9"/>
        <v>6.429697123222014E-2</v>
      </c>
      <c r="S21" s="111">
        <f t="shared" si="9"/>
        <v>6.0481416441195889E-2</v>
      </c>
      <c r="T21" s="68">
        <f t="shared" si="9"/>
        <v>4.5705566772752969E-2</v>
      </c>
      <c r="U21" s="116">
        <f t="shared" si="9"/>
        <v>3.6067182994803201E-2</v>
      </c>
      <c r="V21" s="68">
        <f t="shared" si="9"/>
        <v>2.8968453003268682E-2</v>
      </c>
      <c r="W21" s="116">
        <f t="shared" si="9"/>
        <v>2.3304418352436292E-2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4.4370278796601249E-2</v>
      </c>
      <c r="G22" s="112">
        <f t="shared" si="3"/>
        <v>3.7019536421782011E-2</v>
      </c>
      <c r="H22" s="70">
        <f t="shared" ref="H22:W22" si="10">H11/H$4</f>
        <v>3.4537423015036102E-2</v>
      </c>
      <c r="I22" s="113">
        <f t="shared" si="10"/>
        <v>3.2134996070521178E-2</v>
      </c>
      <c r="J22" s="112">
        <f t="shared" si="10"/>
        <v>2.9732840253969352E-2</v>
      </c>
      <c r="K22" s="70">
        <f t="shared" si="10"/>
        <v>2.7459664392835599E-2</v>
      </c>
      <c r="L22" s="70">
        <f t="shared" si="10"/>
        <v>2.5202168609419824E-2</v>
      </c>
      <c r="M22" s="70">
        <f t="shared" si="10"/>
        <v>2.2977880603447423E-2</v>
      </c>
      <c r="N22" s="113">
        <f t="shared" si="10"/>
        <v>2.0786086138105803E-2</v>
      </c>
      <c r="O22" s="112">
        <f t="shared" si="10"/>
        <v>1.8690086520074436E-2</v>
      </c>
      <c r="P22" s="70">
        <f t="shared" si="10"/>
        <v>1.6815164442206453E-2</v>
      </c>
      <c r="Q22" s="70">
        <f t="shared" si="10"/>
        <v>1.5191491674245904E-2</v>
      </c>
      <c r="R22" s="70">
        <f t="shared" si="10"/>
        <v>1.380586280736819E-2</v>
      </c>
      <c r="S22" s="113">
        <f t="shared" si="10"/>
        <v>1.2613642204519904E-2</v>
      </c>
      <c r="T22" s="70">
        <f t="shared" si="10"/>
        <v>8.4490765334413326E-3</v>
      </c>
      <c r="U22" s="117">
        <f t="shared" si="10"/>
        <v>6.2690863074535228E-3</v>
      </c>
      <c r="V22" s="70">
        <f t="shared" si="10"/>
        <v>4.9231759424773237E-3</v>
      </c>
      <c r="W22" s="117">
        <f t="shared" si="10"/>
        <v>3.9462307573428926E-3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abSelected="1" topLeftCell="W1" zoomScale="80" zoomScaleNormal="80" workbookViewId="0">
      <selection activeCell="AM7" sqref="AM7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35911.307350000003</v>
      </c>
      <c r="G4" s="59">
        <f t="shared" si="5"/>
        <v>36708.886160000002</v>
      </c>
      <c r="H4" s="59">
        <f t="shared" si="5"/>
        <v>37113.743849999999</v>
      </c>
      <c r="I4" s="59">
        <f t="shared" ref="I4:AM4" si="6">I43</f>
        <v>37059.326410000001</v>
      </c>
      <c r="J4" s="59">
        <f t="shared" si="6"/>
        <v>36771.736440000001</v>
      </c>
      <c r="K4" s="59">
        <f t="shared" si="6"/>
        <v>36289.072520000002</v>
      </c>
      <c r="L4" s="59">
        <f t="shared" si="6"/>
        <v>35782.06755</v>
      </c>
      <c r="M4" s="59">
        <f t="shared" si="6"/>
        <v>35927.172769999997</v>
      </c>
      <c r="N4" s="59">
        <f t="shared" si="6"/>
        <v>36276.192569999999</v>
      </c>
      <c r="O4" s="59">
        <f t="shared" si="6"/>
        <v>36116.07273</v>
      </c>
      <c r="P4" s="59">
        <f t="shared" si="6"/>
        <v>35784.678460000003</v>
      </c>
      <c r="Q4" s="59">
        <f t="shared" si="6"/>
        <v>35390.452649999999</v>
      </c>
      <c r="R4" s="59">
        <f t="shared" si="6"/>
        <v>34962.95321</v>
      </c>
      <c r="S4" s="59">
        <f t="shared" si="6"/>
        <v>34520.570249999997</v>
      </c>
      <c r="T4" s="59">
        <f t="shared" si="6"/>
        <v>34056.481440000003</v>
      </c>
      <c r="U4" s="59">
        <f t="shared" si="6"/>
        <v>33595.29608</v>
      </c>
      <c r="V4" s="59">
        <f t="shared" si="6"/>
        <v>33142.517630000002</v>
      </c>
      <c r="W4" s="59">
        <f t="shared" si="6"/>
        <v>32698.796330000001</v>
      </c>
      <c r="X4" s="59">
        <f t="shared" si="6"/>
        <v>32263.574390000002</v>
      </c>
      <c r="Y4" s="59">
        <f t="shared" si="6"/>
        <v>31882.890510000001</v>
      </c>
      <c r="Z4" s="59">
        <f t="shared" si="6"/>
        <v>31532.707119999999</v>
      </c>
      <c r="AA4" s="59">
        <f t="shared" si="6"/>
        <v>31199.940470000001</v>
      </c>
      <c r="AB4" s="59">
        <f t="shared" si="6"/>
        <v>30879.563610000001</v>
      </c>
      <c r="AC4" s="59">
        <f t="shared" si="6"/>
        <v>30565.720069999999</v>
      </c>
      <c r="AD4" s="59">
        <f t="shared" si="6"/>
        <v>30254.555049999999</v>
      </c>
      <c r="AE4" s="59">
        <f t="shared" si="6"/>
        <v>29949.171920000001</v>
      </c>
      <c r="AF4" s="59">
        <f t="shared" si="6"/>
        <v>29649.99408</v>
      </c>
      <c r="AG4" s="59">
        <f t="shared" si="6"/>
        <v>29356.801739999999</v>
      </c>
      <c r="AH4" s="59">
        <f t="shared" si="6"/>
        <v>29004.869790000001</v>
      </c>
      <c r="AI4" s="59">
        <f t="shared" si="6"/>
        <v>28679.37934</v>
      </c>
      <c r="AJ4" s="59">
        <f t="shared" si="6"/>
        <v>28370.93461</v>
      </c>
      <c r="AK4" s="59">
        <f t="shared" si="6"/>
        <v>28074.888480000001</v>
      </c>
      <c r="AL4" s="59">
        <f t="shared" si="6"/>
        <v>27788.095450000001</v>
      </c>
      <c r="AM4" s="103">
        <f t="shared" si="6"/>
        <v>27482.742139999998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36.708886159999999</v>
      </c>
      <c r="H5" s="154">
        <f t="shared" si="7"/>
        <v>37.113743849999999</v>
      </c>
      <c r="I5" s="154">
        <f t="shared" si="7"/>
        <v>37.059326410000004</v>
      </c>
      <c r="J5" s="154">
        <f t="shared" si="7"/>
        <v>36.771736439999998</v>
      </c>
      <c r="K5" s="154">
        <f t="shared" si="7"/>
        <v>36.289072520000005</v>
      </c>
      <c r="L5" s="154">
        <f t="shared" si="7"/>
        <v>35.782067550000001</v>
      </c>
      <c r="M5" s="154">
        <f t="shared" si="7"/>
        <v>35.927172769999999</v>
      </c>
      <c r="N5" s="154">
        <f t="shared" si="7"/>
        <v>36.276192569999999</v>
      </c>
      <c r="O5" s="154">
        <f t="shared" si="7"/>
        <v>36.116072729999999</v>
      </c>
      <c r="P5" s="154">
        <f t="shared" si="7"/>
        <v>35.784678460000002</v>
      </c>
      <c r="Q5" s="154">
        <f t="shared" si="7"/>
        <v>35.39045265</v>
      </c>
      <c r="R5" s="154">
        <f t="shared" si="7"/>
        <v>34.962953210000002</v>
      </c>
      <c r="S5" s="154">
        <f t="shared" si="7"/>
        <v>34.520570249999999</v>
      </c>
      <c r="T5" s="154">
        <f t="shared" si="7"/>
        <v>34.056481440000006</v>
      </c>
      <c r="U5" s="154">
        <f t="shared" si="7"/>
        <v>33.595296079999997</v>
      </c>
      <c r="V5" s="154">
        <f t="shared" si="7"/>
        <v>33.14251763</v>
      </c>
      <c r="W5" s="154">
        <f t="shared" si="7"/>
        <v>32.69879633</v>
      </c>
      <c r="X5" s="154">
        <f t="shared" si="7"/>
        <v>32.263574390000002</v>
      </c>
      <c r="Y5" s="154">
        <f t="shared" si="7"/>
        <v>31.882890510000003</v>
      </c>
      <c r="Z5" s="154">
        <f t="shared" si="7"/>
        <v>31.532707119999998</v>
      </c>
      <c r="AA5" s="154">
        <f t="shared" si="7"/>
        <v>31.199940470000001</v>
      </c>
      <c r="AB5" s="154">
        <f t="shared" si="7"/>
        <v>30.879563610000002</v>
      </c>
      <c r="AC5" s="154">
        <f t="shared" si="7"/>
        <v>30.565720070000001</v>
      </c>
      <c r="AD5" s="154">
        <f t="shared" si="7"/>
        <v>30.25455505</v>
      </c>
      <c r="AE5" s="154">
        <f t="shared" si="7"/>
        <v>29.949171920000001</v>
      </c>
      <c r="AF5" s="154">
        <f t="shared" si="7"/>
        <v>29.649994079999999</v>
      </c>
      <c r="AG5" s="154">
        <f t="shared" si="7"/>
        <v>29.356801739999998</v>
      </c>
      <c r="AH5" s="154">
        <f t="shared" si="7"/>
        <v>29.004869790000001</v>
      </c>
      <c r="AI5" s="154">
        <f t="shared" si="7"/>
        <v>28.679379340000001</v>
      </c>
      <c r="AJ5" s="154">
        <f t="shared" si="7"/>
        <v>28.370934609999999</v>
      </c>
      <c r="AK5" s="154">
        <f t="shared" si="7"/>
        <v>28.074888480000002</v>
      </c>
      <c r="AL5" s="154">
        <f t="shared" si="7"/>
        <v>27.78809545</v>
      </c>
      <c r="AM5" s="176">
        <f t="shared" si="7"/>
        <v>27.482742139999999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1.0232512279528124E-2</v>
      </c>
      <c r="H6" s="155">
        <f t="shared" ref="H6:AM6" si="8">H91</f>
        <v>1.3337130810639034E-2</v>
      </c>
      <c r="I6" s="155">
        <f t="shared" si="8"/>
        <v>1.64511958138421E-2</v>
      </c>
      <c r="J6" s="155">
        <f t="shared" si="8"/>
        <v>1.9840057697313354E-2</v>
      </c>
      <c r="K6" s="155">
        <f t="shared" si="8"/>
        <v>2.4050042153020007E-2</v>
      </c>
      <c r="L6" s="155">
        <f t="shared" si="8"/>
        <v>2.9434805815182694E-2</v>
      </c>
      <c r="M6" s="155">
        <f t="shared" si="8"/>
        <v>3.8228038726911495E-2</v>
      </c>
      <c r="N6" s="155">
        <f t="shared" si="8"/>
        <v>4.9174468614857726E-2</v>
      </c>
      <c r="O6" s="155">
        <f t="shared" si="8"/>
        <v>5.9907855712195535E-2</v>
      </c>
      <c r="P6" s="155">
        <f t="shared" si="8"/>
        <v>7.3019352036955532E-2</v>
      </c>
      <c r="Q6" s="155">
        <f t="shared" si="8"/>
        <v>9.0440085456211308E-2</v>
      </c>
      <c r="R6" s="155">
        <f t="shared" si="8"/>
        <v>0.11266677575375218</v>
      </c>
      <c r="S6" s="155">
        <f t="shared" si="8"/>
        <v>0.13962917846063103</v>
      </c>
      <c r="T6" s="155">
        <f t="shared" si="8"/>
        <v>0.17023350102135507</v>
      </c>
      <c r="U6" s="155">
        <f t="shared" si="8"/>
        <v>0.20350354084451933</v>
      </c>
      <c r="V6" s="155">
        <f t="shared" si="8"/>
        <v>0.23812021386258214</v>
      </c>
      <c r="W6" s="155">
        <f t="shared" si="8"/>
        <v>0.27295997895222829</v>
      </c>
      <c r="X6" s="155">
        <f t="shared" si="8"/>
        <v>0.30726820916261133</v>
      </c>
      <c r="Y6" s="155">
        <f t="shared" si="8"/>
        <v>0.34156510736014822</v>
      </c>
      <c r="Z6" s="155">
        <f t="shared" si="8"/>
        <v>0.37507732003442401</v>
      </c>
      <c r="AA6" s="155">
        <f t="shared" si="8"/>
        <v>0.40742224211045103</v>
      </c>
      <c r="AB6" s="155">
        <f t="shared" si="8"/>
        <v>0.43846954383822007</v>
      </c>
      <c r="AC6" s="155">
        <f t="shared" si="8"/>
        <v>0.46812472165652469</v>
      </c>
      <c r="AD6" s="155">
        <f t="shared" si="8"/>
        <v>0.49622098144193333</v>
      </c>
      <c r="AE6" s="155">
        <f t="shared" si="8"/>
        <v>0.52288255053697663</v>
      </c>
      <c r="AF6" s="155">
        <f t="shared" si="8"/>
        <v>0.54818462007598479</v>
      </c>
      <c r="AG6" s="155">
        <f t="shared" si="8"/>
        <v>0.57219053283697385</v>
      </c>
      <c r="AH6" s="155">
        <f t="shared" si="8"/>
        <v>0.59586522936085207</v>
      </c>
      <c r="AI6" s="155">
        <f t="shared" si="8"/>
        <v>0.61852610371030436</v>
      </c>
      <c r="AJ6" s="155">
        <f t="shared" si="8"/>
        <v>0.6400865642825575</v>
      </c>
      <c r="AK6" s="155">
        <f t="shared" si="8"/>
        <v>0.66053842148690156</v>
      </c>
      <c r="AL6" s="155">
        <f t="shared" si="8"/>
        <v>0.67989919942498256</v>
      </c>
      <c r="AM6" s="177">
        <f t="shared" si="8"/>
        <v>0.69791976696834812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0.9897674876768856</v>
      </c>
      <c r="H7" s="179">
        <f t="shared" ref="H7:AM7" si="9">H99</f>
        <v>0.98666286909775069</v>
      </c>
      <c r="I7" s="179">
        <f t="shared" si="9"/>
        <v>0.98354880433456848</v>
      </c>
      <c r="J7" s="179">
        <f t="shared" si="9"/>
        <v>0.98015994210144519</v>
      </c>
      <c r="K7" s="179">
        <f t="shared" si="9"/>
        <v>0.9759499579516947</v>
      </c>
      <c r="L7" s="179">
        <f t="shared" si="9"/>
        <v>0.97056519418481724</v>
      </c>
      <c r="M7" s="179">
        <f t="shared" si="9"/>
        <v>0.96177196132875675</v>
      </c>
      <c r="N7" s="179">
        <f t="shared" si="9"/>
        <v>0.9508255314678411</v>
      </c>
      <c r="O7" s="179">
        <f t="shared" si="9"/>
        <v>0.94009214412167341</v>
      </c>
      <c r="P7" s="179">
        <f t="shared" si="9"/>
        <v>0.92698064807482405</v>
      </c>
      <c r="Q7" s="179">
        <f t="shared" si="9"/>
        <v>0.90955991460030106</v>
      </c>
      <c r="R7" s="179">
        <f t="shared" si="9"/>
        <v>0.88733322421764615</v>
      </c>
      <c r="S7" s="179">
        <f t="shared" si="9"/>
        <v>0.86037082136555965</v>
      </c>
      <c r="T7" s="179">
        <f t="shared" si="9"/>
        <v>0.82976649891991894</v>
      </c>
      <c r="U7" s="179">
        <f t="shared" si="9"/>
        <v>0.79649645939360925</v>
      </c>
      <c r="V7" s="179">
        <f t="shared" si="9"/>
        <v>0.7618797863184541</v>
      </c>
      <c r="W7" s="179">
        <f t="shared" si="9"/>
        <v>0.72704002098660736</v>
      </c>
      <c r="X7" s="179">
        <f t="shared" si="9"/>
        <v>0.69273179096136706</v>
      </c>
      <c r="Y7" s="179">
        <f t="shared" si="9"/>
        <v>0.65843489263985178</v>
      </c>
      <c r="Z7" s="179">
        <f t="shared" si="9"/>
        <v>0.62492267996557604</v>
      </c>
      <c r="AA7" s="179">
        <f t="shared" si="9"/>
        <v>0.59257775821006242</v>
      </c>
      <c r="AB7" s="179">
        <f t="shared" si="9"/>
        <v>0.56153045583794114</v>
      </c>
      <c r="AC7" s="179">
        <f t="shared" si="9"/>
        <v>0.53187527834347537</v>
      </c>
      <c r="AD7" s="179">
        <f t="shared" si="9"/>
        <v>0.50377901855806673</v>
      </c>
      <c r="AE7" s="179">
        <f t="shared" si="9"/>
        <v>0.47711744946302342</v>
      </c>
      <c r="AF7" s="179">
        <f t="shared" si="9"/>
        <v>0.45181537992401516</v>
      </c>
      <c r="AG7" s="179">
        <f t="shared" si="9"/>
        <v>0.42780946750366278</v>
      </c>
      <c r="AH7" s="179">
        <f t="shared" si="9"/>
        <v>0.40413477063914788</v>
      </c>
      <c r="AI7" s="179">
        <f t="shared" si="9"/>
        <v>0.38147389628969564</v>
      </c>
      <c r="AJ7" s="179">
        <f t="shared" si="9"/>
        <v>0.35991343571744255</v>
      </c>
      <c r="AK7" s="179">
        <f t="shared" si="9"/>
        <v>0.33946157840624125</v>
      </c>
      <c r="AL7" s="179">
        <f t="shared" si="9"/>
        <v>0.32010080053903084</v>
      </c>
      <c r="AM7" s="180">
        <f t="shared" si="9"/>
        <v>0.30208023314081134</v>
      </c>
    </row>
    <row r="8" spans="1:39" s="3" customFormat="1" x14ac:dyDescent="0.25">
      <c r="C8" s="153" t="s">
        <v>70</v>
      </c>
      <c r="E8" s="231"/>
      <c r="F8" s="231"/>
      <c r="G8" s="231">
        <f>SUM(G6:G7)</f>
        <v>0.99999999995641375</v>
      </c>
      <c r="H8" s="231">
        <f t="shared" ref="H8:AM8" si="10">SUM(H6:H7)</f>
        <v>0.99999999990838973</v>
      </c>
      <c r="I8" s="231">
        <f t="shared" si="10"/>
        <v>1.0000000001484106</v>
      </c>
      <c r="J8" s="231">
        <f t="shared" si="10"/>
        <v>0.99999999979875853</v>
      </c>
      <c r="K8" s="231">
        <f t="shared" si="10"/>
        <v>1.0000000001047147</v>
      </c>
      <c r="L8" s="231">
        <f t="shared" si="10"/>
        <v>0.99999999999999989</v>
      </c>
      <c r="M8" s="231">
        <f t="shared" si="10"/>
        <v>1.0000000000556684</v>
      </c>
      <c r="N8" s="231">
        <f t="shared" si="10"/>
        <v>1.0000000000826987</v>
      </c>
      <c r="O8" s="231">
        <f t="shared" si="10"/>
        <v>0.99999999983386889</v>
      </c>
      <c r="P8" s="231">
        <f t="shared" si="10"/>
        <v>1.0000000001117795</v>
      </c>
      <c r="Q8" s="231">
        <f t="shared" si="10"/>
        <v>1.0000000000565124</v>
      </c>
      <c r="R8" s="231">
        <f t="shared" si="10"/>
        <v>0.99999999997139832</v>
      </c>
      <c r="S8" s="231">
        <f t="shared" si="10"/>
        <v>0.9999999998261907</v>
      </c>
      <c r="T8" s="231">
        <f t="shared" si="10"/>
        <v>0.99999999994127398</v>
      </c>
      <c r="U8" s="231">
        <f t="shared" si="10"/>
        <v>1.0000000002381286</v>
      </c>
      <c r="V8" s="231">
        <f t="shared" si="10"/>
        <v>1.0000000001810363</v>
      </c>
      <c r="W8" s="231">
        <f t="shared" si="10"/>
        <v>0.99999999993883559</v>
      </c>
      <c r="X8" s="231">
        <f t="shared" si="10"/>
        <v>1.0000000001239784</v>
      </c>
      <c r="Y8" s="231">
        <f t="shared" si="10"/>
        <v>1</v>
      </c>
      <c r="Z8" s="231">
        <f t="shared" si="10"/>
        <v>1</v>
      </c>
      <c r="AA8" s="231">
        <f t="shared" si="10"/>
        <v>1.0000000003205134</v>
      </c>
      <c r="AB8" s="231">
        <f t="shared" si="10"/>
        <v>0.99999999967616127</v>
      </c>
      <c r="AC8" s="231">
        <f t="shared" si="10"/>
        <v>1</v>
      </c>
      <c r="AD8" s="231">
        <f t="shared" si="10"/>
        <v>1</v>
      </c>
      <c r="AE8" s="231">
        <f t="shared" si="10"/>
        <v>1</v>
      </c>
      <c r="AF8" s="231">
        <f t="shared" si="10"/>
        <v>1</v>
      </c>
      <c r="AG8" s="231">
        <f t="shared" si="10"/>
        <v>1.0000000003406366</v>
      </c>
      <c r="AH8" s="231">
        <f t="shared" si="10"/>
        <v>1</v>
      </c>
      <c r="AI8" s="231">
        <f t="shared" si="10"/>
        <v>1</v>
      </c>
      <c r="AJ8" s="231">
        <f t="shared" si="10"/>
        <v>1</v>
      </c>
      <c r="AK8" s="231">
        <f t="shared" si="10"/>
        <v>0.99999999989314281</v>
      </c>
      <c r="AL8" s="231">
        <f t="shared" si="10"/>
        <v>0.99999999996401345</v>
      </c>
      <c r="AM8" s="231">
        <f t="shared" si="10"/>
        <v>1.0000000001091593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1.64511958138421E-2</v>
      </c>
      <c r="J13" s="182">
        <f>S91</f>
        <v>0.13962917846063103</v>
      </c>
      <c r="K13" s="182">
        <f>AM91</f>
        <v>0.69791976696834812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1.64511958138421E-2</v>
      </c>
      <c r="J14" s="183">
        <f>S91</f>
        <v>0.13962917846063103</v>
      </c>
      <c r="K14" s="183">
        <f>AM91</f>
        <v>0.69791976696834812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0.98354880433456848</v>
      </c>
      <c r="J15" s="181">
        <f>S99</f>
        <v>0.86037082136555965</v>
      </c>
      <c r="K15" s="182">
        <f>AM99</f>
        <v>0.30208023314081134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0.14745891499866579</v>
      </c>
      <c r="J16" s="184">
        <f>S100+S101</f>
        <v>0.17093464314947115</v>
      </c>
      <c r="K16" s="184">
        <f>AM100+AM101</f>
        <v>6.1356379829571109E-2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0.71583367121971386</v>
      </c>
      <c r="J17" s="183">
        <f>S102+S103+S104</f>
        <v>0.61490848607867366</v>
      </c>
      <c r="K17" s="183">
        <f>AM102+AM103+AM104</f>
        <v>0.21528322035189751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0.12025621790031882</v>
      </c>
      <c r="J18" s="183">
        <f>S105+S106</f>
        <v>7.4527692256184566E-2</v>
      </c>
      <c r="K18" s="183">
        <f>AM105+AM106</f>
        <v>2.5440632973897273E-2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0.98354880411869849</v>
      </c>
      <c r="J19" s="185">
        <f>SUM(J16:J18)</f>
        <v>0.86037082148432942</v>
      </c>
      <c r="K19" s="185">
        <f>SUM(K16:K18)</f>
        <v>0.30208023315536586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1940.3869999999999</v>
      </c>
      <c r="G26" s="99">
        <f>VLOOKUP($D26,Résultats!$B$2:$AZ$251,G$2,FALSE)</f>
        <v>2203.7420000000002</v>
      </c>
      <c r="H26" s="99">
        <f>VLOOKUP($D26,Résultats!$B$2:$AZ$251,H$2,FALSE)</f>
        <v>2240.3020000000001</v>
      </c>
      <c r="I26" s="99">
        <f>VLOOKUP($D26,Résultats!$B$2:$AZ$251,I$2,FALSE)</f>
        <v>1801.2697539999999</v>
      </c>
      <c r="J26" s="51">
        <f>VLOOKUP($D26,Résultats!$B$2:$AZ$251,J$2,FALSE)</f>
        <v>1565.3763469999999</v>
      </c>
      <c r="K26" s="51">
        <f>VLOOKUP($D26,Résultats!$B$2:$AZ$251,K$2,FALSE)</f>
        <v>1560.2103320000001</v>
      </c>
      <c r="L26" s="51">
        <f>VLOOKUP($D26,Résultats!$B$2:$AZ$251,L$2,FALSE)</f>
        <v>1627.64635</v>
      </c>
      <c r="M26" s="51">
        <f>VLOOKUP($D26,Résultats!$B$2:$AZ$251,M$2,FALSE)</f>
        <v>2249.9327229999999</v>
      </c>
      <c r="N26" s="51">
        <f>VLOOKUP($D26,Résultats!$B$2:$AZ$251,N$2,FALSE)</f>
        <v>2462.3829059999998</v>
      </c>
      <c r="O26" s="51">
        <f>VLOOKUP($D26,Résultats!$B$2:$AZ$251,O$2,FALSE)</f>
        <v>1982.1749950000001</v>
      </c>
      <c r="P26" s="51">
        <f>VLOOKUP($D26,Résultats!$B$2:$AZ$251,P$2,FALSE)</f>
        <v>1809.874867</v>
      </c>
      <c r="Q26" s="51">
        <f>VLOOKUP($D26,Résultats!$B$2:$AZ$251,Q$2,FALSE)</f>
        <v>1735.814572</v>
      </c>
      <c r="R26" s="51">
        <f>VLOOKUP($D26,Résultats!$B$2:$AZ$251,R$2,FALSE)</f>
        <v>1687.467854</v>
      </c>
      <c r="S26" s="51">
        <f>VLOOKUP($D26,Résultats!$B$2:$AZ$251,S$2,FALSE)</f>
        <v>1655.3942280000001</v>
      </c>
      <c r="T26" s="51">
        <f>VLOOKUP($D26,Résultats!$B$2:$AZ$251,T$2,FALSE)</f>
        <v>1615.4636170000001</v>
      </c>
      <c r="U26" s="51">
        <f>VLOOKUP($D26,Résultats!$B$2:$AZ$251,U$2,FALSE)</f>
        <v>1598.6824730000001</v>
      </c>
      <c r="V26" s="51">
        <f>VLOOKUP($D26,Résultats!$B$2:$AZ$251,V$2,FALSE)</f>
        <v>1587.4217180000001</v>
      </c>
      <c r="W26" s="51">
        <f>VLOOKUP($D26,Résultats!$B$2:$AZ$251,W$2,FALSE)</f>
        <v>1577.163918</v>
      </c>
      <c r="X26" s="51">
        <f>VLOOKUP($D26,Résultats!$B$2:$AZ$251,X$2,FALSE)</f>
        <v>1566.7451860000001</v>
      </c>
      <c r="Y26" s="51">
        <f>VLOOKUP($D26,Résultats!$B$2:$AZ$251,Y$2,FALSE)</f>
        <v>1602.732579</v>
      </c>
      <c r="Z26" s="51">
        <f>VLOOKUP($D26,Résultats!$B$2:$AZ$251,Z$2,FALSE)</f>
        <v>1617.896266</v>
      </c>
      <c r="AA26" s="51">
        <f>VLOOKUP($D26,Résultats!$B$2:$AZ$251,AA$2,FALSE)</f>
        <v>1621.739994</v>
      </c>
      <c r="AB26" s="51">
        <f>VLOOKUP($D26,Résultats!$B$2:$AZ$251,AB$2,FALSE)</f>
        <v>1621.528143</v>
      </c>
      <c r="AC26" s="51">
        <f>VLOOKUP($D26,Résultats!$B$2:$AZ$251,AC$2,FALSE)</f>
        <v>1616.129189</v>
      </c>
      <c r="AD26" s="51">
        <f>VLOOKUP($D26,Résultats!$B$2:$AZ$251,AD$2,FALSE)</f>
        <v>1599.192485</v>
      </c>
      <c r="AE26" s="51">
        <f>VLOOKUP($D26,Résultats!$B$2:$AZ$251,AE$2,FALSE)</f>
        <v>1585.526558</v>
      </c>
      <c r="AF26" s="51">
        <f>VLOOKUP($D26,Résultats!$B$2:$AZ$251,AF$2,FALSE)</f>
        <v>1572.6454100000001</v>
      </c>
      <c r="AG26" s="51">
        <f>VLOOKUP($D26,Résultats!$B$2:$AZ$251,AG$2,FALSE)</f>
        <v>1559.93229</v>
      </c>
      <c r="AH26" s="51">
        <f>VLOOKUP($D26,Résultats!$B$2:$AZ$251,AH$2,FALSE)</f>
        <v>1605.188163</v>
      </c>
      <c r="AI26" s="51">
        <f>VLOOKUP($D26,Résultats!$B$2:$AZ$251,AI$2,FALSE)</f>
        <v>1608.167535</v>
      </c>
      <c r="AJ26" s="51">
        <f>VLOOKUP($D26,Résultats!$B$2:$AZ$251,AJ$2,FALSE)</f>
        <v>1603.5138959999999</v>
      </c>
      <c r="AK26" s="51">
        <f>VLOOKUP($D26,Résultats!$B$2:$AZ$251,AK$2,FALSE)</f>
        <v>1595.34951</v>
      </c>
      <c r="AL26" s="51">
        <f>VLOOKUP($D26,Résultats!$B$2:$AZ$251,AL$2,FALSE)</f>
        <v>1584.866203</v>
      </c>
      <c r="AM26" s="100">
        <f>VLOOKUP($D26,Résultats!$B$2:$AZ$251,AM$2,FALSE)</f>
        <v>1547.186383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2.1814515330000002</v>
      </c>
      <c r="F27" s="53">
        <f>VLOOKUP($D27,Résultats!$B$2:$AZ$251,F$2,FALSE)</f>
        <v>44.357245849999998</v>
      </c>
      <c r="G27" s="53">
        <f>VLOOKUP($D27,Résultats!$B$2:$AZ$251,G$2,FALSE)</f>
        <v>107.22536340000001</v>
      </c>
      <c r="H27" s="53">
        <f>VLOOKUP($D27,Résultats!$B$2:$AZ$251,H$2,FALSE)</f>
        <v>138.14793460000001</v>
      </c>
      <c r="I27" s="53">
        <f>VLOOKUP($D27,Résultats!$B$2:$AZ$251,I$2,FALSE)</f>
        <v>139.42892180000001</v>
      </c>
      <c r="J27" s="53">
        <f>VLOOKUP($D27,Résultats!$B$2:$AZ$251,J$2,FALSE)</f>
        <v>150.3666489</v>
      </c>
      <c r="K27" s="53">
        <f>VLOOKUP($D27,Résultats!$B$2:$AZ$251,K$2,FALSE)</f>
        <v>183.73109410000001</v>
      </c>
      <c r="L27" s="53">
        <f>VLOOKUP($D27,Résultats!$B$2:$AZ$251,L$2,FALSE)</f>
        <v>231.82294049999999</v>
      </c>
      <c r="M27" s="53">
        <f>VLOOKUP($D27,Résultats!$B$2:$AZ$251,M$2,FALSE)</f>
        <v>382.1423312</v>
      </c>
      <c r="N27" s="53">
        <f>VLOOKUP($D27,Résultats!$B$2:$AZ$251,N$2,FALSE)</f>
        <v>491.22686729999998</v>
      </c>
      <c r="O27" s="53">
        <f>VLOOKUP($D27,Résultats!$B$2:$AZ$251,O$2,FALSE)</f>
        <v>485.12019179999999</v>
      </c>
      <c r="P27" s="53">
        <f>VLOOKUP($D27,Résultats!$B$2:$AZ$251,P$2,FALSE)</f>
        <v>577.6164023</v>
      </c>
      <c r="Q27" s="53">
        <f>VLOOKUP($D27,Résultats!$B$2:$AZ$251,Q$2,FALSE)</f>
        <v>743.2756961</v>
      </c>
      <c r="R27" s="53">
        <f>VLOOKUP($D27,Résultats!$B$2:$AZ$251,R$2,FALSE)</f>
        <v>929.72546939999995</v>
      </c>
      <c r="S27" s="53">
        <f>VLOOKUP($D27,Résultats!$B$2:$AZ$251,S$2,FALSE)</f>
        <v>1117.2654480000001</v>
      </c>
      <c r="T27" s="53">
        <f>VLOOKUP($D27,Résultats!$B$2:$AZ$251,T$2,FALSE)</f>
        <v>1267.8414</v>
      </c>
      <c r="U27" s="53">
        <f>VLOOKUP($D27,Résultats!$B$2:$AZ$251,U$2,FALSE)</f>
        <v>1389.8661520000001</v>
      </c>
      <c r="V27" s="53">
        <f>VLOOKUP($D27,Résultats!$B$2:$AZ$251,V$2,FALSE)</f>
        <v>1470.3296359999999</v>
      </c>
      <c r="W27" s="53">
        <f>VLOOKUP($D27,Résultats!$B$2:$AZ$251,W$2,FALSE)</f>
        <v>1514.772993</v>
      </c>
      <c r="X27" s="53">
        <f>VLOOKUP($D27,Résultats!$B$2:$AZ$251,X$2,FALSE)</f>
        <v>1534.564869</v>
      </c>
      <c r="Y27" s="53">
        <f>VLOOKUP($D27,Résultats!$B$2:$AZ$251,Y$2,FALSE)</f>
        <v>1585.9530219999999</v>
      </c>
      <c r="Z27" s="53">
        <f>VLOOKUP($D27,Résultats!$B$2:$AZ$251,Z$2,FALSE)</f>
        <v>1609.347696</v>
      </c>
      <c r="AA27" s="53">
        <f>VLOOKUP($D27,Résultats!$B$2:$AZ$251,AA$2,FALSE)</f>
        <v>1617.437533</v>
      </c>
      <c r="AB27" s="53">
        <f>VLOOKUP($D27,Résultats!$B$2:$AZ$251,AB$2,FALSE)</f>
        <v>1619.373769</v>
      </c>
      <c r="AC27" s="53">
        <f>VLOOKUP($D27,Résultats!$B$2:$AZ$251,AC$2,FALSE)</f>
        <v>1615.055288</v>
      </c>
      <c r="AD27" s="53">
        <f>VLOOKUP($D27,Résultats!$B$2:$AZ$251,AD$2,FALSE)</f>
        <v>1598.6613709999999</v>
      </c>
      <c r="AE27" s="53">
        <f>VLOOKUP($D27,Résultats!$B$2:$AZ$251,AE$2,FALSE)</f>
        <v>1585.2634660000001</v>
      </c>
      <c r="AF27" s="53">
        <f>VLOOKUP($D27,Résultats!$B$2:$AZ$251,AF$2,FALSE)</f>
        <v>1572.5150530000001</v>
      </c>
      <c r="AG27" s="53">
        <f>VLOOKUP($D27,Résultats!$B$2:$AZ$251,AG$2,FALSE)</f>
        <v>1559.867704</v>
      </c>
      <c r="AH27" s="53">
        <f>VLOOKUP($D27,Résultats!$B$2:$AZ$251,AH$2,FALSE)</f>
        <v>1605.1549669999999</v>
      </c>
      <c r="AI27" s="53">
        <f>VLOOKUP($D27,Résultats!$B$2:$AZ$251,AI$2,FALSE)</f>
        <v>1608.150924</v>
      </c>
      <c r="AJ27" s="53">
        <f>VLOOKUP($D27,Résultats!$B$2:$AZ$251,AJ$2,FALSE)</f>
        <v>1603.5056239999999</v>
      </c>
      <c r="AK27" s="53">
        <f>VLOOKUP($D27,Résultats!$B$2:$AZ$251,AK$2,FALSE)</f>
        <v>1595.3453999999999</v>
      </c>
      <c r="AL27" s="53">
        <f>VLOOKUP($D27,Résultats!$B$2:$AZ$251,AL$2,FALSE)</f>
        <v>1584.8641640000001</v>
      </c>
      <c r="AM27" s="213">
        <f>VLOOKUP($D27,Résultats!$B$2:$AZ$251,AM$2,FALSE)</f>
        <v>1547.185389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6.4968774199999999E-3</v>
      </c>
      <c r="F28" s="25">
        <f>VLOOKUP($D28,Résultats!$B$2:$AZ$251,F$2,FALSE)</f>
        <v>0.77700314739999998</v>
      </c>
      <c r="G28" s="25">
        <f>VLOOKUP($D28,Résultats!$B$2:$AZ$251,G$2,FALSE)</f>
        <v>1.476324687</v>
      </c>
      <c r="H28" s="25">
        <f>VLOOKUP($D28,Résultats!$B$2:$AZ$251,H$2,FALSE)</f>
        <v>2.1404592170000001</v>
      </c>
      <c r="I28" s="25">
        <f>VLOOKUP($D28,Résultats!$B$2:$AZ$251,I$2,FALSE)</f>
        <v>2.4024574059999999</v>
      </c>
      <c r="J28" s="25">
        <f>VLOOKUP($D28,Résultats!$B$2:$AZ$251,J$2,FALSE)</f>
        <v>2.883771571</v>
      </c>
      <c r="K28" s="25">
        <f>VLOOKUP($D28,Résultats!$B$2:$AZ$251,K$2,FALSE)</f>
        <v>5.7078779849999997</v>
      </c>
      <c r="L28" s="25">
        <f>VLOOKUP($D28,Résultats!$B$2:$AZ$251,L$2,FALSE)</f>
        <v>9.0468466539999994</v>
      </c>
      <c r="M28" s="25">
        <f>VLOOKUP($D28,Résultats!$B$2:$AZ$251,M$2,FALSE)</f>
        <v>15.907974299999999</v>
      </c>
      <c r="N28" s="25">
        <f>VLOOKUP($D28,Résultats!$B$2:$AZ$251,N$2,FALSE)</f>
        <v>21.758801649999999</v>
      </c>
      <c r="O28" s="25">
        <f>VLOOKUP($D28,Résultats!$B$2:$AZ$251,O$2,FALSE)</f>
        <v>22.9845921</v>
      </c>
      <c r="P28" s="25">
        <f>VLOOKUP($D28,Résultats!$B$2:$AZ$251,P$2,FALSE)</f>
        <v>29.210770320000002</v>
      </c>
      <c r="Q28" s="25">
        <f>VLOOKUP($D28,Résultats!$B$2:$AZ$251,Q$2,FALSE)</f>
        <v>40.006543749999999</v>
      </c>
      <c r="R28" s="25">
        <f>VLOOKUP($D28,Résultats!$B$2:$AZ$251,R$2,FALSE)</f>
        <v>53.11675254</v>
      </c>
      <c r="S28" s="25">
        <f>VLOOKUP($D28,Résultats!$B$2:$AZ$251,S$2,FALSE)</f>
        <v>67.574881020000007</v>
      </c>
      <c r="T28" s="25">
        <f>VLOOKUP($D28,Résultats!$B$2:$AZ$251,T$2,FALSE)</f>
        <v>80.714776060000005</v>
      </c>
      <c r="U28" s="25">
        <f>VLOOKUP($D28,Résultats!$B$2:$AZ$251,U$2,FALSE)</f>
        <v>92.804668620000001</v>
      </c>
      <c r="V28" s="25">
        <f>VLOOKUP($D28,Résultats!$B$2:$AZ$251,V$2,FALSE)</f>
        <v>102.7078018</v>
      </c>
      <c r="W28" s="25">
        <f>VLOOKUP($D28,Résultats!$B$2:$AZ$251,W$2,FALSE)</f>
        <v>110.4653112</v>
      </c>
      <c r="X28" s="25">
        <f>VLOOKUP($D28,Résultats!$B$2:$AZ$251,X$2,FALSE)</f>
        <v>116.6098398</v>
      </c>
      <c r="Y28" s="25">
        <f>VLOOKUP($D28,Résultats!$B$2:$AZ$251,Y$2,FALSE)</f>
        <v>125.3676377</v>
      </c>
      <c r="Z28" s="25">
        <f>VLOOKUP($D28,Résultats!$B$2:$AZ$251,Z$2,FALSE)</f>
        <v>132.11278279999999</v>
      </c>
      <c r="AA28" s="25">
        <f>VLOOKUP($D28,Résultats!$B$2:$AZ$251,AA$2,FALSE)</f>
        <v>137.68922689999999</v>
      </c>
      <c r="AB28" s="25">
        <f>VLOOKUP($D28,Résultats!$B$2:$AZ$251,AB$2,FALSE)</f>
        <v>142.78114969999999</v>
      </c>
      <c r="AC28" s="25">
        <f>VLOOKUP($D28,Résultats!$B$2:$AZ$251,AC$2,FALSE)</f>
        <v>147.3397267</v>
      </c>
      <c r="AD28" s="25">
        <f>VLOOKUP($D28,Résultats!$B$2:$AZ$251,AD$2,FALSE)</f>
        <v>149.9041914</v>
      </c>
      <c r="AE28" s="25">
        <f>VLOOKUP($D28,Résultats!$B$2:$AZ$251,AE$2,FALSE)</f>
        <v>152.6929064</v>
      </c>
      <c r="AF28" s="25">
        <f>VLOOKUP($D28,Résultats!$B$2:$AZ$251,AF$2,FALSE)</f>
        <v>155.50934559999999</v>
      </c>
      <c r="AG28" s="25">
        <f>VLOOKUP($D28,Résultats!$B$2:$AZ$251,AG$2,FALSE)</f>
        <v>158.31476459999999</v>
      </c>
      <c r="AH28" s="25">
        <f>VLOOKUP($D28,Résultats!$B$2:$AZ$251,AH$2,FALSE)</f>
        <v>181.6837688</v>
      </c>
      <c r="AI28" s="25">
        <f>VLOOKUP($D28,Résultats!$B$2:$AZ$251,AI$2,FALSE)</f>
        <v>186.49414909999999</v>
      </c>
      <c r="AJ28" s="25">
        <f>VLOOKUP($D28,Résultats!$B$2:$AZ$251,AJ$2,FALSE)</f>
        <v>190.47583689999999</v>
      </c>
      <c r="AK28" s="25">
        <f>VLOOKUP($D28,Résultats!$B$2:$AZ$251,AK$2,FALSE)</f>
        <v>194.06945089999999</v>
      </c>
      <c r="AL28" s="25">
        <f>VLOOKUP($D28,Résultats!$B$2:$AZ$251,AL$2,FALSE)</f>
        <v>197.39758710000001</v>
      </c>
      <c r="AM28" s="102">
        <f>VLOOKUP($D28,Résultats!$B$2:$AZ$251,AM$2,FALSE)</f>
        <v>197.30169140000001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1.4892842099999999E-2</v>
      </c>
      <c r="F29" s="25">
        <f>VLOOKUP($D29,Résultats!$B$2:$AZ$251,F$2,FALSE)</f>
        <v>0.73297314400000002</v>
      </c>
      <c r="G29" s="25">
        <f>VLOOKUP($D29,Résultats!$B$2:$AZ$251,G$2,FALSE)</f>
        <v>1.5097521140000001</v>
      </c>
      <c r="H29" s="25">
        <f>VLOOKUP($D29,Résultats!$B$2:$AZ$251,H$2,FALSE)</f>
        <v>2.1012086189999999</v>
      </c>
      <c r="I29" s="25">
        <f>VLOOKUP($D29,Résultats!$B$2:$AZ$251,I$2,FALSE)</f>
        <v>2.278126104</v>
      </c>
      <c r="J29" s="25">
        <f>VLOOKUP($D29,Résultats!$B$2:$AZ$251,J$2,FALSE)</f>
        <v>2.6458089280000001</v>
      </c>
      <c r="K29" s="25">
        <f>VLOOKUP($D29,Résultats!$B$2:$AZ$251,K$2,FALSE)</f>
        <v>4.6014178890000004</v>
      </c>
      <c r="L29" s="25">
        <f>VLOOKUP($D29,Résultats!$B$2:$AZ$251,L$2,FALSE)</f>
        <v>6.9105836780000001</v>
      </c>
      <c r="M29" s="25">
        <f>VLOOKUP($D29,Résultats!$B$2:$AZ$251,M$2,FALSE)</f>
        <v>11.972201650000001</v>
      </c>
      <c r="N29" s="25">
        <f>VLOOKUP($D29,Résultats!$B$2:$AZ$251,N$2,FALSE)</f>
        <v>16.14402479</v>
      </c>
      <c r="O29" s="25">
        <f>VLOOKUP($D29,Résultats!$B$2:$AZ$251,O$2,FALSE)</f>
        <v>16.792319939999999</v>
      </c>
      <c r="P29" s="25">
        <f>VLOOKUP($D29,Résultats!$B$2:$AZ$251,P$2,FALSE)</f>
        <v>21.023000230000001</v>
      </c>
      <c r="Q29" s="25">
        <f>VLOOKUP($D29,Résultats!$B$2:$AZ$251,Q$2,FALSE)</f>
        <v>28.378474879999999</v>
      </c>
      <c r="R29" s="25">
        <f>VLOOKUP($D29,Résultats!$B$2:$AZ$251,R$2,FALSE)</f>
        <v>37.152804740000001</v>
      </c>
      <c r="S29" s="25">
        <f>VLOOKUP($D29,Résultats!$B$2:$AZ$251,S$2,FALSE)</f>
        <v>46.625073980000003</v>
      </c>
      <c r="T29" s="25">
        <f>VLOOKUP($D29,Résultats!$B$2:$AZ$251,T$2,FALSE)</f>
        <v>54.99921234</v>
      </c>
      <c r="U29" s="25">
        <f>VLOOKUP($D29,Résultats!$B$2:$AZ$251,U$2,FALSE)</f>
        <v>62.490926440000003</v>
      </c>
      <c r="V29" s="25">
        <f>VLOOKUP($D29,Résultats!$B$2:$AZ$251,V$2,FALSE)</f>
        <v>68.369990810000004</v>
      </c>
      <c r="W29" s="25">
        <f>VLOOKUP($D29,Résultats!$B$2:$AZ$251,W$2,FALSE)</f>
        <v>72.714740699999894</v>
      </c>
      <c r="X29" s="25">
        <f>VLOOKUP($D29,Résultats!$B$2:$AZ$251,X$2,FALSE)</f>
        <v>75.921819150000005</v>
      </c>
      <c r="Y29" s="25">
        <f>VLOOKUP($D29,Résultats!$B$2:$AZ$251,Y$2,FALSE)</f>
        <v>80.747843720000006</v>
      </c>
      <c r="Z29" s="25">
        <f>VLOOKUP($D29,Résultats!$B$2:$AZ$251,Z$2,FALSE)</f>
        <v>84.196323599999999</v>
      </c>
      <c r="AA29" s="25">
        <f>VLOOKUP($D29,Résultats!$B$2:$AZ$251,AA$2,FALSE)</f>
        <v>86.838049040000001</v>
      </c>
      <c r="AB29" s="25">
        <f>VLOOKUP($D29,Résultats!$B$2:$AZ$251,AB$2,FALSE)</f>
        <v>89.120539710000003</v>
      </c>
      <c r="AC29" s="25">
        <f>VLOOKUP($D29,Résultats!$B$2:$AZ$251,AC$2,FALSE)</f>
        <v>91.019969209999999</v>
      </c>
      <c r="AD29" s="25">
        <f>VLOOKUP($D29,Résultats!$B$2:$AZ$251,AD$2,FALSE)</f>
        <v>91.817412149999996</v>
      </c>
      <c r="AE29" s="25">
        <f>VLOOKUP($D29,Résultats!$B$2:$AZ$251,AE$2,FALSE)</f>
        <v>92.730958139999998</v>
      </c>
      <c r="AF29" s="25">
        <f>VLOOKUP($D29,Résultats!$B$2:$AZ$251,AF$2,FALSE)</f>
        <v>93.635923059999996</v>
      </c>
      <c r="AG29" s="25">
        <f>VLOOKUP($D29,Résultats!$B$2:$AZ$251,AG$2,FALSE)</f>
        <v>94.505917069999995</v>
      </c>
      <c r="AH29" s="25">
        <f>VLOOKUP($D29,Résultats!$B$2:$AZ$251,AH$2,FALSE)</f>
        <v>104.34935400000001</v>
      </c>
      <c r="AI29" s="25">
        <f>VLOOKUP($D29,Résultats!$B$2:$AZ$251,AI$2,FALSE)</f>
        <v>106.1363267</v>
      </c>
      <c r="AJ29" s="25">
        <f>VLOOKUP($D29,Résultats!$B$2:$AZ$251,AJ$2,FALSE)</f>
        <v>107.40109699999999</v>
      </c>
      <c r="AK29" s="25">
        <f>VLOOKUP($D29,Résultats!$B$2:$AZ$251,AK$2,FALSE)</f>
        <v>108.40157960000001</v>
      </c>
      <c r="AL29" s="25">
        <f>VLOOKUP($D29,Résultats!$B$2:$AZ$251,AL$2,FALSE)</f>
        <v>109.2102012</v>
      </c>
      <c r="AM29" s="102">
        <f>VLOOKUP($D29,Résultats!$B$2:$AZ$251,AM$2,FALSE)</f>
        <v>108.0922132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6.0970695800000002E-2</v>
      </c>
      <c r="F30" s="25">
        <f>VLOOKUP($D30,Résultats!$B$2:$AZ$251,F$2,FALSE)</f>
        <v>1.396651914</v>
      </c>
      <c r="G30" s="25">
        <f>VLOOKUP($D30,Résultats!$B$2:$AZ$251,G$2,FALSE)</f>
        <v>3.2909945390000002</v>
      </c>
      <c r="H30" s="25">
        <f>VLOOKUP($D30,Résultats!$B$2:$AZ$251,H$2,FALSE)</f>
        <v>4.291700488</v>
      </c>
      <c r="I30" s="25">
        <f>VLOOKUP($D30,Résultats!$B$2:$AZ$251,I$2,FALSE)</f>
        <v>4.3819869330000003</v>
      </c>
      <c r="J30" s="25">
        <f>VLOOKUP($D30,Résultats!$B$2:$AZ$251,J$2,FALSE)</f>
        <v>4.7842882849999997</v>
      </c>
      <c r="K30" s="25">
        <f>VLOOKUP($D30,Résultats!$B$2:$AZ$251,K$2,FALSE)</f>
        <v>6.2115805469999996</v>
      </c>
      <c r="L30" s="25">
        <f>VLOOKUP($D30,Résultats!$B$2:$AZ$251,L$2,FALSE)</f>
        <v>8.0597792829999904</v>
      </c>
      <c r="M30" s="25">
        <f>VLOOKUP($D30,Résultats!$B$2:$AZ$251,M$2,FALSE)</f>
        <v>13.38090637</v>
      </c>
      <c r="N30" s="25">
        <f>VLOOKUP($D30,Résultats!$B$2:$AZ$251,N$2,FALSE)</f>
        <v>17.30925985</v>
      </c>
      <c r="O30" s="25">
        <f>VLOOKUP($D30,Résultats!$B$2:$AZ$251,O$2,FALSE)</f>
        <v>17.197948889999999</v>
      </c>
      <c r="P30" s="25">
        <f>VLOOKUP($D30,Résultats!$B$2:$AZ$251,P$2,FALSE)</f>
        <v>20.577799800000001</v>
      </c>
      <c r="Q30" s="25">
        <f>VLOOKUP($D30,Résultats!$B$2:$AZ$251,Q$2,FALSE)</f>
        <v>26.575177499999999</v>
      </c>
      <c r="R30" s="25">
        <f>VLOOKUP($D30,Résultats!$B$2:$AZ$251,R$2,FALSE)</f>
        <v>33.316320330000003</v>
      </c>
      <c r="S30" s="25">
        <f>VLOOKUP($D30,Résultats!$B$2:$AZ$251,S$2,FALSE)</f>
        <v>40.070319789999999</v>
      </c>
      <c r="T30" s="25">
        <f>VLOOKUP($D30,Résultats!$B$2:$AZ$251,T$2,FALSE)</f>
        <v>45.446652409999999</v>
      </c>
      <c r="U30" s="25">
        <f>VLOOKUP($D30,Résultats!$B$2:$AZ$251,U$2,FALSE)</f>
        <v>49.733487179999997</v>
      </c>
      <c r="V30" s="25">
        <f>VLOOKUP($D30,Résultats!$B$2:$AZ$251,V$2,FALSE)</f>
        <v>52.45852215</v>
      </c>
      <c r="W30" s="25">
        <f>VLOOKUP($D30,Résultats!$B$2:$AZ$251,W$2,FALSE)</f>
        <v>53.822544839999999</v>
      </c>
      <c r="X30" s="25">
        <f>VLOOKUP($D30,Résultats!$B$2:$AZ$251,X$2,FALSE)</f>
        <v>54.238946579999997</v>
      </c>
      <c r="Y30" s="25">
        <f>VLOOKUP($D30,Résultats!$B$2:$AZ$251,Y$2,FALSE)</f>
        <v>55.695260249999997</v>
      </c>
      <c r="Z30" s="25">
        <f>VLOOKUP($D30,Résultats!$B$2:$AZ$251,Z$2,FALSE)</f>
        <v>56.090383590000002</v>
      </c>
      <c r="AA30" s="25">
        <f>VLOOKUP($D30,Résultats!$B$2:$AZ$251,AA$2,FALSE)</f>
        <v>55.882223439999997</v>
      </c>
      <c r="AB30" s="25">
        <f>VLOOKUP($D30,Résultats!$B$2:$AZ$251,AB$2,FALSE)</f>
        <v>55.396176509999997</v>
      </c>
      <c r="AC30" s="25">
        <f>VLOOKUP($D30,Résultats!$B$2:$AZ$251,AC$2,FALSE)</f>
        <v>54.633516700000001</v>
      </c>
      <c r="AD30" s="25">
        <f>VLOOKUP($D30,Résultats!$B$2:$AZ$251,AD$2,FALSE)</f>
        <v>53.528584760000001</v>
      </c>
      <c r="AE30" s="25">
        <f>VLOOKUP($D30,Résultats!$B$2:$AZ$251,AE$2,FALSE)</f>
        <v>52.491683709999997</v>
      </c>
      <c r="AF30" s="25">
        <f>VLOOKUP($D30,Résultats!$B$2:$AZ$251,AF$2,FALSE)</f>
        <v>51.441830009999997</v>
      </c>
      <c r="AG30" s="25">
        <f>VLOOKUP($D30,Résultats!$B$2:$AZ$251,AG$2,FALSE)</f>
        <v>50.359243900000003</v>
      </c>
      <c r="AH30" s="25">
        <f>VLOOKUP($D30,Résultats!$B$2:$AZ$251,AH$2,FALSE)</f>
        <v>48.243467180000003</v>
      </c>
      <c r="AI30" s="25">
        <f>VLOOKUP($D30,Résultats!$B$2:$AZ$251,AI$2,FALSE)</f>
        <v>47.370106040000003</v>
      </c>
      <c r="AJ30" s="25">
        <f>VLOOKUP($D30,Résultats!$B$2:$AZ$251,AJ$2,FALSE)</f>
        <v>46.217809359999997</v>
      </c>
      <c r="AK30" s="25">
        <f>VLOOKUP($D30,Résultats!$B$2:$AZ$251,AK$2,FALSE)</f>
        <v>44.916140949999999</v>
      </c>
      <c r="AL30" s="25">
        <f>VLOOKUP($D30,Résultats!$B$2:$AZ$251,AL$2,FALSE)</f>
        <v>43.503798940000003</v>
      </c>
      <c r="AM30" s="102">
        <f>VLOOKUP($D30,Résultats!$B$2:$AZ$251,AM$2,FALSE)</f>
        <v>41.312724529999997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1.4323115909999999</v>
      </c>
      <c r="F31" s="25">
        <f>VLOOKUP($D31,Résultats!$B$2:$AZ$251,F$2,FALSE)</f>
        <v>28.894420279999999</v>
      </c>
      <c r="G31" s="25">
        <f>VLOOKUP($D31,Résultats!$B$2:$AZ$251,G$2,FALSE)</f>
        <v>70.058686089999995</v>
      </c>
      <c r="H31" s="25">
        <f>VLOOKUP($D31,Résultats!$B$2:$AZ$251,H$2,FALSE)</f>
        <v>90.137611750000005</v>
      </c>
      <c r="I31" s="25">
        <f>VLOOKUP($D31,Résultats!$B$2:$AZ$251,I$2,FALSE)</f>
        <v>90.845499520000004</v>
      </c>
      <c r="J31" s="25">
        <f>VLOOKUP($D31,Résultats!$B$2:$AZ$251,J$2,FALSE)</f>
        <v>97.816396659999995</v>
      </c>
      <c r="K31" s="25">
        <f>VLOOKUP($D31,Résultats!$B$2:$AZ$251,K$2,FALSE)</f>
        <v>118.3364098</v>
      </c>
      <c r="L31" s="25">
        <f>VLOOKUP($D31,Résultats!$B$2:$AZ$251,L$2,FALSE)</f>
        <v>148.28647079999999</v>
      </c>
      <c r="M31" s="25">
        <f>VLOOKUP($D31,Résultats!$B$2:$AZ$251,M$2,FALSE)</f>
        <v>243.88047259999999</v>
      </c>
      <c r="N31" s="25">
        <f>VLOOKUP($D31,Résultats!$B$2:$AZ$251,N$2,FALSE)</f>
        <v>312.7589471</v>
      </c>
      <c r="O31" s="25">
        <f>VLOOKUP($D31,Résultats!$B$2:$AZ$251,O$2,FALSE)</f>
        <v>308.02341250000001</v>
      </c>
      <c r="P31" s="25">
        <f>VLOOKUP($D31,Résultats!$B$2:$AZ$251,P$2,FALSE)</f>
        <v>365.70419450000003</v>
      </c>
      <c r="Q31" s="25">
        <f>VLOOKUP($D31,Résultats!$B$2:$AZ$251,Q$2,FALSE)</f>
        <v>469.20606370000002</v>
      </c>
      <c r="R31" s="25">
        <f>VLOOKUP($D31,Résultats!$B$2:$AZ$251,R$2,FALSE)</f>
        <v>585.14304549999997</v>
      </c>
      <c r="S31" s="25">
        <f>VLOOKUP($D31,Résultats!$B$2:$AZ$251,S$2,FALSE)</f>
        <v>701.02231410000002</v>
      </c>
      <c r="T31" s="25">
        <f>VLOOKUP($D31,Résultats!$B$2:$AZ$251,T$2,FALSE)</f>
        <v>793.17502430000002</v>
      </c>
      <c r="U31" s="25">
        <f>VLOOKUP($D31,Résultats!$B$2:$AZ$251,U$2,FALSE)</f>
        <v>867.01803889999996</v>
      </c>
      <c r="V31" s="25">
        <f>VLOOKUP($D31,Résultats!$B$2:$AZ$251,V$2,FALSE)</f>
        <v>914.59037620000004</v>
      </c>
      <c r="W31" s="25">
        <f>VLOOKUP($D31,Résultats!$B$2:$AZ$251,W$2,FALSE)</f>
        <v>939.53941440000006</v>
      </c>
      <c r="X31" s="25">
        <f>VLOOKUP($D31,Résultats!$B$2:$AZ$251,X$2,FALSE)</f>
        <v>949.08905110000001</v>
      </c>
      <c r="Y31" s="25">
        <f>VLOOKUP($D31,Résultats!$B$2:$AZ$251,Y$2,FALSE)</f>
        <v>978.05573440000001</v>
      </c>
      <c r="Z31" s="25">
        <f>VLOOKUP($D31,Résultats!$B$2:$AZ$251,Z$2,FALSE)</f>
        <v>989.64234569999996</v>
      </c>
      <c r="AA31" s="25">
        <f>VLOOKUP($D31,Résultats!$B$2:$AZ$251,AA$2,FALSE)</f>
        <v>991.76716439999996</v>
      </c>
      <c r="AB31" s="25">
        <f>VLOOKUP($D31,Résultats!$B$2:$AZ$251,AB$2,FALSE)</f>
        <v>990.09738860000004</v>
      </c>
      <c r="AC31" s="25">
        <f>VLOOKUP($D31,Résultats!$B$2:$AZ$251,AC$2,FALSE)</f>
        <v>984.59520599999996</v>
      </c>
      <c r="AD31" s="25">
        <f>VLOOKUP($D31,Résultats!$B$2:$AZ$251,AD$2,FALSE)</f>
        <v>972.25081620000003</v>
      </c>
      <c r="AE31" s="25">
        <f>VLOOKUP($D31,Résultats!$B$2:$AZ$251,AE$2,FALSE)</f>
        <v>961.76387150000005</v>
      </c>
      <c r="AF31" s="25">
        <f>VLOOKUP($D31,Résultats!$B$2:$AZ$251,AF$2,FALSE)</f>
        <v>951.69412079999995</v>
      </c>
      <c r="AG31" s="25">
        <f>VLOOKUP($D31,Résultats!$B$2:$AZ$251,AG$2,FALSE)</f>
        <v>941.70114190000004</v>
      </c>
      <c r="AH31" s="25">
        <f>VLOOKUP($D31,Résultats!$B$2:$AZ$251,AH$2,FALSE)</f>
        <v>958.272514</v>
      </c>
      <c r="AI31" s="25">
        <f>VLOOKUP($D31,Résultats!$B$2:$AZ$251,AI$2,FALSE)</f>
        <v>957.51201590000005</v>
      </c>
      <c r="AJ31" s="25">
        <f>VLOOKUP($D31,Résultats!$B$2:$AZ$251,AJ$2,FALSE)</f>
        <v>952.17617810000002</v>
      </c>
      <c r="AK31" s="25">
        <f>VLOOKUP($D31,Résultats!$B$2:$AZ$251,AK$2,FALSE)</f>
        <v>944.74410260000002</v>
      </c>
      <c r="AL31" s="25">
        <f>VLOOKUP($D31,Résultats!$B$2:$AZ$251,AL$2,FALSE)</f>
        <v>935.93630199999996</v>
      </c>
      <c r="AM31" s="102">
        <f>VLOOKUP($D31,Résultats!$B$2:$AZ$251,AM$2,FALSE)</f>
        <v>911.0966095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0.56452867159999998</v>
      </c>
      <c r="F32" s="25">
        <f>VLOOKUP($D32,Résultats!$B$2:$AZ$251,F$2,FALSE)</f>
        <v>11.03791779</v>
      </c>
      <c r="G32" s="25">
        <f>VLOOKUP($D32,Résultats!$B$2:$AZ$251,G$2,FALSE)</f>
        <v>26.984424929999999</v>
      </c>
      <c r="H32" s="25">
        <f>VLOOKUP($D32,Résultats!$B$2:$AZ$251,H$2,FALSE)</f>
        <v>34.58726317</v>
      </c>
      <c r="I32" s="25">
        <f>VLOOKUP($D32,Résultats!$B$2:$AZ$251,I$2,FALSE)</f>
        <v>34.725739150000003</v>
      </c>
      <c r="J32" s="25">
        <f>VLOOKUP($D32,Résultats!$B$2:$AZ$251,J$2,FALSE)</f>
        <v>37.229222270000001</v>
      </c>
      <c r="K32" s="25">
        <f>VLOOKUP($D32,Résultats!$B$2:$AZ$251,K$2,FALSE)</f>
        <v>43.843084070000003</v>
      </c>
      <c r="L32" s="25">
        <f>VLOOKUP($D32,Résultats!$B$2:$AZ$251,L$2,FALSE)</f>
        <v>53.936075039999999</v>
      </c>
      <c r="M32" s="25">
        <f>VLOOKUP($D32,Résultats!$B$2:$AZ$251,M$2,FALSE)</f>
        <v>88.168750200000005</v>
      </c>
      <c r="N32" s="25">
        <f>VLOOKUP($D32,Résultats!$B$2:$AZ$251,N$2,FALSE)</f>
        <v>112.3662449</v>
      </c>
      <c r="O32" s="25">
        <f>VLOOKUP($D32,Résultats!$B$2:$AZ$251,O$2,FALSE)</f>
        <v>109.86675320000001</v>
      </c>
      <c r="P32" s="25">
        <f>VLOOKUP($D32,Résultats!$B$2:$AZ$251,P$2,FALSE)</f>
        <v>129.46565319999999</v>
      </c>
      <c r="Q32" s="25">
        <f>VLOOKUP($D32,Résultats!$B$2:$AZ$251,Q$2,FALSE)</f>
        <v>164.84152760000001</v>
      </c>
      <c r="R32" s="25">
        <f>VLOOKUP($D32,Résultats!$B$2:$AZ$251,R$2,FALSE)</f>
        <v>203.98192449999999</v>
      </c>
      <c r="S32" s="25">
        <f>VLOOKUP($D32,Résultats!$B$2:$AZ$251,S$2,FALSE)</f>
        <v>242.46600000000001</v>
      </c>
      <c r="T32" s="25">
        <f>VLOOKUP($D32,Résultats!$B$2:$AZ$251,T$2,FALSE)</f>
        <v>272.3085317</v>
      </c>
      <c r="U32" s="25">
        <f>VLOOKUP($D32,Résultats!$B$2:$AZ$251,U$2,FALSE)</f>
        <v>295.51533719999998</v>
      </c>
      <c r="V32" s="25">
        <f>VLOOKUP($D32,Résultats!$B$2:$AZ$251,V$2,FALSE)</f>
        <v>309.51631049999997</v>
      </c>
      <c r="W32" s="25">
        <f>VLOOKUP($D32,Résultats!$B$2:$AZ$251,W$2,FALSE)</f>
        <v>315.7233827</v>
      </c>
      <c r="X32" s="25">
        <f>VLOOKUP($D32,Résultats!$B$2:$AZ$251,X$2,FALSE)</f>
        <v>316.71251430000001</v>
      </c>
      <c r="Y32" s="25">
        <f>VLOOKUP($D32,Résultats!$B$2:$AZ$251,Y$2,FALSE)</f>
        <v>324.12958359999999</v>
      </c>
      <c r="Z32" s="25">
        <f>VLOOKUP($D32,Résultats!$B$2:$AZ$251,Z$2,FALSE)</f>
        <v>325.74458550000003</v>
      </c>
      <c r="AA32" s="25">
        <f>VLOOKUP($D32,Résultats!$B$2:$AZ$251,AA$2,FALSE)</f>
        <v>324.25739229999999</v>
      </c>
      <c r="AB32" s="25">
        <f>VLOOKUP($D32,Résultats!$B$2:$AZ$251,AB$2,FALSE)</f>
        <v>321.5655797</v>
      </c>
      <c r="AC32" s="25">
        <f>VLOOKUP($D32,Résultats!$B$2:$AZ$251,AC$2,FALSE)</f>
        <v>317.676174</v>
      </c>
      <c r="AD32" s="25">
        <f>VLOOKUP($D32,Résultats!$B$2:$AZ$251,AD$2,FALSE)</f>
        <v>312.00234929999999</v>
      </c>
      <c r="AE32" s="25">
        <f>VLOOKUP($D32,Résultats!$B$2:$AZ$251,AE$2,FALSE)</f>
        <v>306.98703330000001</v>
      </c>
      <c r="AF32" s="25">
        <f>VLOOKUP($D32,Résultats!$B$2:$AZ$251,AF$2,FALSE)</f>
        <v>302.15857269999998</v>
      </c>
      <c r="AG32" s="25">
        <f>VLOOKUP($D32,Résultats!$B$2:$AZ$251,AG$2,FALSE)</f>
        <v>297.4032034</v>
      </c>
      <c r="AH32" s="25">
        <f>VLOOKUP($D32,Résultats!$B$2:$AZ$251,AH$2,FALSE)</f>
        <v>295.81609859999998</v>
      </c>
      <c r="AI32" s="25">
        <f>VLOOKUP($D32,Résultats!$B$2:$AZ$251,AI$2,FALSE)</f>
        <v>294.06546950000001</v>
      </c>
      <c r="AJ32" s="25">
        <f>VLOOKUP($D32,Résultats!$B$2:$AZ$251,AJ$2,FALSE)</f>
        <v>290.9398175</v>
      </c>
      <c r="AK32" s="25">
        <f>VLOOKUP($D32,Résultats!$B$2:$AZ$251,AK$2,FALSE)</f>
        <v>287.21464859999998</v>
      </c>
      <c r="AL32" s="25">
        <f>VLOOKUP($D32,Résultats!$B$2:$AZ$251,AL$2,FALSE)</f>
        <v>283.11756050000002</v>
      </c>
      <c r="AM32" s="102">
        <f>VLOOKUP($D32,Résultats!$B$2:$AZ$251,AM$2,FALSE)</f>
        <v>274.23451039999998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7.6963009400000002E-3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9.4554554400000004E-2</v>
      </c>
      <c r="F34" s="55">
        <f>VLOOKUP($D34,Résultats!$B$2:$AZ$251,F$2,FALSE)</f>
        <v>1.5182795680000001</v>
      </c>
      <c r="G34" s="55">
        <f>VLOOKUP($D34,Résultats!$B$2:$AZ$251,G$2,FALSE)</f>
        <v>3.9051810040000001</v>
      </c>
      <c r="H34" s="55">
        <f>VLOOKUP($D34,Résultats!$B$2:$AZ$251,H$2,FALSE)</f>
        <v>4.8896913660000001</v>
      </c>
      <c r="I34" s="55">
        <f>VLOOKUP($D34,Résultats!$B$2:$AZ$251,I$2,FALSE)</f>
        <v>4.7951126789999998</v>
      </c>
      <c r="J34" s="55">
        <f>VLOOKUP($D34,Résultats!$B$2:$AZ$251,J$2,FALSE)</f>
        <v>5.0071611660000004</v>
      </c>
      <c r="K34" s="55">
        <f>VLOOKUP($D34,Résultats!$B$2:$AZ$251,K$2,FALSE)</f>
        <v>5.0307237459999996</v>
      </c>
      <c r="L34" s="55">
        <f>VLOOKUP($D34,Résultats!$B$2:$AZ$251,L$2,FALSE)</f>
        <v>5.583185018</v>
      </c>
      <c r="M34" s="55">
        <f>VLOOKUP($D34,Résultats!$B$2:$AZ$251,M$2,FALSE)</f>
        <v>8.8320260190000006</v>
      </c>
      <c r="N34" s="55">
        <f>VLOOKUP($D34,Résultats!$B$2:$AZ$251,N$2,FALSE)</f>
        <v>10.88958895</v>
      </c>
      <c r="O34" s="55">
        <f>VLOOKUP($D34,Résultats!$B$2:$AZ$251,O$2,FALSE)</f>
        <v>10.255165119999999</v>
      </c>
      <c r="P34" s="55">
        <f>VLOOKUP($D34,Résultats!$B$2:$AZ$251,P$2,FALSE)</f>
        <v>11.634984230000001</v>
      </c>
      <c r="Q34" s="55">
        <f>VLOOKUP($D34,Résultats!$B$2:$AZ$251,Q$2,FALSE)</f>
        <v>14.26790868</v>
      </c>
      <c r="R34" s="55">
        <f>VLOOKUP($D34,Résultats!$B$2:$AZ$251,R$2,FALSE)</f>
        <v>17.014621829999999</v>
      </c>
      <c r="S34" s="55">
        <f>VLOOKUP($D34,Résultats!$B$2:$AZ$251,S$2,FALSE)</f>
        <v>19.506859160000001</v>
      </c>
      <c r="T34" s="55">
        <f>VLOOKUP($D34,Résultats!$B$2:$AZ$251,T$2,FALSE)</f>
        <v>21.197203040000002</v>
      </c>
      <c r="U34" s="55">
        <f>VLOOKUP($D34,Résultats!$B$2:$AZ$251,U$2,FALSE)</f>
        <v>22.303693920000001</v>
      </c>
      <c r="V34" s="55">
        <f>VLOOKUP($D34,Résultats!$B$2:$AZ$251,V$2,FALSE)</f>
        <v>22.68663484</v>
      </c>
      <c r="W34" s="55">
        <f>VLOOKUP($D34,Résultats!$B$2:$AZ$251,W$2,FALSE)</f>
        <v>22.507599379999998</v>
      </c>
      <c r="X34" s="55">
        <f>VLOOKUP($D34,Résultats!$B$2:$AZ$251,X$2,FALSE)</f>
        <v>21.99269803</v>
      </c>
      <c r="Y34" s="55">
        <f>VLOOKUP($D34,Résultats!$B$2:$AZ$251,Y$2,FALSE)</f>
        <v>21.956961960000001</v>
      </c>
      <c r="Z34" s="55">
        <f>VLOOKUP($D34,Résultats!$B$2:$AZ$251,Z$2,FALSE)</f>
        <v>21.561274579999999</v>
      </c>
      <c r="AA34" s="55">
        <f>VLOOKUP($D34,Résultats!$B$2:$AZ$251,AA$2,FALSE)</f>
        <v>21.003476920000001</v>
      </c>
      <c r="AB34" s="55">
        <f>VLOOKUP($D34,Résultats!$B$2:$AZ$251,AB$2,FALSE)</f>
        <v>20.41293473</v>
      </c>
      <c r="AC34" s="55">
        <f>VLOOKUP($D34,Résultats!$B$2:$AZ$251,AC$2,FALSE)</f>
        <v>19.79069544</v>
      </c>
      <c r="AD34" s="55">
        <f>VLOOKUP($D34,Résultats!$B$2:$AZ$251,AD$2,FALSE)</f>
        <v>19.158017610000002</v>
      </c>
      <c r="AE34" s="55">
        <f>VLOOKUP($D34,Résultats!$B$2:$AZ$251,AE$2,FALSE)</f>
        <v>18.59701304</v>
      </c>
      <c r="AF34" s="55">
        <f>VLOOKUP($D34,Résultats!$B$2:$AZ$251,AF$2,FALSE)</f>
        <v>18.075260839999999</v>
      </c>
      <c r="AG34" s="55">
        <f>VLOOKUP($D34,Résultats!$B$2:$AZ$251,AG$2,FALSE)</f>
        <v>17.583433490000001</v>
      </c>
      <c r="AH34" s="55">
        <f>VLOOKUP($D34,Résultats!$B$2:$AZ$251,AH$2,FALSE)</f>
        <v>16.789764739999999</v>
      </c>
      <c r="AI34" s="55">
        <f>VLOOKUP($D34,Résultats!$B$2:$AZ$251,AI$2,FALSE)</f>
        <v>16.572856860000002</v>
      </c>
      <c r="AJ34" s="55">
        <f>VLOOKUP($D34,Résultats!$B$2:$AZ$251,AJ$2,FALSE)</f>
        <v>16.294884849999999</v>
      </c>
      <c r="AK34" s="55">
        <f>VLOOKUP($D34,Résultats!$B$2:$AZ$251,AK$2,FALSE)</f>
        <v>15.99947725</v>
      </c>
      <c r="AL34" s="55">
        <f>VLOOKUP($D34,Résultats!$B$2:$AZ$251,AL$2,FALSE)</f>
        <v>15.698714450000001</v>
      </c>
      <c r="AM34" s="214">
        <f>VLOOKUP($D34,Résultats!$B$2:$AZ$251,AM$2,FALSE)</f>
        <v>15.147640389999999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2370.8185480000002</v>
      </c>
      <c r="F35" s="53">
        <f>VLOOKUP($D35,Résultats!$B$2:$AZ$251,F$2,FALSE)</f>
        <v>1896.0297539999999</v>
      </c>
      <c r="G35" s="53">
        <f>VLOOKUP($D35,Résultats!$B$2:$AZ$251,G$2,FALSE)</f>
        <v>2096.5166370000002</v>
      </c>
      <c r="H35" s="53">
        <f>VLOOKUP($D35,Résultats!$B$2:$AZ$251,H$2,FALSE)</f>
        <v>2102.1540650000002</v>
      </c>
      <c r="I35" s="53">
        <f>VLOOKUP($D35,Résultats!$B$2:$AZ$251,I$2,FALSE)</f>
        <v>1661.8408320000001</v>
      </c>
      <c r="J35" s="53">
        <f>VLOOKUP($D35,Résultats!$B$2:$AZ$251,J$2,FALSE)</f>
        <v>1415.0096980000001</v>
      </c>
      <c r="K35" s="53">
        <f>VLOOKUP($D35,Résultats!$B$2:$AZ$251,K$2,FALSE)</f>
        <v>1376.479237</v>
      </c>
      <c r="L35" s="53">
        <f>VLOOKUP($D35,Résultats!$B$2:$AZ$251,L$2,FALSE)</f>
        <v>1395.82341</v>
      </c>
      <c r="M35" s="53">
        <f>VLOOKUP($D35,Résultats!$B$2:$AZ$251,M$2,FALSE)</f>
        <v>1867.7903920000001</v>
      </c>
      <c r="N35" s="53">
        <f>VLOOKUP($D35,Résultats!$B$2:$AZ$251,N$2,FALSE)</f>
        <v>1971.156039</v>
      </c>
      <c r="O35" s="53">
        <f>VLOOKUP($D35,Résultats!$B$2:$AZ$251,O$2,FALSE)</f>
        <v>1497.054803</v>
      </c>
      <c r="P35" s="53">
        <f>VLOOKUP($D35,Résultats!$B$2:$AZ$251,P$2,FALSE)</f>
        <v>1232.2584649999999</v>
      </c>
      <c r="Q35" s="53">
        <f>VLOOKUP($D35,Résultats!$B$2:$AZ$251,Q$2,FALSE)</f>
        <v>992.53887580000003</v>
      </c>
      <c r="R35" s="53">
        <f>VLOOKUP($D35,Résultats!$B$2:$AZ$251,R$2,FALSE)</f>
        <v>757.74238430000003</v>
      </c>
      <c r="S35" s="53">
        <f>VLOOKUP($D35,Résultats!$B$2:$AZ$251,S$2,FALSE)</f>
        <v>538.12878039999998</v>
      </c>
      <c r="T35" s="53">
        <f>VLOOKUP($D35,Résultats!$B$2:$AZ$251,T$2,FALSE)</f>
        <v>347.62221690000001</v>
      </c>
      <c r="U35" s="53">
        <f>VLOOKUP($D35,Résultats!$B$2:$AZ$251,U$2,FALSE)</f>
        <v>208.81632020000001</v>
      </c>
      <c r="V35" s="53">
        <f>VLOOKUP($D35,Résultats!$B$2:$AZ$251,V$2,FALSE)</f>
        <v>117.0920816</v>
      </c>
      <c r="W35" s="53">
        <f>VLOOKUP($D35,Résultats!$B$2:$AZ$251,W$2,FALSE)</f>
        <v>62.390924439999999</v>
      </c>
      <c r="X35" s="53">
        <f>VLOOKUP($D35,Résultats!$B$2:$AZ$251,X$2,FALSE)</f>
        <v>32.180316820000002</v>
      </c>
      <c r="Y35" s="53">
        <f>VLOOKUP($D35,Résultats!$B$2:$AZ$251,Y$2,FALSE)</f>
        <v>16.77955708</v>
      </c>
      <c r="Z35" s="53">
        <f>VLOOKUP($D35,Résultats!$B$2:$AZ$251,Z$2,FALSE)</f>
        <v>8.5485701909999996</v>
      </c>
      <c r="AA35" s="53">
        <f>VLOOKUP($D35,Résultats!$B$2:$AZ$251,AA$2,FALSE)</f>
        <v>4.302461246</v>
      </c>
      <c r="AB35" s="53">
        <f>VLOOKUP($D35,Résultats!$B$2:$AZ$251,AB$2,FALSE)</f>
        <v>2.1543743819999999</v>
      </c>
      <c r="AC35" s="53">
        <f>VLOOKUP($D35,Résultats!$B$2:$AZ$251,AC$2,FALSE)</f>
        <v>1.0739013479999999</v>
      </c>
      <c r="AD35" s="53">
        <f>VLOOKUP($D35,Résultats!$B$2:$AZ$251,AD$2,FALSE)</f>
        <v>0.53111305720000002</v>
      </c>
      <c r="AE35" s="53">
        <f>VLOOKUP($D35,Résultats!$B$2:$AZ$251,AE$2,FALSE)</f>
        <v>0.26309157849999998</v>
      </c>
      <c r="AF35" s="53">
        <f>VLOOKUP($D35,Résultats!$B$2:$AZ$251,AF$2,FALSE)</f>
        <v>0.13035664429999999</v>
      </c>
      <c r="AG35" s="53">
        <f>VLOOKUP($D35,Résultats!$B$2:$AZ$251,AG$2,FALSE)</f>
        <v>6.4585531500000001E-2</v>
      </c>
      <c r="AH35" s="53">
        <f>VLOOKUP($D35,Résultats!$B$2:$AZ$251,AH$2,FALSE)</f>
        <v>3.3195503899999999E-2</v>
      </c>
      <c r="AI35" s="53">
        <f>VLOOKUP($D35,Résultats!$B$2:$AZ$251,AI$2,FALSE)</f>
        <v>1.66106216E-2</v>
      </c>
      <c r="AJ35" s="53">
        <f>VLOOKUP($D35,Résultats!$B$2:$AZ$251,AJ$2,FALSE)</f>
        <v>8.27196958E-3</v>
      </c>
      <c r="AK35" s="53">
        <f>VLOOKUP($D35,Résultats!$B$2:$AZ$251,AK$2,FALSE)</f>
        <v>4.1101280000000002E-3</v>
      </c>
      <c r="AL35" s="53">
        <f>VLOOKUP($D35,Résultats!$B$2:$AZ$251,AL$2,FALSE)</f>
        <v>2.03909573E-3</v>
      </c>
      <c r="AM35" s="213">
        <f>VLOOKUP($D35,Résultats!$B$2:$AZ$251,AM$2,FALSE)</f>
        <v>9.9406668299999905E-4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1.1860022750000001</v>
      </c>
      <c r="F36" s="25">
        <f>VLOOKUP($D36,Résultats!$B$2:$AZ$251,F$2,FALSE)</f>
        <v>48.350555120000003</v>
      </c>
      <c r="G36" s="25">
        <f>VLOOKUP($D36,Résultats!$B$2:$AZ$251,G$2,FALSE)</f>
        <v>63.165392349999998</v>
      </c>
      <c r="H36" s="25">
        <f>VLOOKUP($D36,Résultats!$B$2:$AZ$251,H$2,FALSE)</f>
        <v>65.909538409999996</v>
      </c>
      <c r="I36" s="25">
        <f>VLOOKUP($D36,Résultats!$B$2:$AZ$251,I$2,FALSE)</f>
        <v>74.874419889999999</v>
      </c>
      <c r="J36" s="25">
        <f>VLOOKUP($D36,Résultats!$B$2:$AZ$251,J$2,FALSE)</f>
        <v>62.703514370000001</v>
      </c>
      <c r="K36" s="25">
        <f>VLOOKUP($D36,Résultats!$B$2:$AZ$251,K$2,FALSE)</f>
        <v>87.39022387</v>
      </c>
      <c r="L36" s="25">
        <f>VLOOKUP($D36,Résultats!$B$2:$AZ$251,L$2,FALSE)</f>
        <v>105.1920629</v>
      </c>
      <c r="M36" s="25">
        <f>VLOOKUP($D36,Résultats!$B$2:$AZ$251,M$2,FALSE)</f>
        <v>153.61662390000001</v>
      </c>
      <c r="N36" s="25">
        <f>VLOOKUP($D36,Résultats!$B$2:$AZ$251,N$2,FALSE)</f>
        <v>176.79239860000001</v>
      </c>
      <c r="O36" s="25">
        <f>VLOOKUP($D36,Résultats!$B$2:$AZ$251,O$2,FALSE)</f>
        <v>142.60231769999999</v>
      </c>
      <c r="P36" s="25">
        <f>VLOOKUP($D36,Résultats!$B$2:$AZ$251,P$2,FALSE)</f>
        <v>123.54331449999999</v>
      </c>
      <c r="Q36" s="25">
        <f>VLOOKUP($D36,Résultats!$B$2:$AZ$251,Q$2,FALSE)</f>
        <v>104.30061259999999</v>
      </c>
      <c r="R36" s="25">
        <f>VLOOKUP($D36,Résultats!$B$2:$AZ$251,R$2,FALSE)</f>
        <v>83.500174520000002</v>
      </c>
      <c r="S36" s="25">
        <f>VLOOKUP($D36,Résultats!$B$2:$AZ$251,S$2,FALSE)</f>
        <v>62.104215000000003</v>
      </c>
      <c r="T36" s="25">
        <f>VLOOKUP($D36,Résultats!$B$2:$AZ$251,T$2,FALSE)</f>
        <v>41.701726180000001</v>
      </c>
      <c r="U36" s="25">
        <f>VLOOKUP($D36,Résultats!$B$2:$AZ$251,U$2,FALSE)</f>
        <v>25.96394484</v>
      </c>
      <c r="V36" s="25">
        <f>VLOOKUP($D36,Résultats!$B$2:$AZ$251,V$2,FALSE)</f>
        <v>15.06702299</v>
      </c>
      <c r="W36" s="25">
        <f>VLOOKUP($D36,Résultats!$B$2:$AZ$251,W$2,FALSE)</f>
        <v>8.2965264530000002</v>
      </c>
      <c r="X36" s="25">
        <f>VLOOKUP($D36,Résultats!$B$2:$AZ$251,X$2,FALSE)</f>
        <v>4.4167087199999999</v>
      </c>
      <c r="Y36" s="25">
        <f>VLOOKUP($D36,Résultats!$B$2:$AZ$251,Y$2,FALSE)</f>
        <v>2.3731779799999999</v>
      </c>
      <c r="Z36" s="25">
        <f>VLOOKUP($D36,Résultats!$B$2:$AZ$251,Z$2,FALSE)</f>
        <v>1.243871229</v>
      </c>
      <c r="AA36" s="25">
        <f>VLOOKUP($D36,Résultats!$B$2:$AZ$251,AA$2,FALSE)</f>
        <v>0.6430891782</v>
      </c>
      <c r="AB36" s="25">
        <f>VLOOKUP($D36,Résultats!$B$2:$AZ$251,AB$2,FALSE)</f>
        <v>0.3301222452</v>
      </c>
      <c r="AC36" s="25">
        <f>VLOOKUP($D36,Résultats!$B$2:$AZ$251,AC$2,FALSE)</f>
        <v>0.1687801817</v>
      </c>
      <c r="AD36" s="25">
        <f>VLOOKUP($D36,Résultats!$B$2:$AZ$251,AD$2,FALSE)</f>
        <v>8.5702193999999995E-2</v>
      </c>
      <c r="AE36" s="25">
        <f>VLOOKUP($D36,Résultats!$B$2:$AZ$251,AE$2,FALSE)</f>
        <v>4.3574852599999998E-2</v>
      </c>
      <c r="AF36" s="25">
        <f>VLOOKUP($D36,Résultats!$B$2:$AZ$251,AF$2,FALSE)</f>
        <v>2.2143402699999998E-2</v>
      </c>
      <c r="AG36" s="25">
        <f>VLOOKUP($D36,Résultats!$B$2:$AZ$251,AG$2,FALSE)</f>
        <v>1.1244656699999999E-2</v>
      </c>
      <c r="AH36" s="25">
        <f>VLOOKUP($D36,Résultats!$B$2:$AZ$251,AH$2,FALSE)</f>
        <v>6.2365548600000001E-3</v>
      </c>
      <c r="AI36" s="25">
        <f>VLOOKUP($D36,Résultats!$B$2:$AZ$251,AI$2,FALSE)</f>
        <v>3.2068175900000001E-3</v>
      </c>
      <c r="AJ36" s="25">
        <f>VLOOKUP($D36,Résultats!$B$2:$AZ$251,AJ$2,FALSE)</f>
        <v>1.6413067099999999E-3</v>
      </c>
      <c r="AK36" s="25">
        <f>VLOOKUP($D36,Résultats!$B$2:$AZ$251,AK$2,FALSE)</f>
        <v>8.3805935300000005E-4</v>
      </c>
      <c r="AL36" s="25">
        <f>VLOOKUP($D36,Résultats!$B$2:$AZ$251,AL$2,FALSE)</f>
        <v>4.2717391200000003E-4</v>
      </c>
      <c r="AM36" s="102">
        <f>VLOOKUP($D36,Résultats!$B$2:$AZ$251,AM$2,FALSE)</f>
        <v>2.13942557E-4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426.96081909999998</v>
      </c>
      <c r="F37" s="25">
        <f>VLOOKUP($D37,Résultats!$B$2:$AZ$251,F$2,FALSE)</f>
        <v>367.07668840000002</v>
      </c>
      <c r="G37" s="25">
        <f>VLOOKUP($D37,Résultats!$B$2:$AZ$251,G$2,FALSE)</f>
        <v>408.35871409999999</v>
      </c>
      <c r="H37" s="25">
        <f>VLOOKUP($D37,Résultats!$B$2:$AZ$251,H$2,FALSE)</f>
        <v>411.61328689999999</v>
      </c>
      <c r="I37" s="25">
        <f>VLOOKUP($D37,Résultats!$B$2:$AZ$251,I$2,FALSE)</f>
        <v>337.86245869999999</v>
      </c>
      <c r="J37" s="25">
        <f>VLOOKUP($D37,Résultats!$B$2:$AZ$251,J$2,FALSE)</f>
        <v>282.40694610000003</v>
      </c>
      <c r="K37" s="25">
        <f>VLOOKUP($D37,Résultats!$B$2:$AZ$251,K$2,FALSE)</f>
        <v>286.76062669999999</v>
      </c>
      <c r="L37" s="25">
        <f>VLOOKUP($D37,Résultats!$B$2:$AZ$251,L$2,FALSE)</f>
        <v>295.42704659999998</v>
      </c>
      <c r="M37" s="25">
        <f>VLOOKUP($D37,Résultats!$B$2:$AZ$251,M$2,FALSE)</f>
        <v>397.05135389999998</v>
      </c>
      <c r="N37" s="25">
        <f>VLOOKUP($D37,Résultats!$B$2:$AZ$251,N$2,FALSE)</f>
        <v>420.74194790000001</v>
      </c>
      <c r="O37" s="25">
        <f>VLOOKUP($D37,Résultats!$B$2:$AZ$251,O$2,FALSE)</f>
        <v>321.28398540000001</v>
      </c>
      <c r="P37" s="25">
        <f>VLOOKUP($D37,Résultats!$B$2:$AZ$251,P$2,FALSE)</f>
        <v>265.77696600000002</v>
      </c>
      <c r="Q37" s="25">
        <f>VLOOKUP($D37,Résultats!$B$2:$AZ$251,Q$2,FALSE)</f>
        <v>215.08988690000001</v>
      </c>
      <c r="R37" s="25">
        <f>VLOOKUP($D37,Résultats!$B$2:$AZ$251,R$2,FALSE)</f>
        <v>164.86660019999999</v>
      </c>
      <c r="S37" s="25">
        <f>VLOOKUP($D37,Résultats!$B$2:$AZ$251,S$2,FALSE)</f>
        <v>117.4906914</v>
      </c>
      <c r="T37" s="25">
        <f>VLOOKUP($D37,Résultats!$B$2:$AZ$251,T$2,FALSE)</f>
        <v>76.139202780000005</v>
      </c>
      <c r="U37" s="25">
        <f>VLOOKUP($D37,Résultats!$B$2:$AZ$251,U$2,FALSE)</f>
        <v>45.865267420000002</v>
      </c>
      <c r="V37" s="25">
        <f>VLOOKUP($D37,Résultats!$B$2:$AZ$251,V$2,FALSE)</f>
        <v>25.781019839999999</v>
      </c>
      <c r="W37" s="25">
        <f>VLOOKUP($D37,Résultats!$B$2:$AZ$251,W$2,FALSE)</f>
        <v>13.76724467</v>
      </c>
      <c r="X37" s="25">
        <f>VLOOKUP($D37,Résultats!$B$2:$AZ$251,X$2,FALSE)</f>
        <v>7.1165239270000002</v>
      </c>
      <c r="Y37" s="25">
        <f>VLOOKUP($D37,Résultats!$B$2:$AZ$251,Y$2,FALSE)</f>
        <v>3.7185366910000002</v>
      </c>
      <c r="Z37" s="25">
        <f>VLOOKUP($D37,Résultats!$B$2:$AZ$251,Z$2,FALSE)</f>
        <v>1.898111632</v>
      </c>
      <c r="AA37" s="25">
        <f>VLOOKUP($D37,Résultats!$B$2:$AZ$251,AA$2,FALSE)</f>
        <v>0.95702890110000005</v>
      </c>
      <c r="AB37" s="25">
        <f>VLOOKUP($D37,Résultats!$B$2:$AZ$251,AB$2,FALSE)</f>
        <v>0.48011340070000003</v>
      </c>
      <c r="AC37" s="25">
        <f>VLOOKUP($D37,Résultats!$B$2:$AZ$251,AC$2,FALSE)</f>
        <v>0.23969717600000001</v>
      </c>
      <c r="AD37" s="25">
        <f>VLOOKUP($D37,Résultats!$B$2:$AZ$251,AD$2,FALSE)</f>
        <v>0.11854504590000001</v>
      </c>
      <c r="AE37" s="25">
        <f>VLOOKUP($D37,Résultats!$B$2:$AZ$251,AE$2,FALSE)</f>
        <v>5.8718363199999998E-2</v>
      </c>
      <c r="AF37" s="25">
        <f>VLOOKUP($D37,Résultats!$B$2:$AZ$251,AF$2,FALSE)</f>
        <v>2.9090297399999999E-2</v>
      </c>
      <c r="AG37" s="25">
        <f>VLOOKUP($D37,Résultats!$B$2:$AZ$251,AG$2,FALSE)</f>
        <v>1.4411436200000001E-2</v>
      </c>
      <c r="AH37" s="25">
        <f>VLOOKUP($D37,Résultats!$B$2:$AZ$251,AH$2,FALSE)</f>
        <v>7.4556387300000002E-3</v>
      </c>
      <c r="AI37" s="25">
        <f>VLOOKUP($D37,Résultats!$B$2:$AZ$251,AI$2,FALSE)</f>
        <v>3.7250154599999998E-3</v>
      </c>
      <c r="AJ37" s="25">
        <f>VLOOKUP($D37,Résultats!$B$2:$AZ$251,AJ$2,FALSE)</f>
        <v>1.85165827E-3</v>
      </c>
      <c r="AK37" s="25">
        <f>VLOOKUP($D37,Résultats!$B$2:$AZ$251,AK$2,FALSE)</f>
        <v>9.1812859199999995E-4</v>
      </c>
      <c r="AL37" s="25">
        <f>VLOOKUP($D37,Résultats!$B$2:$AZ$251,AL$2,FALSE)</f>
        <v>4.5443203099999999E-4</v>
      </c>
      <c r="AM37" s="102">
        <f>VLOOKUP($D37,Résultats!$B$2:$AZ$251,AM$2,FALSE)</f>
        <v>2.20960041E-4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673.64929240000004</v>
      </c>
      <c r="F38" s="25">
        <f>VLOOKUP($D38,Résultats!$B$2:$AZ$251,F$2,FALSE)</f>
        <v>550.26279699999998</v>
      </c>
      <c r="G38" s="25">
        <f>VLOOKUP($D38,Résultats!$B$2:$AZ$251,G$2,FALSE)</f>
        <v>609.5625751</v>
      </c>
      <c r="H38" s="25">
        <f>VLOOKUP($D38,Résultats!$B$2:$AZ$251,H$2,FALSE)</f>
        <v>613.04199679999999</v>
      </c>
      <c r="I38" s="25">
        <f>VLOOKUP($D38,Résultats!$B$2:$AZ$251,I$2,FALSE)</f>
        <v>490.0877577</v>
      </c>
      <c r="J38" s="25">
        <f>VLOOKUP($D38,Résultats!$B$2:$AZ$251,J$2,FALSE)</f>
        <v>415.1644273</v>
      </c>
      <c r="K38" s="25">
        <f>VLOOKUP($D38,Résultats!$B$2:$AZ$251,K$2,FALSE)</f>
        <v>405.6559393</v>
      </c>
      <c r="L38" s="25">
        <f>VLOOKUP($D38,Résultats!$B$2:$AZ$251,L$2,FALSE)</f>
        <v>409.50940220000001</v>
      </c>
      <c r="M38" s="25">
        <f>VLOOKUP($D38,Résultats!$B$2:$AZ$251,M$2,FALSE)</f>
        <v>545.77704919999996</v>
      </c>
      <c r="N38" s="25">
        <f>VLOOKUP($D38,Résultats!$B$2:$AZ$251,N$2,FALSE)</f>
        <v>573.28379889999997</v>
      </c>
      <c r="O38" s="25">
        <f>VLOOKUP($D38,Résultats!$B$2:$AZ$251,O$2,FALSE)</f>
        <v>434.00041750000003</v>
      </c>
      <c r="P38" s="25">
        <f>VLOOKUP($D38,Résultats!$B$2:$AZ$251,P$2,FALSE)</f>
        <v>356.15322650000002</v>
      </c>
      <c r="Q38" s="25">
        <f>VLOOKUP($D38,Résultats!$B$2:$AZ$251,Q$2,FALSE)</f>
        <v>285.9819622</v>
      </c>
      <c r="R38" s="25">
        <f>VLOOKUP($D38,Résultats!$B$2:$AZ$251,R$2,FALSE)</f>
        <v>217.5445967</v>
      </c>
      <c r="S38" s="25">
        <f>VLOOKUP($D38,Résultats!$B$2:$AZ$251,S$2,FALSE)</f>
        <v>153.88939880000001</v>
      </c>
      <c r="T38" s="25">
        <f>VLOOKUP($D38,Résultats!$B$2:$AZ$251,T$2,FALSE)</f>
        <v>99.058609340000004</v>
      </c>
      <c r="U38" s="25">
        <f>VLOOKUP($D38,Résultats!$B$2:$AZ$251,U$2,FALSE)</f>
        <v>59.29327146</v>
      </c>
      <c r="V38" s="25">
        <f>VLOOKUP($D38,Résultats!$B$2:$AZ$251,V$2,FALSE)</f>
        <v>33.126091260000003</v>
      </c>
      <c r="W38" s="25">
        <f>VLOOKUP($D38,Résultats!$B$2:$AZ$251,W$2,FALSE)</f>
        <v>17.584179290000002</v>
      </c>
      <c r="X38" s="25">
        <f>VLOOKUP($D38,Résultats!$B$2:$AZ$251,X$2,FALSE)</f>
        <v>9.0346633450000002</v>
      </c>
      <c r="Y38" s="25">
        <f>VLOOKUP($D38,Résultats!$B$2:$AZ$251,Y$2,FALSE)</f>
        <v>4.6925449629999996</v>
      </c>
      <c r="Z38" s="25">
        <f>VLOOKUP($D38,Résultats!$B$2:$AZ$251,Z$2,FALSE)</f>
        <v>2.38134376</v>
      </c>
      <c r="AA38" s="25">
        <f>VLOOKUP($D38,Résultats!$B$2:$AZ$251,AA$2,FALSE)</f>
        <v>1.193838626</v>
      </c>
      <c r="AB38" s="25">
        <f>VLOOKUP($D38,Résultats!$B$2:$AZ$251,AB$2,FALSE)</f>
        <v>0.59552256100000001</v>
      </c>
      <c r="AC38" s="25">
        <f>VLOOKUP($D38,Résultats!$B$2:$AZ$251,AC$2,FALSE)</f>
        <v>0.29564033220000002</v>
      </c>
      <c r="AD38" s="25">
        <f>VLOOKUP($D38,Résultats!$B$2:$AZ$251,AD$2,FALSE)</f>
        <v>0.14555227609999999</v>
      </c>
      <c r="AE38" s="25">
        <f>VLOOKUP($D38,Résultats!$B$2:$AZ$251,AE$2,FALSE)</f>
        <v>7.1763292899999997E-2</v>
      </c>
      <c r="AF38" s="25">
        <f>VLOOKUP($D38,Résultats!$B$2:$AZ$251,AF$2,FALSE)</f>
        <v>3.53885517E-2</v>
      </c>
      <c r="AG38" s="25">
        <f>VLOOKUP($D38,Résultats!$B$2:$AZ$251,AG$2,FALSE)</f>
        <v>1.7448646599999999E-2</v>
      </c>
      <c r="AH38" s="25">
        <f>VLOOKUP($D38,Résultats!$B$2:$AZ$251,AH$2,FALSE)</f>
        <v>8.8203315699999906E-3</v>
      </c>
      <c r="AI38" s="25">
        <f>VLOOKUP($D38,Résultats!$B$2:$AZ$251,AI$2,FALSE)</f>
        <v>4.3851327600000004E-3</v>
      </c>
      <c r="AJ38" s="25">
        <f>VLOOKUP($D38,Résultats!$B$2:$AZ$251,AJ$2,FALSE)</f>
        <v>2.1689497900000002E-3</v>
      </c>
      <c r="AK38" s="25">
        <f>VLOOKUP($D38,Résultats!$B$2:$AZ$251,AK$2,FALSE)</f>
        <v>1.0700801099999999E-3</v>
      </c>
      <c r="AL38" s="25">
        <f>VLOOKUP($D38,Résultats!$B$2:$AZ$251,AL$2,FALSE)</f>
        <v>5.2698903600000002E-4</v>
      </c>
      <c r="AM38" s="102">
        <f>VLOOKUP($D38,Résultats!$B$2:$AZ$251,AM$2,FALSE)</f>
        <v>2.54943934E-4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664.16127419999998</v>
      </c>
      <c r="F39" s="25">
        <f>VLOOKUP($D39,Résultats!$B$2:$AZ$251,F$2,FALSE)</f>
        <v>524.87305809999998</v>
      </c>
      <c r="G39" s="25">
        <f>VLOOKUP($D39,Résultats!$B$2:$AZ$251,G$2,FALSE)</f>
        <v>577.19380030000002</v>
      </c>
      <c r="H39" s="25">
        <f>VLOOKUP($D39,Résultats!$B$2:$AZ$251,H$2,FALSE)</f>
        <v>582.5349751</v>
      </c>
      <c r="I39" s="25">
        <f>VLOOKUP($D39,Résultats!$B$2:$AZ$251,I$2,FALSE)</f>
        <v>454.8981963</v>
      </c>
      <c r="J39" s="25">
        <f>VLOOKUP($D39,Résultats!$B$2:$AZ$251,J$2,FALSE)</f>
        <v>396.0228836</v>
      </c>
      <c r="K39" s="25">
        <f>VLOOKUP($D39,Résultats!$B$2:$AZ$251,K$2,FALSE)</f>
        <v>379.03833300000002</v>
      </c>
      <c r="L39" s="25">
        <f>VLOOKUP($D39,Résultats!$B$2:$AZ$251,L$2,FALSE)</f>
        <v>378.4257743</v>
      </c>
      <c r="M39" s="25">
        <f>VLOOKUP($D39,Résultats!$B$2:$AZ$251,M$2,FALSE)</f>
        <v>501.77535519999998</v>
      </c>
      <c r="N39" s="25">
        <f>VLOOKUP($D39,Résultats!$B$2:$AZ$251,N$2,FALSE)</f>
        <v>524.2092778</v>
      </c>
      <c r="O39" s="25">
        <f>VLOOKUP($D39,Résultats!$B$2:$AZ$251,O$2,FALSE)</f>
        <v>394.89844570000002</v>
      </c>
      <c r="P39" s="25">
        <f>VLOOKUP($D39,Résultats!$B$2:$AZ$251,P$2,FALSE)</f>
        <v>322.59578800000003</v>
      </c>
      <c r="Q39" s="25">
        <f>VLOOKUP($D39,Résultats!$B$2:$AZ$251,Q$2,FALSE)</f>
        <v>257.89062530000001</v>
      </c>
      <c r="R39" s="25">
        <f>VLOOKUP($D39,Résultats!$B$2:$AZ$251,R$2,FALSE)</f>
        <v>195.3130792</v>
      </c>
      <c r="S39" s="25">
        <f>VLOOKUP($D39,Résultats!$B$2:$AZ$251,S$2,FALSE)</f>
        <v>137.56517700000001</v>
      </c>
      <c r="T39" s="25">
        <f>VLOOKUP($D39,Résultats!$B$2:$AZ$251,T$2,FALSE)</f>
        <v>88.206380060000001</v>
      </c>
      <c r="U39" s="25">
        <f>VLOOKUP($D39,Résultats!$B$2:$AZ$251,U$2,FALSE)</f>
        <v>52.60294279</v>
      </c>
      <c r="V39" s="25">
        <f>VLOOKUP($D39,Résultats!$B$2:$AZ$251,V$2,FALSE)</f>
        <v>29.283793429999999</v>
      </c>
      <c r="W39" s="25">
        <f>VLOOKUP($D39,Résultats!$B$2:$AZ$251,W$2,FALSE)</f>
        <v>15.490488300000001</v>
      </c>
      <c r="X39" s="25">
        <f>VLOOKUP($D39,Résultats!$B$2:$AZ$251,X$2,FALSE)</f>
        <v>7.9311226320000001</v>
      </c>
      <c r="Y39" s="25">
        <f>VLOOKUP($D39,Résultats!$B$2:$AZ$251,Y$2,FALSE)</f>
        <v>4.1052187260000004</v>
      </c>
      <c r="Z39" s="25">
        <f>VLOOKUP($D39,Résultats!$B$2:$AZ$251,Z$2,FALSE)</f>
        <v>2.0763646279999999</v>
      </c>
      <c r="AA39" s="25">
        <f>VLOOKUP($D39,Résultats!$B$2:$AZ$251,AA$2,FALSE)</f>
        <v>1.03758332</v>
      </c>
      <c r="AB39" s="25">
        <f>VLOOKUP($D39,Résultats!$B$2:$AZ$251,AB$2,FALSE)</f>
        <v>0.51594497159999997</v>
      </c>
      <c r="AC39" s="25">
        <f>VLOOKUP($D39,Résultats!$B$2:$AZ$251,AC$2,FALSE)</f>
        <v>0.2553270983</v>
      </c>
      <c r="AD39" s="25">
        <f>VLOOKUP($D39,Résultats!$B$2:$AZ$251,AD$2,FALSE)</f>
        <v>0.1253645008</v>
      </c>
      <c r="AE39" s="25">
        <f>VLOOKUP($D39,Résultats!$B$2:$AZ$251,AE$2,FALSE)</f>
        <v>6.1640785400000002E-2</v>
      </c>
      <c r="AF39" s="25">
        <f>VLOOKUP($D39,Résultats!$B$2:$AZ$251,AF$2,FALSE)</f>
        <v>3.0314434099999999E-2</v>
      </c>
      <c r="AG39" s="25">
        <f>VLOOKUP($D39,Résultats!$B$2:$AZ$251,AG$2,FALSE)</f>
        <v>1.49060567E-2</v>
      </c>
      <c r="AH39" s="25">
        <f>VLOOKUP($D39,Résultats!$B$2:$AZ$251,AH$2,FALSE)</f>
        <v>7.4466607299999996E-3</v>
      </c>
      <c r="AI39" s="25">
        <f>VLOOKUP($D39,Résultats!$B$2:$AZ$251,AI$2,FALSE)</f>
        <v>3.69189297E-3</v>
      </c>
      <c r="AJ39" s="25">
        <f>VLOOKUP($D39,Résultats!$B$2:$AZ$251,AJ$2,FALSE)</f>
        <v>1.82099704E-3</v>
      </c>
      <c r="AK39" s="25">
        <f>VLOOKUP($D39,Résultats!$B$2:$AZ$251,AK$2,FALSE)</f>
        <v>8.9594920699999998E-4</v>
      </c>
      <c r="AL39" s="25">
        <f>VLOOKUP($D39,Résultats!$B$2:$AZ$251,AL$2,FALSE)</f>
        <v>4.4004360300000002E-4</v>
      </c>
      <c r="AM39" s="102">
        <f>VLOOKUP($D39,Résultats!$B$2:$AZ$251,AM$2,FALSE)</f>
        <v>2.1231463800000001E-4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426.96081909999998</v>
      </c>
      <c r="F40" s="25">
        <f>VLOOKUP($D40,Résultats!$B$2:$AZ$251,F$2,FALSE)</f>
        <v>314.267447</v>
      </c>
      <c r="G40" s="25">
        <f>VLOOKUP($D40,Résultats!$B$2:$AZ$251,G$2,FALSE)</f>
        <v>336.87460909999999</v>
      </c>
      <c r="H40" s="25">
        <f>VLOOKUP($D40,Résultats!$B$2:$AZ$251,H$2,FALSE)</f>
        <v>333.76170150000002</v>
      </c>
      <c r="I40" s="25">
        <f>VLOOKUP($D40,Résultats!$B$2:$AZ$251,I$2,FALSE)</f>
        <v>244.88799890000001</v>
      </c>
      <c r="J40" s="25">
        <f>VLOOKUP($D40,Résultats!$B$2:$AZ$251,J$2,FALSE)</f>
        <v>223.9609481</v>
      </c>
      <c r="K40" s="25">
        <f>VLOOKUP($D40,Résultats!$B$2:$AZ$251,K$2,FALSE)</f>
        <v>194.77215269999999</v>
      </c>
      <c r="L40" s="25">
        <f>VLOOKUP($D40,Résultats!$B$2:$AZ$251,L$2,FALSE)</f>
        <v>188.19038900000001</v>
      </c>
      <c r="M40" s="25">
        <f>VLOOKUP($D40,Résultats!$B$2:$AZ$251,M$2,FALSE)</f>
        <v>246.1504142</v>
      </c>
      <c r="N40" s="25">
        <f>VLOOKUP($D40,Résultats!$B$2:$AZ$251,N$2,FALSE)</f>
        <v>253.5608928</v>
      </c>
      <c r="O40" s="25">
        <f>VLOOKUP($D40,Résultats!$B$2:$AZ$251,O$2,FALSE)</f>
        <v>188.5026106</v>
      </c>
      <c r="P40" s="25">
        <f>VLOOKUP($D40,Résultats!$B$2:$AZ$251,P$2,FALSE)</f>
        <v>152.1591712</v>
      </c>
      <c r="Q40" s="25">
        <f>VLOOKUP($D40,Résultats!$B$2:$AZ$251,Q$2,FALSE)</f>
        <v>120.26448449999999</v>
      </c>
      <c r="R40" s="25">
        <f>VLOOKUP($D40,Résultats!$B$2:$AZ$251,R$2,FALSE)</f>
        <v>90.105045090000004</v>
      </c>
      <c r="S40" s="25">
        <f>VLOOKUP($D40,Résultats!$B$2:$AZ$251,S$2,FALSE)</f>
        <v>62.821327060000002</v>
      </c>
      <c r="T40" s="25">
        <f>VLOOKUP($D40,Résultats!$B$2:$AZ$251,T$2,FALSE)</f>
        <v>39.92304051</v>
      </c>
      <c r="U40" s="25">
        <f>VLOOKUP($D40,Résultats!$B$2:$AZ$251,U$2,FALSE)</f>
        <v>23.61530278</v>
      </c>
      <c r="V40" s="25">
        <f>VLOOKUP($D40,Résultats!$B$2:$AZ$251,V$2,FALSE)</f>
        <v>13.047645259999999</v>
      </c>
      <c r="W40" s="25">
        <f>VLOOKUP($D40,Résultats!$B$2:$AZ$251,W$2,FALSE)</f>
        <v>6.8530585579999999</v>
      </c>
      <c r="X40" s="25">
        <f>VLOOKUP($D40,Résultats!$B$2:$AZ$251,X$2,FALSE)</f>
        <v>3.4846497049999998</v>
      </c>
      <c r="Y40" s="25">
        <f>VLOOKUP($D40,Résultats!$B$2:$AZ$251,Y$2,FALSE)</f>
        <v>1.791957526</v>
      </c>
      <c r="Z40" s="25">
        <f>VLOOKUP($D40,Résultats!$B$2:$AZ$251,Z$2,FALSE)</f>
        <v>0.90089148649999995</v>
      </c>
      <c r="AA40" s="25">
        <f>VLOOKUP($D40,Résultats!$B$2:$AZ$251,AA$2,FALSE)</f>
        <v>0.44766955159999999</v>
      </c>
      <c r="AB40" s="25">
        <f>VLOOKUP($D40,Résultats!$B$2:$AZ$251,AB$2,FALSE)</f>
        <v>0.2214334872</v>
      </c>
      <c r="AC40" s="25">
        <f>VLOOKUP($D40,Résultats!$B$2:$AZ$251,AC$2,FALSE)</f>
        <v>0.1090409436</v>
      </c>
      <c r="AD40" s="25">
        <f>VLOOKUP($D40,Résultats!$B$2:$AZ$251,AD$2,FALSE)</f>
        <v>5.33447607E-2</v>
      </c>
      <c r="AE40" s="25">
        <f>VLOOKUP($D40,Résultats!$B$2:$AZ$251,AE$2,FALSE)</f>
        <v>2.6138755400000001E-2</v>
      </c>
      <c r="AF40" s="25">
        <f>VLOOKUP($D40,Résultats!$B$2:$AZ$251,AF$2,FALSE)</f>
        <v>1.2813623999999999E-2</v>
      </c>
      <c r="AG40" s="25">
        <f>VLOOKUP($D40,Résultats!$B$2:$AZ$251,AG$2,FALSE)</f>
        <v>6.2815992399999996E-3</v>
      </c>
      <c r="AH40" s="25">
        <f>VLOOKUP($D40,Résultats!$B$2:$AZ$251,AH$2,FALSE)</f>
        <v>3.0983612399999999E-3</v>
      </c>
      <c r="AI40" s="25">
        <f>VLOOKUP($D40,Résultats!$B$2:$AZ$251,AI$2,FALSE)</f>
        <v>1.5340033E-3</v>
      </c>
      <c r="AJ40" s="25">
        <f>VLOOKUP($D40,Résultats!$B$2:$AZ$251,AJ$2,FALSE)</f>
        <v>7.5589605300000005E-4</v>
      </c>
      <c r="AK40" s="25">
        <f>VLOOKUP($D40,Résultats!$B$2:$AZ$251,AK$2,FALSE)</f>
        <v>3.7169633499999999E-4</v>
      </c>
      <c r="AL40" s="25">
        <f>VLOOKUP($D40,Résultats!$B$2:$AZ$251,AL$2,FALSE)</f>
        <v>1.8253069800000001E-4</v>
      </c>
      <c r="AM40" s="102">
        <f>VLOOKUP($D40,Résultats!$B$2:$AZ$251,AM$2,FALSE)</f>
        <v>8.8093332999999996E-5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142.32027299999999</v>
      </c>
      <c r="F41" s="25">
        <f>VLOOKUP($D41,Résultats!$B$2:$AZ$251,F$2,FALSE)</f>
        <v>80.680133760000004</v>
      </c>
      <c r="G41" s="25">
        <f>VLOOKUP($D41,Résultats!$B$2:$AZ$251,G$2,FALSE)</f>
        <v>90.043861010000001</v>
      </c>
      <c r="H41" s="25">
        <f>VLOOKUP($D41,Résultats!$B$2:$AZ$251,H$2,FALSE)</f>
        <v>86.777802640000004</v>
      </c>
      <c r="I41" s="25">
        <f>VLOOKUP($D41,Résultats!$B$2:$AZ$251,I$2,FALSE)</f>
        <v>56.14010193</v>
      </c>
      <c r="J41" s="25">
        <f>VLOOKUP($D41,Résultats!$B$2:$AZ$251,J$2,FALSE)</f>
        <v>34.750978699999997</v>
      </c>
      <c r="K41" s="25">
        <f>VLOOKUP($D41,Résultats!$B$2:$AZ$251,K$2,FALSE)</f>
        <v>22.861961789999999</v>
      </c>
      <c r="L41" s="25">
        <f>VLOOKUP($D41,Résultats!$B$2:$AZ$251,L$2,FALSE)</f>
        <v>19.07873489</v>
      </c>
      <c r="M41" s="25">
        <f>VLOOKUP($D41,Résultats!$B$2:$AZ$251,M$2,FALSE)</f>
        <v>23.41959529</v>
      </c>
      <c r="N41" s="25">
        <f>VLOOKUP($D41,Résultats!$B$2:$AZ$251,N$2,FALSE)</f>
        <v>22.56772307</v>
      </c>
      <c r="O41" s="25">
        <f>VLOOKUP($D41,Résultats!$B$2:$AZ$251,O$2,FALSE)</f>
        <v>15.767026510000001</v>
      </c>
      <c r="P41" s="25">
        <f>VLOOKUP($D41,Résultats!$B$2:$AZ$251,P$2,FALSE)</f>
        <v>12.029998490000001</v>
      </c>
      <c r="Q41" s="25">
        <f>VLOOKUP($D41,Résultats!$B$2:$AZ$251,Q$2,FALSE)</f>
        <v>9.01130429</v>
      </c>
      <c r="R41" s="25">
        <f>VLOOKUP($D41,Résultats!$B$2:$AZ$251,R$2,FALSE)</f>
        <v>6.4128886180000002</v>
      </c>
      <c r="S41" s="25">
        <f>VLOOKUP($D41,Résultats!$B$2:$AZ$251,S$2,FALSE)</f>
        <v>4.2579711050000002</v>
      </c>
      <c r="T41" s="25">
        <f>VLOOKUP($D41,Résultats!$B$2:$AZ$251,T$2,FALSE)</f>
        <v>2.5932580770000002</v>
      </c>
      <c r="U41" s="25">
        <f>VLOOKUP($D41,Résultats!$B$2:$AZ$251,U$2,FALSE)</f>
        <v>1.4755909469999999</v>
      </c>
      <c r="V41" s="25">
        <f>VLOOKUP($D41,Résultats!$B$2:$AZ$251,V$2,FALSE)</f>
        <v>0.78650886090000005</v>
      </c>
      <c r="W41" s="25">
        <f>VLOOKUP($D41,Résultats!$B$2:$AZ$251,W$2,FALSE)</f>
        <v>0.39942716880000001</v>
      </c>
      <c r="X41" s="25">
        <f>VLOOKUP($D41,Résultats!$B$2:$AZ$251,X$2,FALSE)</f>
        <v>0.19664848700000001</v>
      </c>
      <c r="Y41" s="25">
        <f>VLOOKUP($D41,Résultats!$B$2:$AZ$251,Y$2,FALSE)</f>
        <v>9.8121193999999995E-2</v>
      </c>
      <c r="Z41" s="25">
        <f>VLOOKUP($D41,Résultats!$B$2:$AZ$251,Z$2,FALSE)</f>
        <v>4.7987454899999997E-2</v>
      </c>
      <c r="AA41" s="25">
        <f>VLOOKUP($D41,Résultats!$B$2:$AZ$251,AA$2,FALSE)</f>
        <v>2.32516696E-2</v>
      </c>
      <c r="AB41" s="25">
        <f>VLOOKUP($D41,Résultats!$B$2:$AZ$251,AB$2,FALSE)</f>
        <v>1.1237716E-2</v>
      </c>
      <c r="AC41" s="25">
        <f>VLOOKUP($D41,Résultats!$B$2:$AZ$251,AC$2,FALSE)</f>
        <v>5.4156165600000002E-3</v>
      </c>
      <c r="AD41" s="25">
        <f>VLOOKUP($D41,Résultats!$B$2:$AZ$251,AD$2,FALSE)</f>
        <v>2.6042796500000001E-3</v>
      </c>
      <c r="AE41" s="25">
        <f>VLOOKUP($D41,Résultats!$B$2:$AZ$251,AE$2,FALSE)</f>
        <v>1.2555291399999999E-3</v>
      </c>
      <c r="AF41" s="25">
        <f>VLOOKUP($D41,Résultats!$B$2:$AZ$251,AF$2,FALSE)</f>
        <v>6.0633451800000003E-4</v>
      </c>
      <c r="AG41" s="25">
        <f>VLOOKUP($D41,Résultats!$B$2:$AZ$251,AG$2,FALSE)</f>
        <v>2.9313605799999998E-4</v>
      </c>
      <c r="AH41" s="25">
        <f>VLOOKUP($D41,Résultats!$B$2:$AZ$251,AH$2,FALSE)</f>
        <v>1.3795682399999999E-4</v>
      </c>
      <c r="AI41" s="25">
        <f>VLOOKUP($D41,Résultats!$B$2:$AZ$251,AI$2,FALSE)</f>
        <v>6.7759483400000001E-5</v>
      </c>
      <c r="AJ41" s="25">
        <f>VLOOKUP($D41,Résultats!$B$2:$AZ$251,AJ$2,FALSE)</f>
        <v>3.31617072E-5</v>
      </c>
      <c r="AK41" s="25">
        <f>VLOOKUP($D41,Résultats!$B$2:$AZ$251,AK$2,FALSE)</f>
        <v>1.62144032E-5</v>
      </c>
      <c r="AL41" s="25">
        <f>VLOOKUP($D41,Résultats!$B$2:$AZ$251,AL$2,FALSE)</f>
        <v>7.9264545900000001E-6</v>
      </c>
      <c r="AM41" s="102">
        <f>VLOOKUP($D41,Résultats!$B$2:$AZ$251,AM$2,FALSE)</f>
        <v>3.8121797199999998E-6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35.580068259999997</v>
      </c>
      <c r="F42" s="57">
        <f>VLOOKUP($D42,Résultats!$B$2:$AZ$251,F$2,FALSE)</f>
        <v>10.519074809999999</v>
      </c>
      <c r="G42" s="57">
        <f>VLOOKUP($D42,Résultats!$B$2:$AZ$251,G$2,FALSE)</f>
        <v>11.31768465</v>
      </c>
      <c r="H42" s="57">
        <f>VLOOKUP($D42,Résultats!$B$2:$AZ$251,H$2,FALSE)</f>
        <v>8.5147640340000006</v>
      </c>
      <c r="I42" s="57">
        <f>VLOOKUP($D42,Résultats!$B$2:$AZ$251,I$2,FALSE)</f>
        <v>3.0898987629999999</v>
      </c>
      <c r="J42" s="57">
        <f>VLOOKUP($D42,Résultats!$B$2:$AZ$251,J$2,FALSE)</f>
        <v>1.00157971E-7</v>
      </c>
      <c r="K42" s="57">
        <f>VLOOKUP($D42,Résultats!$B$2:$AZ$251,K$2,FALSE)</f>
        <v>0</v>
      </c>
      <c r="L42" s="57">
        <f>VLOOKUP($D42,Résultats!$B$2:$AZ$251,L$2,FALSE)</f>
        <v>0</v>
      </c>
      <c r="M42" s="57">
        <f>VLOOKUP($D42,Résultats!$B$2:$AZ$251,M$2,FALSE)</f>
        <v>0</v>
      </c>
      <c r="N42" s="57">
        <f>VLOOKUP($D42,Résultats!$B$2:$AZ$251,N$2,FALSE)</f>
        <v>0</v>
      </c>
      <c r="O42" s="57">
        <f>VLOOKUP($D42,Résultats!$B$2:$AZ$251,O$2,FALSE)</f>
        <v>0</v>
      </c>
      <c r="P42" s="57">
        <f>VLOOKUP($D42,Résultats!$B$2:$AZ$251,P$2,FALSE)</f>
        <v>0</v>
      </c>
      <c r="Q42" s="57">
        <f>VLOOKUP($D42,Résultats!$B$2:$AZ$251,Q$2,FALSE)</f>
        <v>0</v>
      </c>
      <c r="R42" s="57">
        <f>VLOOKUP($D42,Résultats!$B$2:$AZ$251,R$2,FALSE)</f>
        <v>0</v>
      </c>
      <c r="S42" s="57">
        <f>VLOOKUP($D42,Résultats!$B$2:$AZ$251,S$2,FALSE)</f>
        <v>0</v>
      </c>
      <c r="T42" s="57">
        <f>VLOOKUP($D42,Résultats!$B$2:$AZ$251,T$2,FALSE)</f>
        <v>0</v>
      </c>
      <c r="U42" s="57">
        <f>VLOOKUP($D42,Résultats!$B$2:$AZ$251,U$2,FALSE)</f>
        <v>0</v>
      </c>
      <c r="V42" s="57">
        <f>VLOOKUP($D42,Résultats!$B$2:$AZ$251,V$2,FALSE)</f>
        <v>0</v>
      </c>
      <c r="W42" s="57">
        <f>VLOOKUP($D42,Résultats!$B$2:$AZ$251,W$2,FALSE)</f>
        <v>0</v>
      </c>
      <c r="X42" s="57">
        <f>VLOOKUP($D42,Résultats!$B$2:$AZ$251,X$2,FALSE)</f>
        <v>0</v>
      </c>
      <c r="Y42" s="57">
        <f>VLOOKUP($D42,Résultats!$B$2:$AZ$251,Y$2,FALSE)</f>
        <v>0</v>
      </c>
      <c r="Z42" s="57">
        <f>VLOOKUP($D42,Résultats!$B$2:$AZ$251,Z$2,FALSE)</f>
        <v>0</v>
      </c>
      <c r="AA42" s="57">
        <f>VLOOKUP($D42,Résultats!$B$2:$AZ$251,AA$2,FALSE)</f>
        <v>0</v>
      </c>
      <c r="AB42" s="57">
        <f>VLOOKUP($D42,Résultats!$B$2:$AZ$251,AB$2,FALSE)</f>
        <v>0</v>
      </c>
      <c r="AC42" s="57">
        <f>VLOOKUP($D42,Résultats!$B$2:$AZ$251,AC$2,FALSE)</f>
        <v>0</v>
      </c>
      <c r="AD42" s="57">
        <f>VLOOKUP($D42,Résultats!$B$2:$AZ$251,AD$2,FALSE)</f>
        <v>0</v>
      </c>
      <c r="AE42" s="57">
        <f>VLOOKUP($D42,Résultats!$B$2:$AZ$251,AE$2,FALSE)</f>
        <v>0</v>
      </c>
      <c r="AF42" s="57">
        <f>VLOOKUP($D42,Résultats!$B$2:$AZ$251,AF$2,FALSE)</f>
        <v>0</v>
      </c>
      <c r="AG42" s="57">
        <f>VLOOKUP($D42,Résultats!$B$2:$AZ$251,AG$2,FALSE)</f>
        <v>0</v>
      </c>
      <c r="AH42" s="57">
        <f>VLOOKUP($D42,Résultats!$B$2:$AZ$251,AH$2,FALSE)</f>
        <v>0</v>
      </c>
      <c r="AI42" s="57">
        <f>VLOOKUP($D42,Résultats!$B$2:$AZ$251,AI$2,FALSE)</f>
        <v>0</v>
      </c>
      <c r="AJ42" s="57">
        <f>VLOOKUP($D42,Résultats!$B$2:$AZ$251,AJ$2,FALSE)</f>
        <v>0</v>
      </c>
      <c r="AK42" s="57">
        <f>VLOOKUP($D42,Résultats!$B$2:$AZ$251,AK$2,FALSE)</f>
        <v>0</v>
      </c>
      <c r="AL42" s="57">
        <f>VLOOKUP($D42,Résultats!$B$2:$AZ$251,AL$2,FALSE)</f>
        <v>0</v>
      </c>
      <c r="AM42" s="215">
        <f>VLOOKUP($D42,Résultats!$B$2:$AZ$251,AM$2,FALSE)</f>
        <v>0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35911.307350000003</v>
      </c>
      <c r="G43" s="99">
        <f>VLOOKUP($D48,Résultats!$B$2:$AZ$212,G$2,FALSE)</f>
        <v>36708.886160000002</v>
      </c>
      <c r="H43" s="99">
        <f>VLOOKUP($D48,Résultats!$B$2:$AZ$212,H$2,FALSE)</f>
        <v>37113.743849999999</v>
      </c>
      <c r="I43" s="99">
        <f>VLOOKUP($D48,Résultats!$B$2:$AZ$212,I$2,FALSE)</f>
        <v>37059.326410000001</v>
      </c>
      <c r="J43" s="99">
        <f>VLOOKUP($D48,Résultats!$B$2:$AZ$212,J$2,FALSE)</f>
        <v>36771.736440000001</v>
      </c>
      <c r="K43" s="99">
        <f>VLOOKUP($D48,Résultats!$B$2:$AZ$212,K$2,FALSE)</f>
        <v>36289.072520000002</v>
      </c>
      <c r="L43" s="99">
        <f>VLOOKUP($D48,Résultats!$B$2:$AZ$212,L$2,FALSE)</f>
        <v>35782.06755</v>
      </c>
      <c r="M43" s="99">
        <f>VLOOKUP($D48,Résultats!$B$2:$AZ$212,M$2,FALSE)</f>
        <v>35927.172769999997</v>
      </c>
      <c r="N43" s="99">
        <f>VLOOKUP($D48,Résultats!$B$2:$AZ$212,N$2,FALSE)</f>
        <v>36276.192569999999</v>
      </c>
      <c r="O43" s="99">
        <f>VLOOKUP($D48,Résultats!$B$2:$AZ$212,O$2,FALSE)</f>
        <v>36116.07273</v>
      </c>
      <c r="P43" s="99">
        <f>VLOOKUP($D48,Résultats!$B$2:$AZ$212,P$2,FALSE)</f>
        <v>35784.678460000003</v>
      </c>
      <c r="Q43" s="99">
        <f>VLOOKUP($D48,Résultats!$B$2:$AZ$212,Q$2,FALSE)</f>
        <v>35390.452649999999</v>
      </c>
      <c r="R43" s="99">
        <f>VLOOKUP($D48,Résultats!$B$2:$AZ$212,R$2,FALSE)</f>
        <v>34962.95321</v>
      </c>
      <c r="S43" s="99">
        <f>VLOOKUP($D48,Résultats!$B$2:$AZ$212,S$2,FALSE)</f>
        <v>34520.570249999997</v>
      </c>
      <c r="T43" s="99">
        <f>VLOOKUP($D48,Résultats!$B$2:$AZ$212,T$2,FALSE)</f>
        <v>34056.481440000003</v>
      </c>
      <c r="U43" s="99">
        <f>VLOOKUP($D48,Résultats!$B$2:$AZ$212,U$2,FALSE)</f>
        <v>33595.29608</v>
      </c>
      <c r="V43" s="99">
        <f>VLOOKUP($D48,Résultats!$B$2:$AZ$212,V$2,FALSE)</f>
        <v>33142.517630000002</v>
      </c>
      <c r="W43" s="99">
        <f>VLOOKUP($D48,Résultats!$B$2:$AZ$212,W$2,FALSE)</f>
        <v>32698.796330000001</v>
      </c>
      <c r="X43" s="99">
        <f>VLOOKUP($D48,Résultats!$B$2:$AZ$212,X$2,FALSE)</f>
        <v>32263.574390000002</v>
      </c>
      <c r="Y43" s="99">
        <f>VLOOKUP($D48,Résultats!$B$2:$AZ$212,Y$2,FALSE)</f>
        <v>31882.890510000001</v>
      </c>
      <c r="Z43" s="99">
        <f>VLOOKUP($D48,Résultats!$B$2:$AZ$212,Z$2,FALSE)</f>
        <v>31532.707119999999</v>
      </c>
      <c r="AA43" s="99">
        <f>VLOOKUP($D48,Résultats!$B$2:$AZ$212,AA$2,FALSE)</f>
        <v>31199.940470000001</v>
      </c>
      <c r="AB43" s="99">
        <f>VLOOKUP($D48,Résultats!$B$2:$AZ$212,AB$2,FALSE)</f>
        <v>30879.563610000001</v>
      </c>
      <c r="AC43" s="99">
        <f>VLOOKUP($D48,Résultats!$B$2:$AZ$212,AC$2,FALSE)</f>
        <v>30565.720069999999</v>
      </c>
      <c r="AD43" s="99">
        <f>VLOOKUP($D48,Résultats!$B$2:$AZ$212,AD$2,FALSE)</f>
        <v>30254.555049999999</v>
      </c>
      <c r="AE43" s="99">
        <f>VLOOKUP($D48,Résultats!$B$2:$AZ$212,AE$2,FALSE)</f>
        <v>29949.171920000001</v>
      </c>
      <c r="AF43" s="99">
        <f>VLOOKUP($D48,Résultats!$B$2:$AZ$212,AF$2,FALSE)</f>
        <v>29649.99408</v>
      </c>
      <c r="AG43" s="99">
        <f>VLOOKUP($D48,Résultats!$B$2:$AZ$212,AG$2,FALSE)</f>
        <v>29356.801739999999</v>
      </c>
      <c r="AH43" s="99">
        <f>VLOOKUP($D48,Résultats!$B$2:$AZ$212,AH$2,FALSE)</f>
        <v>29004.869790000001</v>
      </c>
      <c r="AI43" s="99">
        <f>VLOOKUP($D48,Résultats!$B$2:$AZ$212,AI$2,FALSE)</f>
        <v>28679.37934</v>
      </c>
      <c r="AJ43" s="99">
        <f>VLOOKUP($D48,Résultats!$B$2:$AZ$212,AJ$2,FALSE)</f>
        <v>28370.93461</v>
      </c>
      <c r="AK43" s="99">
        <f>VLOOKUP($D48,Résultats!$B$2:$AZ$212,AK$2,FALSE)</f>
        <v>28074.888480000001</v>
      </c>
      <c r="AL43" s="99">
        <f>VLOOKUP($D48,Résultats!$B$2:$AZ$212,AL$2,FALSE)</f>
        <v>27788.095450000001</v>
      </c>
      <c r="AM43" s="104">
        <f>VLOOKUP($D48,Résultats!$B$2:$AZ$212,AM$2,FALSE)</f>
        <v>27482.742139999998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35751.304049999999</v>
      </c>
      <c r="G45" s="25">
        <f>VLOOKUP($D45,Résultats!$B$2:$AZ$212,G$2,FALSE)</f>
        <v>36333.262029999998</v>
      </c>
      <c r="H45" s="25">
        <f>VLOOKUP($D45,Résultats!$B$2:$AZ$212,H$2,FALSE)</f>
        <v>36618.752990000001</v>
      </c>
      <c r="I45" s="25">
        <f>VLOOKUP($D45,Résultats!$B$2:$AZ$212,I$2,FALSE)</f>
        <v>36449.656179999998</v>
      </c>
      <c r="J45" s="25">
        <f>VLOOKUP($D45,Résultats!$B$2:$AZ$212,J$2,FALSE)</f>
        <v>36042.183060000003</v>
      </c>
      <c r="K45" s="25">
        <f>VLOOKUP($D45,Résultats!$B$2:$AZ$212,K$2,FALSE)</f>
        <v>35416.318800000001</v>
      </c>
      <c r="L45" s="25">
        <f>VLOOKUP($D45,Résultats!$B$2:$AZ$212,L$2,FALSE)</f>
        <v>34728.829339999997</v>
      </c>
      <c r="M45" s="25">
        <f>VLOOKUP($D45,Résultats!$B$2:$AZ$212,M$2,FALSE)</f>
        <v>34553.74742</v>
      </c>
      <c r="N45" s="25">
        <f>VLOOKUP($D45,Résultats!$B$2:$AZ$212,N$2,FALSE)</f>
        <v>34492.33008</v>
      </c>
      <c r="O45" s="25">
        <f>VLOOKUP($D45,Résultats!$B$2:$AZ$212,O$2,FALSE)</f>
        <v>33952.436249999999</v>
      </c>
      <c r="P45" s="25">
        <f>VLOOKUP($D45,Résultats!$B$2:$AZ$212,P$2,FALSE)</f>
        <v>33171.704429999998</v>
      </c>
      <c r="Q45" s="25">
        <f>VLOOKUP($D45,Résultats!$B$2:$AZ$212,Q$2,FALSE)</f>
        <v>32189.737089999999</v>
      </c>
      <c r="R45" s="25">
        <f>VLOOKUP($D45,Résultats!$B$2:$AZ$212,R$2,FALSE)</f>
        <v>31023.79</v>
      </c>
      <c r="S45" s="25">
        <f>VLOOKUP($D45,Résultats!$B$2:$AZ$212,S$2,FALSE)</f>
        <v>29700.491379999999</v>
      </c>
      <c r="T45" s="25">
        <f>VLOOKUP($D45,Résultats!$B$2:$AZ$212,T$2,FALSE)</f>
        <v>28258.927370000001</v>
      </c>
      <c r="U45" s="25">
        <f>VLOOKUP($D45,Résultats!$B$2:$AZ$212,U$2,FALSE)</f>
        <v>26758.534380000001</v>
      </c>
      <c r="V45" s="25">
        <f>VLOOKUP($D45,Résultats!$B$2:$AZ$212,V$2,FALSE)</f>
        <v>25250.614249999999</v>
      </c>
      <c r="W45" s="25">
        <f>VLOOKUP($D45,Résultats!$B$2:$AZ$212,W$2,FALSE)</f>
        <v>23773.333569999999</v>
      </c>
      <c r="X45" s="25">
        <f>VLOOKUP($D45,Résultats!$B$2:$AZ$212,X$2,FALSE)</f>
        <v>22350.003669999998</v>
      </c>
      <c r="Y45" s="25">
        <f>VLOOKUP($D45,Résultats!$B$2:$AZ$212,Y$2,FALSE)</f>
        <v>20992.80759</v>
      </c>
      <c r="Z45" s="25">
        <f>VLOOKUP($D45,Résultats!$B$2:$AZ$212,Z$2,FALSE)</f>
        <v>19705.503840000001</v>
      </c>
      <c r="AA45" s="25">
        <f>VLOOKUP($D45,Résultats!$B$2:$AZ$212,AA$2,FALSE)</f>
        <v>18488.390780000002</v>
      </c>
      <c r="AB45" s="25">
        <f>VLOOKUP($D45,Résultats!$B$2:$AZ$212,AB$2,FALSE)</f>
        <v>17339.815429999999</v>
      </c>
      <c r="AC45" s="25">
        <f>VLOOKUP($D45,Résultats!$B$2:$AZ$212,AC$2,FALSE)</f>
        <v>16257.150869999999</v>
      </c>
      <c r="AD45" s="25">
        <f>VLOOKUP($D45,Résultats!$B$2:$AZ$212,AD$2,FALSE)</f>
        <v>15241.610049999999</v>
      </c>
      <c r="AE45" s="25">
        <f>VLOOKUP($D45,Résultats!$B$2:$AZ$212,AE$2,FALSE)</f>
        <v>14289.27252</v>
      </c>
      <c r="AF45" s="25">
        <f>VLOOKUP($D45,Résultats!$B$2:$AZ$212,AF$2,FALSE)</f>
        <v>13396.323340000001</v>
      </c>
      <c r="AG45" s="25">
        <f>VLOOKUP($D45,Résultats!$B$2:$AZ$212,AG$2,FALSE)</f>
        <v>12559.11772</v>
      </c>
      <c r="AH45" s="25">
        <f>VLOOKUP($D45,Résultats!$B$2:$AZ$212,AH$2,FALSE)</f>
        <v>11721.876399999999</v>
      </c>
      <c r="AI45" s="25">
        <f>VLOOKUP($D45,Résultats!$B$2:$AZ$212,AI$2,FALSE)</f>
        <v>10940.434579999999</v>
      </c>
      <c r="AJ45" s="25">
        <f>VLOOKUP($D45,Résultats!$B$2:$AZ$212,AJ$2,FALSE)</f>
        <v>10211.080550000001</v>
      </c>
      <c r="AK45" s="25">
        <f>VLOOKUP($D45,Résultats!$B$2:$AZ$212,AK$2,FALSE)</f>
        <v>9530.3459569999995</v>
      </c>
      <c r="AL45" s="25">
        <f>VLOOKUP($D45,Résultats!$B$2:$AZ$212,AL$2,FALSE)</f>
        <v>8894.9915990000009</v>
      </c>
      <c r="AM45" s="102">
        <f>VLOOKUP($D45,Résultats!$B$2:$AZ$212,AM$2,FALSE)</f>
        <v>8301.9931529999994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160.00330170000001</v>
      </c>
      <c r="G46" s="25">
        <f>VLOOKUP($D46,Résultats!$B$2:$AZ$212,G$2,FALSE)</f>
        <v>375.62412840000002</v>
      </c>
      <c r="H46" s="25">
        <f>VLOOKUP($D46,Résultats!$B$2:$AZ$212,H$2,FALSE)</f>
        <v>494.99085659999997</v>
      </c>
      <c r="I46" s="25">
        <f>VLOOKUP($D46,Résultats!$B$2:$AZ$212,I$2,FALSE)</f>
        <v>609.67023549999999</v>
      </c>
      <c r="J46" s="25">
        <f>VLOOKUP($D46,Résultats!$B$2:$AZ$212,J$2,FALSE)</f>
        <v>729.55337259999999</v>
      </c>
      <c r="K46" s="25">
        <f>VLOOKUP($D46,Résultats!$B$2:$AZ$212,K$2,FALSE)</f>
        <v>872.75372379999999</v>
      </c>
      <c r="L46" s="25">
        <f>VLOOKUP($D46,Résultats!$B$2:$AZ$212,L$2,FALSE)</f>
        <v>1053.23821</v>
      </c>
      <c r="M46" s="25">
        <f>VLOOKUP($D46,Résultats!$B$2:$AZ$212,M$2,FALSE)</f>
        <v>1373.425352</v>
      </c>
      <c r="N46" s="25">
        <f>VLOOKUP($D46,Résultats!$B$2:$AZ$212,N$2,FALSE)</f>
        <v>1783.8624930000001</v>
      </c>
      <c r="O46" s="25">
        <f>VLOOKUP($D46,Résultats!$B$2:$AZ$212,O$2,FALSE)</f>
        <v>2163.6364739999999</v>
      </c>
      <c r="P46" s="25">
        <f>VLOOKUP($D46,Résultats!$B$2:$AZ$212,P$2,FALSE)</f>
        <v>2612.9740339999998</v>
      </c>
      <c r="Q46" s="25">
        <f>VLOOKUP($D46,Résultats!$B$2:$AZ$212,Q$2,FALSE)</f>
        <v>3200.7155619999999</v>
      </c>
      <c r="R46" s="25">
        <f>VLOOKUP($D46,Résultats!$B$2:$AZ$212,R$2,FALSE)</f>
        <v>3939.1632089999998</v>
      </c>
      <c r="S46" s="25">
        <f>VLOOKUP($D46,Résultats!$B$2:$AZ$212,S$2,FALSE)</f>
        <v>4820.0788640000001</v>
      </c>
      <c r="T46" s="25">
        <f>VLOOKUP($D46,Résultats!$B$2:$AZ$212,T$2,FALSE)</f>
        <v>5797.5540680000004</v>
      </c>
      <c r="U46" s="25">
        <f>VLOOKUP($D46,Résultats!$B$2:$AZ$212,U$2,FALSE)</f>
        <v>6836.761708</v>
      </c>
      <c r="V46" s="25">
        <f>VLOOKUP($D46,Résultats!$B$2:$AZ$212,V$2,FALSE)</f>
        <v>7891.903386</v>
      </c>
      <c r="W46" s="25">
        <f>VLOOKUP($D46,Résultats!$B$2:$AZ$212,W$2,FALSE)</f>
        <v>8925.4627579999997</v>
      </c>
      <c r="X46" s="25">
        <f>VLOOKUP($D46,Résultats!$B$2:$AZ$212,X$2,FALSE)</f>
        <v>9913.5707239999902</v>
      </c>
      <c r="Y46" s="25">
        <f>VLOOKUP($D46,Résultats!$B$2:$AZ$212,Y$2,FALSE)</f>
        <v>10890.082920000001</v>
      </c>
      <c r="Z46" s="25">
        <f>VLOOKUP($D46,Résultats!$B$2:$AZ$212,Z$2,FALSE)</f>
        <v>11827.20328</v>
      </c>
      <c r="AA46" s="25">
        <f>VLOOKUP($D46,Résultats!$B$2:$AZ$212,AA$2,FALSE)</f>
        <v>12711.5497</v>
      </c>
      <c r="AB46" s="25">
        <f>VLOOKUP($D46,Résultats!$B$2:$AZ$212,AB$2,FALSE)</f>
        <v>13539.748170000001</v>
      </c>
      <c r="AC46" s="25">
        <f>VLOOKUP($D46,Résultats!$B$2:$AZ$212,AC$2,FALSE)</f>
        <v>14308.5692</v>
      </c>
      <c r="AD46" s="25">
        <f>VLOOKUP($D46,Résultats!$B$2:$AZ$212,AD$2,FALSE)</f>
        <v>15012.945</v>
      </c>
      <c r="AE46" s="25">
        <f>VLOOKUP($D46,Résultats!$B$2:$AZ$212,AE$2,FALSE)</f>
        <v>15659.8994</v>
      </c>
      <c r="AF46" s="25">
        <f>VLOOKUP($D46,Résultats!$B$2:$AZ$212,AF$2,FALSE)</f>
        <v>16253.67074</v>
      </c>
      <c r="AG46" s="25">
        <f>VLOOKUP($D46,Résultats!$B$2:$AZ$212,AG$2,FALSE)</f>
        <v>16797.68403</v>
      </c>
      <c r="AH46" s="25">
        <f>VLOOKUP($D46,Résultats!$B$2:$AZ$212,AH$2,FALSE)</f>
        <v>17282.99339</v>
      </c>
      <c r="AI46" s="25">
        <f>VLOOKUP($D46,Résultats!$B$2:$AZ$212,AI$2,FALSE)</f>
        <v>17738.944759999998</v>
      </c>
      <c r="AJ46" s="25">
        <f>VLOOKUP($D46,Résultats!$B$2:$AZ$212,AJ$2,FALSE)</f>
        <v>18159.854060000001</v>
      </c>
      <c r="AK46" s="25">
        <f>VLOOKUP($D46,Résultats!$B$2:$AZ$212,AK$2,FALSE)</f>
        <v>18544.542519999999</v>
      </c>
      <c r="AL46" s="25">
        <f>VLOOKUP($D46,Résultats!$B$2:$AZ$212,AL$2,FALSE)</f>
        <v>18893.10385</v>
      </c>
      <c r="AM46" s="102">
        <f>VLOOKUP($D46,Résultats!$B$2:$AZ$212,AM$2,FALSE)</f>
        <v>19180.74899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0.43188839639999999</v>
      </c>
      <c r="G47" s="25">
        <f>VLOOKUP($D47,Résultats!$B$2:$AZ$212,G$2,FALSE)</f>
        <v>0.53400051989999997</v>
      </c>
      <c r="H47" s="25">
        <f>VLOOKUP($D47,Résultats!$B$2:$AZ$212,H$2,FALSE)</f>
        <v>0.58217615499999997</v>
      </c>
      <c r="I47" s="25">
        <f>VLOOKUP($D47,Résultats!$B$2:$AZ$212,I$2,FALSE)</f>
        <v>0.63799770609999995</v>
      </c>
      <c r="J47" s="25">
        <f>VLOOKUP($D47,Résultats!$B$2:$AZ$212,J$2,FALSE)</f>
        <v>0.67722213630000005</v>
      </c>
      <c r="K47" s="25">
        <f>VLOOKUP($D47,Résultats!$B$2:$AZ$212,K$2,FALSE)</f>
        <v>0.73861819230000003</v>
      </c>
      <c r="L47" s="25">
        <f>VLOOKUP($D47,Résultats!$B$2:$AZ$212,L$2,FALSE)</f>
        <v>0.81431060740000005</v>
      </c>
      <c r="M47" s="25">
        <f>VLOOKUP($D47,Résultats!$B$2:$AZ$212,M$2,FALSE)</f>
        <v>0.94036181780000005</v>
      </c>
      <c r="N47" s="25">
        <f>VLOOKUP($D47,Résultats!$B$2:$AZ$212,N$2,FALSE)</f>
        <v>1.0852057390000001</v>
      </c>
      <c r="O47" s="25">
        <f>VLOOKUP($D47,Résultats!$B$2:$AZ$212,O$2,FALSE)</f>
        <v>1.1825509809999999</v>
      </c>
      <c r="P47" s="25">
        <f>VLOOKUP($D47,Résultats!$B$2:$AZ$212,P$2,FALSE)</f>
        <v>1.2522832479999999</v>
      </c>
      <c r="Q47" s="25">
        <f>VLOOKUP($D47,Résultats!$B$2:$AZ$212,Q$2,FALSE)</f>
        <v>1.2957956319999999</v>
      </c>
      <c r="R47" s="25">
        <f>VLOOKUP($D47,Résultats!$B$2:$AZ$212,R$2,FALSE)</f>
        <v>1.312860315</v>
      </c>
      <c r="S47" s="25">
        <f>VLOOKUP($D47,Résultats!$B$2:$AZ$212,S$2,FALSE)</f>
        <v>1.3043710120000001</v>
      </c>
      <c r="T47" s="25">
        <f>VLOOKUP($D47,Résultats!$B$2:$AZ$212,T$2,FALSE)</f>
        <v>1.272984847</v>
      </c>
      <c r="U47" s="25">
        <f>VLOOKUP($D47,Résultats!$B$2:$AZ$212,U$2,FALSE)</f>
        <v>1.2253695099999999</v>
      </c>
      <c r="V47" s="25">
        <f>VLOOKUP($D47,Résultats!$B$2:$AZ$212,V$2,FALSE)</f>
        <v>1.168002736</v>
      </c>
      <c r="W47" s="25">
        <f>VLOOKUP($D47,Résultats!$B$2:$AZ$212,W$2,FALSE)</f>
        <v>1.106170171</v>
      </c>
      <c r="X47" s="25">
        <f>VLOOKUP($D47,Résultats!$B$2:$AZ$212,X$2,FALSE)</f>
        <v>1.0434425439999999</v>
      </c>
      <c r="Y47" s="25">
        <f>VLOOKUP($D47,Résultats!$B$2:$AZ$212,Y$2,FALSE)</f>
        <v>0.98198140079999996</v>
      </c>
      <c r="Z47" s="25">
        <f>VLOOKUP($D47,Résultats!$B$2:$AZ$212,Z$2,FALSE)</f>
        <v>0.92277247849999999</v>
      </c>
      <c r="AA47" s="25">
        <f>VLOOKUP($D47,Résultats!$B$2:$AZ$212,AA$2,FALSE)</f>
        <v>0.86630335110000001</v>
      </c>
      <c r="AB47" s="25">
        <f>VLOOKUP($D47,Résultats!$B$2:$AZ$212,AB$2,FALSE)</f>
        <v>0.81275750479999997</v>
      </c>
      <c r="AC47" s="25">
        <f>VLOOKUP($D47,Résultats!$B$2:$AZ$212,AC$2,FALSE)</f>
        <v>0.7621510869</v>
      </c>
      <c r="AD47" s="25">
        <f>VLOOKUP($D47,Résultats!$B$2:$AZ$212,AD$2,FALSE)</f>
        <v>0.71461358819999998</v>
      </c>
      <c r="AE47" s="25">
        <f>VLOOKUP($D47,Résultats!$B$2:$AZ$212,AE$2,FALSE)</f>
        <v>0.66999952809999996</v>
      </c>
      <c r="AF47" s="25">
        <f>VLOOKUP($D47,Résultats!$B$2:$AZ$212,AF$2,FALSE)</f>
        <v>0.62814960409999998</v>
      </c>
      <c r="AG47" s="25">
        <f>VLOOKUP($D47,Résultats!$B$2:$AZ$212,AG$2,FALSE)</f>
        <v>0.5889029724</v>
      </c>
      <c r="AH47" s="25">
        <f>VLOOKUP($D47,Résultats!$B$2:$AZ$212,AH$2,FALSE)</f>
        <v>0.54964982770000004</v>
      </c>
      <c r="AI47" s="25">
        <f>VLOOKUP($D47,Résultats!$B$2:$AZ$212,AI$2,FALSE)</f>
        <v>0.51301013259999995</v>
      </c>
      <c r="AJ47" s="25">
        <f>VLOOKUP($D47,Résultats!$B$2:$AZ$212,AJ$2,FALSE)</f>
        <v>0.47881131329999999</v>
      </c>
      <c r="AK47" s="25">
        <f>VLOOKUP($D47,Résultats!$B$2:$AZ$212,AK$2,FALSE)</f>
        <v>0.4468915068</v>
      </c>
      <c r="AL47" s="25">
        <f>VLOOKUP($D47,Résultats!$B$2:$AZ$212,AL$2,FALSE)</f>
        <v>0.4170992228</v>
      </c>
      <c r="AM47" s="102">
        <f>VLOOKUP($D47,Résultats!$B$2:$AZ$212,AM$2,FALSE)</f>
        <v>0.38929284990000002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35911.307350000003</v>
      </c>
      <c r="G48" s="59">
        <f>VLOOKUP($D48,Résultats!$B$2:$AZ$212,G$2,FALSE)</f>
        <v>36708.886160000002</v>
      </c>
      <c r="H48" s="59">
        <f>VLOOKUP($D48,Résultats!$B$2:$AZ$212,H$2,FALSE)</f>
        <v>37113.743849999999</v>
      </c>
      <c r="I48" s="59">
        <f>VLOOKUP($D48,Résultats!$B$2:$AZ$212,I$2,FALSE)</f>
        <v>37059.326410000001</v>
      </c>
      <c r="J48" s="59">
        <f>VLOOKUP($D48,Résultats!$B$2:$AZ$212,J$2,FALSE)</f>
        <v>36771.736440000001</v>
      </c>
      <c r="K48" s="59">
        <f>VLOOKUP($D48,Résultats!$B$2:$AZ$212,K$2,FALSE)</f>
        <v>36289.072520000002</v>
      </c>
      <c r="L48" s="59">
        <f>VLOOKUP($D48,Résultats!$B$2:$AZ$212,L$2,FALSE)</f>
        <v>35782.06755</v>
      </c>
      <c r="M48" s="59">
        <f>VLOOKUP($D48,Résultats!$B$2:$AZ$212,M$2,FALSE)</f>
        <v>35927.172769999997</v>
      </c>
      <c r="N48" s="59">
        <f>VLOOKUP($D48,Résultats!$B$2:$AZ$212,N$2,FALSE)</f>
        <v>36276.192569999999</v>
      </c>
      <c r="O48" s="59">
        <f>VLOOKUP($D48,Résultats!$B$2:$AZ$212,O$2,FALSE)</f>
        <v>36116.07273</v>
      </c>
      <c r="P48" s="59">
        <f>VLOOKUP($D48,Résultats!$B$2:$AZ$212,P$2,FALSE)</f>
        <v>35784.678460000003</v>
      </c>
      <c r="Q48" s="59">
        <f>VLOOKUP($D48,Résultats!$B$2:$AZ$212,Q$2,FALSE)</f>
        <v>35390.452649999999</v>
      </c>
      <c r="R48" s="59">
        <f>VLOOKUP($D48,Résultats!$B$2:$AZ$212,R$2,FALSE)</f>
        <v>34962.95321</v>
      </c>
      <c r="S48" s="59">
        <f>VLOOKUP($D48,Résultats!$B$2:$AZ$212,S$2,FALSE)</f>
        <v>34520.570249999997</v>
      </c>
      <c r="T48" s="59">
        <f>VLOOKUP($D48,Résultats!$B$2:$AZ$212,T$2,FALSE)</f>
        <v>34056.481440000003</v>
      </c>
      <c r="U48" s="59">
        <f>VLOOKUP($D48,Résultats!$B$2:$AZ$212,U$2,FALSE)</f>
        <v>33595.29608</v>
      </c>
      <c r="V48" s="59">
        <f>VLOOKUP($D48,Résultats!$B$2:$AZ$212,V$2,FALSE)</f>
        <v>33142.517630000002</v>
      </c>
      <c r="W48" s="59">
        <f>VLOOKUP($D48,Résultats!$B$2:$AZ$212,W$2,FALSE)</f>
        <v>32698.796330000001</v>
      </c>
      <c r="X48" s="59">
        <f>VLOOKUP($D48,Résultats!$B$2:$AZ$212,X$2,FALSE)</f>
        <v>32263.574390000002</v>
      </c>
      <c r="Y48" s="59">
        <f>VLOOKUP($D48,Résultats!$B$2:$AZ$212,Y$2,FALSE)</f>
        <v>31882.890510000001</v>
      </c>
      <c r="Z48" s="59">
        <f>VLOOKUP($D48,Résultats!$B$2:$AZ$212,Z$2,FALSE)</f>
        <v>31532.707119999999</v>
      </c>
      <c r="AA48" s="59">
        <f>VLOOKUP($D48,Résultats!$B$2:$AZ$212,AA$2,FALSE)</f>
        <v>31199.940470000001</v>
      </c>
      <c r="AB48" s="59">
        <f>VLOOKUP($D48,Résultats!$B$2:$AZ$212,AB$2,FALSE)</f>
        <v>30879.563610000001</v>
      </c>
      <c r="AC48" s="59">
        <f>VLOOKUP($D48,Résultats!$B$2:$AZ$212,AC$2,FALSE)</f>
        <v>30565.720069999999</v>
      </c>
      <c r="AD48" s="59">
        <f>VLOOKUP($D48,Résultats!$B$2:$AZ$212,AD$2,FALSE)</f>
        <v>30254.555049999999</v>
      </c>
      <c r="AE48" s="59">
        <f>VLOOKUP($D48,Résultats!$B$2:$AZ$212,AE$2,FALSE)</f>
        <v>29949.171920000001</v>
      </c>
      <c r="AF48" s="59">
        <f>VLOOKUP($D48,Résultats!$B$2:$AZ$212,AF$2,FALSE)</f>
        <v>29649.99408</v>
      </c>
      <c r="AG48" s="59">
        <f>VLOOKUP($D48,Résultats!$B$2:$AZ$212,AG$2,FALSE)</f>
        <v>29356.801739999999</v>
      </c>
      <c r="AH48" s="59">
        <f>VLOOKUP($D48,Résultats!$B$2:$AZ$212,AH$2,FALSE)</f>
        <v>29004.869790000001</v>
      </c>
      <c r="AI48" s="59">
        <f>VLOOKUP($D48,Résultats!$B$2:$AZ$212,AI$2,FALSE)</f>
        <v>28679.37934</v>
      </c>
      <c r="AJ48" s="59">
        <f>VLOOKUP($D48,Résultats!$B$2:$AZ$212,AJ$2,FALSE)</f>
        <v>28370.93461</v>
      </c>
      <c r="AK48" s="59">
        <f>VLOOKUP($D48,Résultats!$B$2:$AZ$212,AK$2,FALSE)</f>
        <v>28074.888480000001</v>
      </c>
      <c r="AL48" s="59">
        <f>VLOOKUP($D48,Résultats!$B$2:$AZ$212,AL$2,FALSE)</f>
        <v>27788.095450000001</v>
      </c>
      <c r="AM48" s="103">
        <f>VLOOKUP($D48,Résultats!$B$2:$AZ$212,AM$2,FALSE)</f>
        <v>27482.742139999998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160.00330170000001</v>
      </c>
      <c r="G49" s="61">
        <f>VLOOKUP($D49,Résultats!$B$2:$AZ$212,G$2,FALSE)</f>
        <v>375.62412840000002</v>
      </c>
      <c r="H49" s="61">
        <f>VLOOKUP($D49,Résultats!$B$2:$AZ$212,H$2,FALSE)</f>
        <v>494.99085659999997</v>
      </c>
      <c r="I49" s="61">
        <f>VLOOKUP($D49,Résultats!$B$2:$AZ$212,I$2,FALSE)</f>
        <v>609.67023549999999</v>
      </c>
      <c r="J49" s="61">
        <f>VLOOKUP($D49,Résultats!$B$2:$AZ$212,J$2,FALSE)</f>
        <v>729.55337259999999</v>
      </c>
      <c r="K49" s="61">
        <f>VLOOKUP($D49,Résultats!$B$2:$AZ$212,K$2,FALSE)</f>
        <v>872.75372379999999</v>
      </c>
      <c r="L49" s="61">
        <f>VLOOKUP($D49,Résultats!$B$2:$AZ$212,L$2,FALSE)</f>
        <v>1053.23821</v>
      </c>
      <c r="M49" s="61">
        <f>VLOOKUP($D49,Résultats!$B$2:$AZ$212,M$2,FALSE)</f>
        <v>1373.425352</v>
      </c>
      <c r="N49" s="61">
        <f>VLOOKUP($D49,Résultats!$B$2:$AZ$212,N$2,FALSE)</f>
        <v>1783.8624930000001</v>
      </c>
      <c r="O49" s="61">
        <f>VLOOKUP($D49,Résultats!$B$2:$AZ$212,O$2,FALSE)</f>
        <v>2163.6364739999999</v>
      </c>
      <c r="P49" s="61">
        <f>VLOOKUP($D49,Résultats!$B$2:$AZ$212,P$2,FALSE)</f>
        <v>2612.9740339999998</v>
      </c>
      <c r="Q49" s="61">
        <f>VLOOKUP($D49,Résultats!$B$2:$AZ$212,Q$2,FALSE)</f>
        <v>3200.7155619999999</v>
      </c>
      <c r="R49" s="61">
        <f>VLOOKUP($D49,Résultats!$B$2:$AZ$212,R$2,FALSE)</f>
        <v>3939.1632089999998</v>
      </c>
      <c r="S49" s="61">
        <f>VLOOKUP($D49,Résultats!$B$2:$AZ$212,S$2,FALSE)</f>
        <v>4820.0788640000001</v>
      </c>
      <c r="T49" s="61">
        <f>VLOOKUP($D49,Résultats!$B$2:$AZ$212,T$2,FALSE)</f>
        <v>5797.5540680000004</v>
      </c>
      <c r="U49" s="61">
        <f>VLOOKUP($D49,Résultats!$B$2:$AZ$212,U$2,FALSE)</f>
        <v>6836.761708</v>
      </c>
      <c r="V49" s="61">
        <f>VLOOKUP($D49,Résultats!$B$2:$AZ$212,V$2,FALSE)</f>
        <v>7891.903386</v>
      </c>
      <c r="W49" s="61">
        <f>VLOOKUP($D49,Résultats!$B$2:$AZ$212,W$2,FALSE)</f>
        <v>8925.4627579999997</v>
      </c>
      <c r="X49" s="61">
        <f>VLOOKUP($D49,Résultats!$B$2:$AZ$212,X$2,FALSE)</f>
        <v>9913.5707239999902</v>
      </c>
      <c r="Y49" s="61">
        <f>VLOOKUP($D49,Résultats!$B$2:$AZ$212,Y$2,FALSE)</f>
        <v>10890.082920000001</v>
      </c>
      <c r="Z49" s="61">
        <f>VLOOKUP($D49,Résultats!$B$2:$AZ$212,Z$2,FALSE)</f>
        <v>11827.20328</v>
      </c>
      <c r="AA49" s="61">
        <f>VLOOKUP($D49,Résultats!$B$2:$AZ$212,AA$2,FALSE)</f>
        <v>12711.5497</v>
      </c>
      <c r="AB49" s="61">
        <f>VLOOKUP($D49,Résultats!$B$2:$AZ$212,AB$2,FALSE)</f>
        <v>13539.748170000001</v>
      </c>
      <c r="AC49" s="61">
        <f>VLOOKUP($D49,Résultats!$B$2:$AZ$212,AC$2,FALSE)</f>
        <v>14308.5692</v>
      </c>
      <c r="AD49" s="61">
        <f>VLOOKUP($D49,Résultats!$B$2:$AZ$212,AD$2,FALSE)</f>
        <v>15012.945</v>
      </c>
      <c r="AE49" s="61">
        <f>VLOOKUP($D49,Résultats!$B$2:$AZ$212,AE$2,FALSE)</f>
        <v>15659.8994</v>
      </c>
      <c r="AF49" s="61">
        <f>VLOOKUP($D49,Résultats!$B$2:$AZ$212,AF$2,FALSE)</f>
        <v>16253.67074</v>
      </c>
      <c r="AG49" s="61">
        <f>VLOOKUP($D49,Résultats!$B$2:$AZ$212,AG$2,FALSE)</f>
        <v>16797.68403</v>
      </c>
      <c r="AH49" s="61">
        <f>VLOOKUP($D49,Résultats!$B$2:$AZ$212,AH$2,FALSE)</f>
        <v>17282.99339</v>
      </c>
      <c r="AI49" s="61">
        <f>VLOOKUP($D49,Résultats!$B$2:$AZ$212,AI$2,FALSE)</f>
        <v>17738.944759999998</v>
      </c>
      <c r="AJ49" s="61">
        <f>VLOOKUP($D49,Résultats!$B$2:$AZ$212,AJ$2,FALSE)</f>
        <v>18159.854060000001</v>
      </c>
      <c r="AK49" s="61">
        <f>VLOOKUP($D49,Résultats!$B$2:$AZ$212,AK$2,FALSE)</f>
        <v>18544.542519999999</v>
      </c>
      <c r="AL49" s="61">
        <f>VLOOKUP($D49,Résultats!$B$2:$AZ$212,AL$2,FALSE)</f>
        <v>18893.10385</v>
      </c>
      <c r="AM49" s="225">
        <f>VLOOKUP($D49,Résultats!$B$2:$AZ$212,AM$2,FALSE)</f>
        <v>19180.74899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2.262139726</v>
      </c>
      <c r="G50" s="25">
        <f>VLOOKUP($D50,Résultats!$B$2:$AZ$212,G$2,FALSE)</f>
        <v>5.3886121380000001</v>
      </c>
      <c r="H50" s="25">
        <f>VLOOKUP($D50,Résultats!$B$2:$AZ$212,H$2,FALSE)</f>
        <v>7.2596407479999998</v>
      </c>
      <c r="I50" s="25">
        <f>VLOOKUP($D50,Résultats!$B$2:$AZ$212,I$2,FALSE)</f>
        <v>9.2991161170000005</v>
      </c>
      <c r="J50" s="25">
        <f>VLOOKUP($D50,Résultats!$B$2:$AZ$212,J$2,FALSE)</f>
        <v>11.71793188</v>
      </c>
      <c r="K50" s="25">
        <f>VLOOKUP($D50,Résultats!$B$2:$AZ$212,K$2,FALSE)</f>
        <v>16.774813649999999</v>
      </c>
      <c r="L50" s="25">
        <f>VLOOKUP($D50,Résultats!$B$2:$AZ$212,L$2,FALSE)</f>
        <v>24.83490656</v>
      </c>
      <c r="M50" s="25">
        <f>VLOOKUP($D50,Résultats!$B$2:$AZ$212,M$2,FALSE)</f>
        <v>39.282004010000001</v>
      </c>
      <c r="N50" s="25">
        <f>VLOOKUP($D50,Résultats!$B$2:$AZ$212,N$2,FALSE)</f>
        <v>58.730099539999998</v>
      </c>
      <c r="O50" s="25">
        <f>VLOOKUP($D50,Résultats!$B$2:$AZ$212,O$2,FALSE)</f>
        <v>78.246378680000007</v>
      </c>
      <c r="P50" s="25">
        <f>VLOOKUP($D50,Résultats!$B$2:$AZ$212,P$2,FALSE)</f>
        <v>102.8180356</v>
      </c>
      <c r="Q50" s="25">
        <f>VLOOKUP($D50,Résultats!$B$2:$AZ$212,Q$2,FALSE)</f>
        <v>136.7044582</v>
      </c>
      <c r="R50" s="25">
        <f>VLOOKUP($D50,Résultats!$B$2:$AZ$212,R$2,FALSE)</f>
        <v>181.6516216</v>
      </c>
      <c r="S50" s="25">
        <f>VLOOKUP($D50,Résultats!$B$2:$AZ$212,S$2,FALSE)</f>
        <v>238.32740530000001</v>
      </c>
      <c r="T50" s="25">
        <f>VLOOKUP($D50,Résultats!$B$2:$AZ$212,T$2,FALSE)</f>
        <v>304.68510880000002</v>
      </c>
      <c r="U50" s="25">
        <f>VLOOKUP($D50,Résultats!$B$2:$AZ$212,U$2,FALSE)</f>
        <v>379.06124260000001</v>
      </c>
      <c r="V50" s="25">
        <f>VLOOKUP($D50,Résultats!$B$2:$AZ$212,V$2,FALSE)</f>
        <v>458.74913079999999</v>
      </c>
      <c r="W50" s="25">
        <f>VLOOKUP($D50,Résultats!$B$2:$AZ$212,W$2,FALSE)</f>
        <v>541.24193400000001</v>
      </c>
      <c r="X50" s="25">
        <f>VLOOKUP($D50,Résultats!$B$2:$AZ$212,X$2,FALSE)</f>
        <v>624.71451260000003</v>
      </c>
      <c r="Y50" s="25">
        <f>VLOOKUP($D50,Résultats!$B$2:$AZ$212,Y$2,FALSE)</f>
        <v>711.67756970000005</v>
      </c>
      <c r="Z50" s="25">
        <f>VLOOKUP($D50,Résultats!$B$2:$AZ$212,Z$2,FALSE)</f>
        <v>799.85963830000003</v>
      </c>
      <c r="AA50" s="25">
        <f>VLOOKUP($D50,Résultats!$B$2:$AZ$212,AA$2,FALSE)</f>
        <v>887.97078839999995</v>
      </c>
      <c r="AB50" s="25">
        <f>VLOOKUP($D50,Résultats!$B$2:$AZ$212,AB$2,FALSE)</f>
        <v>975.48404670000002</v>
      </c>
      <c r="AC50" s="25">
        <f>VLOOKUP($D50,Résultats!$B$2:$AZ$212,AC$2,FALSE)</f>
        <v>1061.8560199999999</v>
      </c>
      <c r="AD50" s="25">
        <f>VLOOKUP($D50,Résultats!$B$2:$AZ$212,AD$2,FALSE)</f>
        <v>1145.394211</v>
      </c>
      <c r="AE50" s="25">
        <f>VLOOKUP($D50,Résultats!$B$2:$AZ$212,AE$2,FALSE)</f>
        <v>1226.4999789999999</v>
      </c>
      <c r="AF50" s="25">
        <f>VLOOKUP($D50,Résultats!$B$2:$AZ$212,AF$2,FALSE)</f>
        <v>1305.3530760000001</v>
      </c>
      <c r="AG50" s="25">
        <f>VLOOKUP($D50,Résultats!$B$2:$AZ$212,AG$2,FALSE)</f>
        <v>1382.083273</v>
      </c>
      <c r="AH50" s="25">
        <f>VLOOKUP($D50,Résultats!$B$2:$AZ$212,AH$2,FALSE)</f>
        <v>1471.6281570000001</v>
      </c>
      <c r="AI50" s="25">
        <f>VLOOKUP($D50,Résultats!$B$2:$AZ$212,AI$2,FALSE)</f>
        <v>1560.013762</v>
      </c>
      <c r="AJ50" s="25">
        <f>VLOOKUP($D50,Résultats!$B$2:$AZ$212,AJ$2,FALSE)</f>
        <v>1646.4886819999999</v>
      </c>
      <c r="AK50" s="25">
        <f>VLOOKUP($D50,Résultats!$B$2:$AZ$212,AK$2,FALSE)</f>
        <v>1730.7922209999999</v>
      </c>
      <c r="AL50" s="25">
        <f>VLOOKUP($D50,Résultats!$B$2:$AZ$212,AL$2,FALSE)</f>
        <v>1812.80366</v>
      </c>
      <c r="AM50" s="102">
        <f>VLOOKUP($D50,Résultats!$B$2:$AZ$212,AM$2,FALSE)</f>
        <v>1889.2517740000001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2.2893916829999998</v>
      </c>
      <c r="G51" s="25">
        <f>VLOOKUP($D51,Résultats!$B$2:$AZ$212,G$2,FALSE)</f>
        <v>5.4272042960000002</v>
      </c>
      <c r="H51" s="25">
        <f>VLOOKUP($D51,Résultats!$B$2:$AZ$212,H$2,FALSE)</f>
        <v>7.2570527010000001</v>
      </c>
      <c r="I51" s="25">
        <f>VLOOKUP($D51,Résultats!$B$2:$AZ$212,I$2,FALSE)</f>
        <v>9.1723261699999998</v>
      </c>
      <c r="J51" s="25">
        <f>VLOOKUP($D51,Résultats!$B$2:$AZ$212,J$2,FALSE)</f>
        <v>11.359518789999999</v>
      </c>
      <c r="K51" s="25">
        <f>VLOOKUP($D51,Résultats!$B$2:$AZ$212,K$2,FALSE)</f>
        <v>15.329852300000001</v>
      </c>
      <c r="L51" s="25">
        <f>VLOOKUP($D51,Résultats!$B$2:$AZ$212,L$2,FALSE)</f>
        <v>21.33867996</v>
      </c>
      <c r="M51" s="25">
        <f>VLOOKUP($D51,Résultats!$B$2:$AZ$212,M$2,FALSE)</f>
        <v>32.055665140000002</v>
      </c>
      <c r="N51" s="25">
        <f>VLOOKUP($D51,Résultats!$B$2:$AZ$212,N$2,FALSE)</f>
        <v>46.314062569999997</v>
      </c>
      <c r="O51" s="25">
        <f>VLOOKUP($D51,Résultats!$B$2:$AZ$212,O$2,FALSE)</f>
        <v>60.371300079999997</v>
      </c>
      <c r="P51" s="25">
        <f>VLOOKUP($D51,Résultats!$B$2:$AZ$212,P$2,FALSE)</f>
        <v>77.814974219999996</v>
      </c>
      <c r="Q51" s="25">
        <f>VLOOKUP($D51,Résultats!$B$2:$AZ$212,Q$2,FALSE)</f>
        <v>101.5616054</v>
      </c>
      <c r="R51" s="25">
        <f>VLOOKUP($D51,Résultats!$B$2:$AZ$212,R$2,FALSE)</f>
        <v>132.6449915</v>
      </c>
      <c r="S51" s="25">
        <f>VLOOKUP($D51,Résultats!$B$2:$AZ$212,S$2,FALSE)</f>
        <v>171.31136599999999</v>
      </c>
      <c r="T51" s="25">
        <f>VLOOKUP($D51,Résultats!$B$2:$AZ$212,T$2,FALSE)</f>
        <v>215.99061649999999</v>
      </c>
      <c r="U51" s="25">
        <f>VLOOKUP($D51,Résultats!$B$2:$AZ$212,U$2,FALSE)</f>
        <v>265.41759439999998</v>
      </c>
      <c r="V51" s="25">
        <f>VLOOKUP($D51,Résultats!$B$2:$AZ$212,V$2,FALSE)</f>
        <v>317.66910780000001</v>
      </c>
      <c r="W51" s="25">
        <f>VLOOKUP($D51,Résultats!$B$2:$AZ$212,W$2,FALSE)</f>
        <v>371.01378089999997</v>
      </c>
      <c r="X51" s="25">
        <f>VLOOKUP($D51,Résultats!$B$2:$AZ$212,X$2,FALSE)</f>
        <v>424.2204706</v>
      </c>
      <c r="Y51" s="25">
        <f>VLOOKUP($D51,Résultats!$B$2:$AZ$212,Y$2,FALSE)</f>
        <v>478.88918710000002</v>
      </c>
      <c r="Z51" s="25">
        <f>VLOOKUP($D51,Résultats!$B$2:$AZ$212,Z$2,FALSE)</f>
        <v>533.52444969999999</v>
      </c>
      <c r="AA51" s="25">
        <f>VLOOKUP($D51,Résultats!$B$2:$AZ$212,AA$2,FALSE)</f>
        <v>587.2928015</v>
      </c>
      <c r="AB51" s="25">
        <f>VLOOKUP($D51,Résultats!$B$2:$AZ$212,AB$2,FALSE)</f>
        <v>639.85984729999996</v>
      </c>
      <c r="AC51" s="25">
        <f>VLOOKUP($D51,Résultats!$B$2:$AZ$212,AC$2,FALSE)</f>
        <v>690.88857610000002</v>
      </c>
      <c r="AD51" s="25">
        <f>VLOOKUP($D51,Résultats!$B$2:$AZ$212,AD$2,FALSE)</f>
        <v>739.52545220000002</v>
      </c>
      <c r="AE51" s="25">
        <f>VLOOKUP($D51,Résultats!$B$2:$AZ$212,AE$2,FALSE)</f>
        <v>786.03606960000002</v>
      </c>
      <c r="AF51" s="25">
        <f>VLOOKUP($D51,Résultats!$B$2:$AZ$212,AF$2,FALSE)</f>
        <v>830.54473829999995</v>
      </c>
      <c r="AG51" s="25">
        <f>VLOOKUP($D51,Résultats!$B$2:$AZ$212,AG$2,FALSE)</f>
        <v>873.14160919999995</v>
      </c>
      <c r="AH51" s="25">
        <f>VLOOKUP($D51,Résultats!$B$2:$AZ$212,AH$2,FALSE)</f>
        <v>919.28152260000002</v>
      </c>
      <c r="AI51" s="25">
        <f>VLOOKUP($D51,Résultats!$B$2:$AZ$212,AI$2,FALSE)</f>
        <v>964.13241440000002</v>
      </c>
      <c r="AJ51" s="25">
        <f>VLOOKUP($D51,Résultats!$B$2:$AZ$212,AJ$2,FALSE)</f>
        <v>1007.258017</v>
      </c>
      <c r="AK51" s="25">
        <f>VLOOKUP($D51,Résultats!$B$2:$AZ$212,AK$2,FALSE)</f>
        <v>1048.5090620000001</v>
      </c>
      <c r="AL51" s="25">
        <f>VLOOKUP($D51,Résultats!$B$2:$AZ$212,AL$2,FALSE)</f>
        <v>1087.818659</v>
      </c>
      <c r="AM51" s="102">
        <f>VLOOKUP($D51,Résultats!$B$2:$AZ$212,AM$2,FALSE)</f>
        <v>1123.3896279999999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4.9195101550000002</v>
      </c>
      <c r="G52" s="25">
        <f>VLOOKUP($D52,Résultats!$B$2:$AZ$212,G$2,FALSE)</f>
        <v>11.56908602</v>
      </c>
      <c r="H52" s="25">
        <f>VLOOKUP($D52,Résultats!$B$2:$AZ$212,H$2,FALSE)</f>
        <v>15.282332200000001</v>
      </c>
      <c r="I52" s="25">
        <f>VLOOKUP($D52,Résultats!$B$2:$AZ$212,I$2,FALSE)</f>
        <v>18.900202530000001</v>
      </c>
      <c r="J52" s="25">
        <f>VLOOKUP($D52,Résultats!$B$2:$AZ$212,J$2,FALSE)</f>
        <v>22.739480690000001</v>
      </c>
      <c r="K52" s="25">
        <f>VLOOKUP($D52,Résultats!$B$2:$AZ$212,K$2,FALSE)</f>
        <v>27.687756749999998</v>
      </c>
      <c r="L52" s="25">
        <f>VLOOKUP($D52,Résultats!$B$2:$AZ$212,L$2,FALSE)</f>
        <v>34.118844459999998</v>
      </c>
      <c r="M52" s="25">
        <f>VLOOKUP($D52,Résultats!$B$2:$AZ$212,M$2,FALSE)</f>
        <v>45.492759980000002</v>
      </c>
      <c r="N52" s="25">
        <f>VLOOKUP($D52,Résultats!$B$2:$AZ$212,N$2,FALSE)</f>
        <v>60.12597513</v>
      </c>
      <c r="O52" s="25">
        <f>VLOOKUP($D52,Résultats!$B$2:$AZ$212,O$2,FALSE)</f>
        <v>73.773177459999999</v>
      </c>
      <c r="P52" s="25">
        <f>VLOOKUP($D52,Résultats!$B$2:$AZ$212,P$2,FALSE)</f>
        <v>89.97707346</v>
      </c>
      <c r="Q52" s="25">
        <f>VLOOKUP($D52,Résultats!$B$2:$AZ$212,Q$2,FALSE)</f>
        <v>111.1964728</v>
      </c>
      <c r="R52" s="25">
        <f>VLOOKUP($D52,Résultats!$B$2:$AZ$212,R$2,FALSE)</f>
        <v>137.86758560000001</v>
      </c>
      <c r="S52" s="25">
        <f>VLOOKUP($D52,Résultats!$B$2:$AZ$212,S$2,FALSE)</f>
        <v>169.66585019999999</v>
      </c>
      <c r="T52" s="25">
        <f>VLOOKUP($D52,Résultats!$B$2:$AZ$212,T$2,FALSE)</f>
        <v>204.89166829999999</v>
      </c>
      <c r="U52" s="25">
        <f>VLOOKUP($D52,Résultats!$B$2:$AZ$212,U$2,FALSE)</f>
        <v>242.2325142</v>
      </c>
      <c r="V52" s="25">
        <f>VLOOKUP($D52,Résultats!$B$2:$AZ$212,V$2,FALSE)</f>
        <v>279.98055979999998</v>
      </c>
      <c r="W52" s="25">
        <f>VLOOKUP($D52,Résultats!$B$2:$AZ$212,W$2,FALSE)</f>
        <v>316.73111929999999</v>
      </c>
      <c r="X52" s="25">
        <f>VLOOKUP($D52,Résultats!$B$2:$AZ$212,X$2,FALSE)</f>
        <v>351.57836470000001</v>
      </c>
      <c r="Y52" s="25">
        <f>VLOOKUP($D52,Résultats!$B$2:$AZ$212,Y$2,FALSE)</f>
        <v>385.66020090000001</v>
      </c>
      <c r="Z52" s="25">
        <f>VLOOKUP($D52,Résultats!$B$2:$AZ$212,Z$2,FALSE)</f>
        <v>417.94439920000002</v>
      </c>
      <c r="AA52" s="25">
        <f>VLOOKUP($D52,Résultats!$B$2:$AZ$212,AA$2,FALSE)</f>
        <v>447.92097810000001</v>
      </c>
      <c r="AB52" s="25">
        <f>VLOOKUP($D52,Résultats!$B$2:$AZ$212,AB$2,FALSE)</f>
        <v>475.43825559999999</v>
      </c>
      <c r="AC52" s="25">
        <f>VLOOKUP($D52,Résultats!$B$2:$AZ$212,AC$2,FALSE)</f>
        <v>500.3568813</v>
      </c>
      <c r="AD52" s="25">
        <f>VLOOKUP($D52,Résultats!$B$2:$AZ$212,AD$2,FALSE)</f>
        <v>522.61316099999999</v>
      </c>
      <c r="AE52" s="25">
        <f>VLOOKUP($D52,Résultats!$B$2:$AZ$212,AE$2,FALSE)</f>
        <v>542.44152210000004</v>
      </c>
      <c r="AF52" s="25">
        <f>VLOOKUP($D52,Résultats!$B$2:$AZ$212,AF$2,FALSE)</f>
        <v>559.98075700000004</v>
      </c>
      <c r="AG52" s="25">
        <f>VLOOKUP($D52,Résultats!$B$2:$AZ$212,AG$2,FALSE)</f>
        <v>575.34120359999997</v>
      </c>
      <c r="AH52" s="25">
        <f>VLOOKUP($D52,Résultats!$B$2:$AZ$212,AH$2,FALSE)</f>
        <v>585.2285905</v>
      </c>
      <c r="AI52" s="25">
        <f>VLOOKUP($D52,Résultats!$B$2:$AZ$212,AI$2,FALSE)</f>
        <v>593.5834572</v>
      </c>
      <c r="AJ52" s="25">
        <f>VLOOKUP($D52,Résultats!$B$2:$AZ$212,AJ$2,FALSE)</f>
        <v>600.22903610000003</v>
      </c>
      <c r="AK52" s="25">
        <f>VLOOKUP($D52,Résultats!$B$2:$AZ$212,AK$2,FALSE)</f>
        <v>605.129908</v>
      </c>
      <c r="AL52" s="25">
        <f>VLOOKUP($D52,Résultats!$B$2:$AZ$212,AL$2,FALSE)</f>
        <v>608.29171299999996</v>
      </c>
      <c r="AM52" s="102">
        <f>VLOOKUP($D52,Résultats!$B$2:$AZ$212,AM$2,FALSE)</f>
        <v>609.05165669999997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104.5020325</v>
      </c>
      <c r="G53" s="25">
        <f>VLOOKUP($D53,Résultats!$B$2:$AZ$212,G$2,FALSE)</f>
        <v>245.3013157</v>
      </c>
      <c r="H53" s="25">
        <f>VLOOKUP($D53,Résultats!$B$2:$AZ$212,H$2,FALSE)</f>
        <v>323.17386169999997</v>
      </c>
      <c r="I53" s="25">
        <f>VLOOKUP($D53,Résultats!$B$2:$AZ$212,I$2,FALSE)</f>
        <v>397.8606681</v>
      </c>
      <c r="J53" s="25">
        <f>VLOOKUP($D53,Résultats!$B$2:$AZ$212,J$2,FALSE)</f>
        <v>475.7840314</v>
      </c>
      <c r="K53" s="25">
        <f>VLOOKUP($D53,Résultats!$B$2:$AZ$212,K$2,FALSE)</f>
        <v>567.687995</v>
      </c>
      <c r="L53" s="25">
        <f>VLOOKUP($D53,Résultats!$B$2:$AZ$212,L$2,FALSE)</f>
        <v>682.58105430000001</v>
      </c>
      <c r="M53" s="25">
        <f>VLOOKUP($D53,Résultats!$B$2:$AZ$212,M$2,FALSE)</f>
        <v>886.30970030000003</v>
      </c>
      <c r="N53" s="25">
        <f>VLOOKUP($D53,Résultats!$B$2:$AZ$212,N$2,FALSE)</f>
        <v>1146.932783</v>
      </c>
      <c r="O53" s="25">
        <f>VLOOKUP($D53,Résultats!$B$2:$AZ$212,O$2,FALSE)</f>
        <v>1387.2239440000001</v>
      </c>
      <c r="P53" s="25">
        <f>VLOOKUP($D53,Résultats!$B$2:$AZ$212,P$2,FALSE)</f>
        <v>1670.68166</v>
      </c>
      <c r="Q53" s="25">
        <f>VLOOKUP($D53,Résultats!$B$2:$AZ$212,Q$2,FALSE)</f>
        <v>2040.4423870000001</v>
      </c>
      <c r="R53" s="25">
        <f>VLOOKUP($D53,Résultats!$B$2:$AZ$212,R$2,FALSE)</f>
        <v>2503.6466439999999</v>
      </c>
      <c r="S53" s="25">
        <f>VLOOKUP($D53,Résultats!$B$2:$AZ$212,S$2,FALSE)</f>
        <v>3054.450159</v>
      </c>
      <c r="T53" s="25">
        <f>VLOOKUP($D53,Résultats!$B$2:$AZ$212,T$2,FALSE)</f>
        <v>3663.6221620000001</v>
      </c>
      <c r="U53" s="25">
        <f>VLOOKUP($D53,Résultats!$B$2:$AZ$212,U$2,FALSE)</f>
        <v>4309.0501510000004</v>
      </c>
      <c r="V53" s="25">
        <f>VLOOKUP($D53,Résultats!$B$2:$AZ$212,V$2,FALSE)</f>
        <v>4961.9573200000004</v>
      </c>
      <c r="W53" s="25">
        <f>VLOOKUP($D53,Résultats!$B$2:$AZ$212,W$2,FALSE)</f>
        <v>5598.9383610000004</v>
      </c>
      <c r="X53" s="25">
        <f>VLOOKUP($D53,Résultats!$B$2:$AZ$212,X$2,FALSE)</f>
        <v>6205.235267</v>
      </c>
      <c r="Y53" s="25">
        <f>VLOOKUP($D53,Résultats!$B$2:$AZ$212,Y$2,FALSE)</f>
        <v>6801.8216210000001</v>
      </c>
      <c r="Z53" s="25">
        <f>VLOOKUP($D53,Résultats!$B$2:$AZ$212,Z$2,FALSE)</f>
        <v>7371.5984340000005</v>
      </c>
      <c r="AA53" s="25">
        <f>VLOOKUP($D53,Résultats!$B$2:$AZ$212,AA$2,FALSE)</f>
        <v>7906.4483399999999</v>
      </c>
      <c r="AB53" s="25">
        <f>VLOOKUP($D53,Résultats!$B$2:$AZ$212,AB$2,FALSE)</f>
        <v>8404.4431349999995</v>
      </c>
      <c r="AC53" s="25">
        <f>VLOOKUP($D53,Résultats!$B$2:$AZ$212,AC$2,FALSE)</f>
        <v>8863.7606450000003</v>
      </c>
      <c r="AD53" s="25">
        <f>VLOOKUP($D53,Résultats!$B$2:$AZ$212,AD$2,FALSE)</f>
        <v>9282.0264210000005</v>
      </c>
      <c r="AE53" s="25">
        <f>VLOOKUP($D53,Résultats!$B$2:$AZ$212,AE$2,FALSE)</f>
        <v>9663.6636409999901</v>
      </c>
      <c r="AF53" s="25">
        <f>VLOOKUP($D53,Résultats!$B$2:$AZ$212,AF$2,FALSE)</f>
        <v>10011.378779999999</v>
      </c>
      <c r="AG53" s="25">
        <f>VLOOKUP($D53,Résultats!$B$2:$AZ$212,AG$2,FALSE)</f>
        <v>10327.36875</v>
      </c>
      <c r="AH53" s="25">
        <f>VLOOKUP($D53,Résultats!$B$2:$AZ$212,AH$2,FALSE)</f>
        <v>10597.150019999999</v>
      </c>
      <c r="AI53" s="25">
        <f>VLOOKUP($D53,Résultats!$B$2:$AZ$212,AI$2,FALSE)</f>
        <v>10848.185359999999</v>
      </c>
      <c r="AJ53" s="25">
        <f>VLOOKUP($D53,Résultats!$B$2:$AZ$212,AJ$2,FALSE)</f>
        <v>11077.14918</v>
      </c>
      <c r="AK53" s="25">
        <f>VLOOKUP($D53,Résultats!$B$2:$AZ$212,AK$2,FALSE)</f>
        <v>11283.41668</v>
      </c>
      <c r="AL53" s="25">
        <f>VLOOKUP($D53,Résultats!$B$2:$AZ$212,AL$2,FALSE)</f>
        <v>11467.1252</v>
      </c>
      <c r="AM53" s="102">
        <f>VLOOKUP($D53,Résultats!$B$2:$AZ$212,AM$2,FALSE)</f>
        <v>11613.746789999999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40.218318570000001</v>
      </c>
      <c r="G54" s="25">
        <f>VLOOKUP($D54,Résultats!$B$2:$AZ$212,G$2,FALSE)</f>
        <v>94.363276350000007</v>
      </c>
      <c r="H54" s="25">
        <f>VLOOKUP($D54,Résultats!$B$2:$AZ$212,H$2,FALSE)</f>
        <v>124.23237570000001</v>
      </c>
      <c r="I54" s="25">
        <f>VLOOKUP($D54,Résultats!$B$2:$AZ$212,I$2,FALSE)</f>
        <v>152.7464961</v>
      </c>
      <c r="J54" s="25">
        <f>VLOOKUP($D54,Résultats!$B$2:$AZ$212,J$2,FALSE)</f>
        <v>182.3383935</v>
      </c>
      <c r="K54" s="25">
        <f>VLOOKUP($D54,Résultats!$B$2:$AZ$212,K$2,FALSE)</f>
        <v>216.05156679999999</v>
      </c>
      <c r="L54" s="25">
        <f>VLOOKUP($D54,Résultats!$B$2:$AZ$212,L$2,FALSE)</f>
        <v>257.27872619999999</v>
      </c>
      <c r="M54" s="25">
        <f>VLOOKUP($D54,Résultats!$B$2:$AZ$212,M$2,FALSE)</f>
        <v>330.31343370000002</v>
      </c>
      <c r="N54" s="25">
        <f>VLOOKUP($D54,Résultats!$B$2:$AZ$212,N$2,FALSE)</f>
        <v>423.24947659999998</v>
      </c>
      <c r="O54" s="25">
        <f>VLOOKUP($D54,Résultats!$B$2:$AZ$212,O$2,FALSE)</f>
        <v>508.12118199999998</v>
      </c>
      <c r="P54" s="25">
        <f>VLOOKUP($D54,Résultats!$B$2:$AZ$212,P$2,FALSE)</f>
        <v>607.46107340000003</v>
      </c>
      <c r="Q54" s="25">
        <f>VLOOKUP($D54,Résultats!$B$2:$AZ$212,Q$2,FALSE)</f>
        <v>736.14420380000001</v>
      </c>
      <c r="R54" s="25">
        <f>VLOOKUP($D54,Résultats!$B$2:$AZ$212,R$2,FALSE)</f>
        <v>896.1334468</v>
      </c>
      <c r="S54" s="25">
        <f>VLOOKUP($D54,Résultats!$B$2:$AZ$212,S$2,FALSE)</f>
        <v>1084.8314399999999</v>
      </c>
      <c r="T54" s="25">
        <f>VLOOKUP($D54,Résultats!$B$2:$AZ$212,T$2,FALSE)</f>
        <v>1291.7886800000001</v>
      </c>
      <c r="U54" s="25">
        <f>VLOOKUP($D54,Résultats!$B$2:$AZ$212,U$2,FALSE)</f>
        <v>1509.1716369999999</v>
      </c>
      <c r="V54" s="25">
        <f>VLOOKUP($D54,Résultats!$B$2:$AZ$212,V$2,FALSE)</f>
        <v>1727.0378490000001</v>
      </c>
      <c r="W54" s="25">
        <f>VLOOKUP($D54,Résultats!$B$2:$AZ$212,W$2,FALSE)</f>
        <v>1937.454045</v>
      </c>
      <c r="X54" s="25">
        <f>VLOOKUP($D54,Résultats!$B$2:$AZ$212,X$2,FALSE)</f>
        <v>2135.5469240000002</v>
      </c>
      <c r="Y54" s="25">
        <f>VLOOKUP($D54,Résultats!$B$2:$AZ$212,Y$2,FALSE)</f>
        <v>2328.3928850000002</v>
      </c>
      <c r="Z54" s="25">
        <f>VLOOKUP($D54,Résultats!$B$2:$AZ$212,Z$2,FALSE)</f>
        <v>2510.4095149999998</v>
      </c>
      <c r="AA54" s="25">
        <f>VLOOKUP($D54,Résultats!$B$2:$AZ$212,AA$2,FALSE)</f>
        <v>2679.0630120000001</v>
      </c>
      <c r="AB54" s="25">
        <f>VLOOKUP($D54,Résultats!$B$2:$AZ$212,AB$2,FALSE)</f>
        <v>2833.8819309999999</v>
      </c>
      <c r="AC54" s="25">
        <f>VLOOKUP($D54,Résultats!$B$2:$AZ$212,AC$2,FALSE)</f>
        <v>2974.4404840000002</v>
      </c>
      <c r="AD54" s="25">
        <f>VLOOKUP($D54,Résultats!$B$2:$AZ$212,AD$2,FALSE)</f>
        <v>3100.5403030000002</v>
      </c>
      <c r="AE54" s="25">
        <f>VLOOKUP($D54,Résultats!$B$2:$AZ$212,AE$2,FALSE)</f>
        <v>3213.7435679999999</v>
      </c>
      <c r="AF54" s="25">
        <f>VLOOKUP($D54,Résultats!$B$2:$AZ$212,AF$2,FALSE)</f>
        <v>3315.0431669999998</v>
      </c>
      <c r="AG54" s="25">
        <f>VLOOKUP($D54,Résultats!$B$2:$AZ$212,AG$2,FALSE)</f>
        <v>3405.2561730000002</v>
      </c>
      <c r="AH54" s="25">
        <f>VLOOKUP($D54,Résultats!$B$2:$AZ$212,AH$2,FALSE)</f>
        <v>3474.0551930000001</v>
      </c>
      <c r="AI54" s="25">
        <f>VLOOKUP($D54,Résultats!$B$2:$AZ$212,AI$2,FALSE)</f>
        <v>3536.516983</v>
      </c>
      <c r="AJ54" s="25">
        <f>VLOOKUP($D54,Résultats!$B$2:$AZ$212,AJ$2,FALSE)</f>
        <v>3591.6890020000001</v>
      </c>
      <c r="AK54" s="25">
        <f>VLOOKUP($D54,Résultats!$B$2:$AZ$212,AK$2,FALSE)</f>
        <v>3639.4577169999998</v>
      </c>
      <c r="AL54" s="25">
        <f>VLOOKUP($D54,Résultats!$B$2:$AZ$212,AL$2,FALSE)</f>
        <v>3679.944763</v>
      </c>
      <c r="AM54" s="102">
        <f>VLOOKUP($D54,Résultats!$B$2:$AZ$212,AM$2,FALSE)</f>
        <v>3708.8496230000001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1.2114591100000001E-2</v>
      </c>
      <c r="G55" s="25">
        <f>VLOOKUP($D55,Résultats!$B$2:$AZ$212,G$2,FALSE)</f>
        <v>1.0332080400000001E-2</v>
      </c>
      <c r="H55" s="25">
        <f>VLOOKUP($D55,Résultats!$B$2:$AZ$212,H$2,FALSE)</f>
        <v>9.8154763899999907E-3</v>
      </c>
      <c r="I55" s="25">
        <f>VLOOKUP($D55,Résultats!$B$2:$AZ$212,I$2,FALSE)</f>
        <v>9.3247025699999906E-3</v>
      </c>
      <c r="J55" s="25">
        <f>VLOOKUP($D55,Résultats!$B$2:$AZ$212,J$2,FALSE)</f>
        <v>8.8584674400000001E-3</v>
      </c>
      <c r="K55" s="25">
        <f>VLOOKUP($D55,Résultats!$B$2:$AZ$212,K$2,FALSE)</f>
        <v>8.3663303600000002E-3</v>
      </c>
      <c r="L55" s="25">
        <f>VLOOKUP($D55,Résultats!$B$2:$AZ$212,L$2,FALSE)</f>
        <v>7.8741932800000004E-3</v>
      </c>
      <c r="M55" s="25">
        <f>VLOOKUP($D55,Résultats!$B$2:$AZ$212,M$2,FALSE)</f>
        <v>7.41100544E-3</v>
      </c>
      <c r="N55" s="25">
        <f>VLOOKUP($D55,Résultats!$B$2:$AZ$212,N$2,FALSE)</f>
        <v>6.9750639399999998E-3</v>
      </c>
      <c r="O55" s="25">
        <f>VLOOKUP($D55,Résultats!$B$2:$AZ$212,O$2,FALSE)</f>
        <v>6.56315072E-3</v>
      </c>
      <c r="P55" s="25">
        <f>VLOOKUP($D55,Résultats!$B$2:$AZ$212,P$2,FALSE)</f>
        <v>6.1740311100000004E-3</v>
      </c>
      <c r="Q55" s="25">
        <f>VLOOKUP($D55,Résultats!$B$2:$AZ$212,Q$2,FALSE)</f>
        <v>5.8065292600000002E-3</v>
      </c>
      <c r="R55" s="25">
        <f>VLOOKUP($D55,Résultats!$B$2:$AZ$212,R$2,FALSE)</f>
        <v>5.4595255200000003E-3</v>
      </c>
      <c r="S55" s="25">
        <f>VLOOKUP($D55,Résultats!$B$2:$AZ$212,S$2,FALSE)</f>
        <v>5.1319539900000002E-3</v>
      </c>
      <c r="T55" s="25">
        <f>VLOOKUP($D55,Résultats!$B$2:$AZ$212,T$2,FALSE)</f>
        <v>4.8228001299999998E-3</v>
      </c>
      <c r="U55" s="25">
        <f>VLOOKUP($D55,Résultats!$B$2:$AZ$212,U$2,FALSE)</f>
        <v>4.5310985099999996E-3</v>
      </c>
      <c r="V55" s="25">
        <f>VLOOKUP($D55,Résultats!$B$2:$AZ$212,V$2,FALSE)</f>
        <v>4.25593059E-3</v>
      </c>
      <c r="W55" s="25">
        <f>VLOOKUP($D55,Résultats!$B$2:$AZ$212,W$2,FALSE)</f>
        <v>3.9964226199999996E-3</v>
      </c>
      <c r="X55" s="25">
        <f>VLOOKUP($D55,Résultats!$B$2:$AZ$212,X$2,FALSE)</f>
        <v>3.7517436899999999E-3</v>
      </c>
      <c r="Y55" s="25">
        <f>VLOOKUP($D55,Résultats!$B$2:$AZ$212,Y$2,FALSE)</f>
        <v>3.52110371E-3</v>
      </c>
      <c r="Z55" s="25">
        <f>VLOOKUP($D55,Résultats!$B$2:$AZ$212,Z$2,FALSE)</f>
        <v>3.3037516299999998E-3</v>
      </c>
      <c r="AA55" s="25">
        <f>VLOOKUP($D55,Résultats!$B$2:$AZ$212,AA$2,FALSE)</f>
        <v>3.0989736300000002E-3</v>
      </c>
      <c r="AB55" s="25">
        <f>VLOOKUP($D55,Résultats!$B$2:$AZ$212,AB$2,FALSE)</f>
        <v>2.9060914599999999E-3</v>
      </c>
      <c r="AC55" s="25">
        <f>VLOOKUP($D55,Résultats!$B$2:$AZ$212,AC$2,FALSE)</f>
        <v>2.7244607399999998E-3</v>
      </c>
      <c r="AD55" s="25">
        <f>VLOOKUP($D55,Résultats!$B$2:$AZ$212,AD$2,FALSE)</f>
        <v>2.5541819400000001E-3</v>
      </c>
      <c r="AE55" s="25">
        <f>VLOOKUP($D55,Résultats!$B$2:$AZ$212,AE$2,FALSE)</f>
        <v>2.39454557E-3</v>
      </c>
      <c r="AF55" s="25">
        <f>VLOOKUP($D55,Résultats!$B$2:$AZ$212,AF$2,FALSE)</f>
        <v>2.24488647E-3</v>
      </c>
      <c r="AG55" s="25">
        <f>VLOOKUP($D55,Résultats!$B$2:$AZ$212,AG$2,FALSE)</f>
        <v>2.1045810700000001E-3</v>
      </c>
      <c r="AH55" s="25">
        <f>VLOOKUP($D55,Résultats!$B$2:$AZ$212,AH$2,FALSE)</f>
        <v>1.9642756600000001E-3</v>
      </c>
      <c r="AI55" s="25">
        <f>VLOOKUP($D55,Résultats!$B$2:$AZ$212,AI$2,FALSE)</f>
        <v>1.8333239500000001E-3</v>
      </c>
      <c r="AJ55" s="25">
        <f>VLOOKUP($D55,Résultats!$B$2:$AZ$212,AJ$2,FALSE)</f>
        <v>1.71110236E-3</v>
      </c>
      <c r="AK55" s="25">
        <f>VLOOKUP($D55,Résultats!$B$2:$AZ$212,AK$2,FALSE)</f>
        <v>1.5970288699999999E-3</v>
      </c>
      <c r="AL55" s="25">
        <f>VLOOKUP($D55,Résultats!$B$2:$AZ$212,AL$2,FALSE)</f>
        <v>1.4905602699999999E-3</v>
      </c>
      <c r="AM55" s="102">
        <f>VLOOKUP($D55,Résultats!$B$2:$AZ$212,AM$2,FALSE)</f>
        <v>1.39118959E-3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5.7997944219999997</v>
      </c>
      <c r="G56" s="25">
        <f>VLOOKUP($D56,Résultats!$B$2:$AZ$212,G$2,FALSE)</f>
        <v>13.564301759999999</v>
      </c>
      <c r="H56" s="25">
        <f>VLOOKUP($D56,Résultats!$B$2:$AZ$212,H$2,FALSE)</f>
        <v>17.775778030000001</v>
      </c>
      <c r="I56" s="25">
        <f>VLOOKUP($D56,Résultats!$B$2:$AZ$212,I$2,FALSE)</f>
        <v>21.682101809999999</v>
      </c>
      <c r="J56" s="25">
        <f>VLOOKUP($D56,Résultats!$B$2:$AZ$212,J$2,FALSE)</f>
        <v>25.605157890000001</v>
      </c>
      <c r="K56" s="25">
        <f>VLOOKUP($D56,Résultats!$B$2:$AZ$212,K$2,FALSE)</f>
        <v>29.21337286</v>
      </c>
      <c r="L56" s="25">
        <f>VLOOKUP($D56,Résultats!$B$2:$AZ$212,L$2,FALSE)</f>
        <v>33.078124180000003</v>
      </c>
      <c r="M56" s="25">
        <f>VLOOKUP($D56,Résultats!$B$2:$AZ$212,M$2,FALSE)</f>
        <v>39.964378189999998</v>
      </c>
      <c r="N56" s="25">
        <f>VLOOKUP($D56,Résultats!$B$2:$AZ$212,N$2,FALSE)</f>
        <v>48.503121360000002</v>
      </c>
      <c r="O56" s="25">
        <f>VLOOKUP($D56,Résultats!$B$2:$AZ$212,O$2,FALSE)</f>
        <v>55.893928930000001</v>
      </c>
      <c r="P56" s="25">
        <f>VLOOKUP($D56,Résultats!$B$2:$AZ$212,P$2,FALSE)</f>
        <v>64.215043850000001</v>
      </c>
      <c r="Q56" s="25">
        <f>VLOOKUP($D56,Résultats!$B$2:$AZ$212,Q$2,FALSE)</f>
        <v>74.660628489999894</v>
      </c>
      <c r="R56" s="25">
        <f>VLOOKUP($D56,Résultats!$B$2:$AZ$212,R$2,FALSE)</f>
        <v>87.213459779999994</v>
      </c>
      <c r="S56" s="25">
        <f>VLOOKUP($D56,Résultats!$B$2:$AZ$212,S$2,FALSE)</f>
        <v>101.4875114</v>
      </c>
      <c r="T56" s="25">
        <f>VLOOKUP($D56,Résultats!$B$2:$AZ$212,T$2,FALSE)</f>
        <v>116.5710089</v>
      </c>
      <c r="U56" s="25">
        <f>VLOOKUP($D56,Résultats!$B$2:$AZ$212,U$2,FALSE)</f>
        <v>131.824037</v>
      </c>
      <c r="V56" s="25">
        <f>VLOOKUP($D56,Résultats!$B$2:$AZ$212,V$2,FALSE)</f>
        <v>146.50516350000001</v>
      </c>
      <c r="W56" s="25">
        <f>VLOOKUP($D56,Résultats!$B$2:$AZ$212,W$2,FALSE)</f>
        <v>160.07952119999999</v>
      </c>
      <c r="X56" s="25">
        <f>VLOOKUP($D56,Résultats!$B$2:$AZ$212,X$2,FALSE)</f>
        <v>172.27143219999999</v>
      </c>
      <c r="Y56" s="25">
        <f>VLOOKUP($D56,Résultats!$B$2:$AZ$212,Y$2,FALSE)</f>
        <v>183.6379373</v>
      </c>
      <c r="Z56" s="25">
        <f>VLOOKUP($D56,Résultats!$B$2:$AZ$212,Z$2,FALSE)</f>
        <v>193.8635367</v>
      </c>
      <c r="AA56" s="25">
        <f>VLOOKUP($D56,Résultats!$B$2:$AZ$212,AA$2,FALSE)</f>
        <v>202.8506787</v>
      </c>
      <c r="AB56" s="25">
        <f>VLOOKUP($D56,Résultats!$B$2:$AZ$212,AB$2,FALSE)</f>
        <v>210.63805249999999</v>
      </c>
      <c r="AC56" s="25">
        <f>VLOOKUP($D56,Résultats!$B$2:$AZ$212,AC$2,FALSE)</f>
        <v>217.26386969999999</v>
      </c>
      <c r="AD56" s="25">
        <f>VLOOKUP($D56,Résultats!$B$2:$AZ$212,AD$2,FALSE)</f>
        <v>222.8428954</v>
      </c>
      <c r="AE56" s="25">
        <f>VLOOKUP($D56,Résultats!$B$2:$AZ$212,AE$2,FALSE)</f>
        <v>227.51222749999999</v>
      </c>
      <c r="AF56" s="25">
        <f>VLOOKUP($D56,Résultats!$B$2:$AZ$212,AF$2,FALSE)</f>
        <v>231.3679741</v>
      </c>
      <c r="AG56" s="25">
        <f>VLOOKUP($D56,Résultats!$B$2:$AZ$212,AG$2,FALSE)</f>
        <v>234.4909092</v>
      </c>
      <c r="AH56" s="25">
        <f>VLOOKUP($D56,Résultats!$B$2:$AZ$212,AH$2,FALSE)</f>
        <v>235.64794670000001</v>
      </c>
      <c r="AI56" s="25">
        <f>VLOOKUP($D56,Résultats!$B$2:$AZ$212,AI$2,FALSE)</f>
        <v>236.51094040000001</v>
      </c>
      <c r="AJ56" s="25">
        <f>VLOOKUP($D56,Résultats!$B$2:$AZ$212,AJ$2,FALSE)</f>
        <v>237.03842929999999</v>
      </c>
      <c r="AK56" s="25">
        <f>VLOOKUP($D56,Résultats!$B$2:$AZ$212,AK$2,FALSE)</f>
        <v>237.23534459999999</v>
      </c>
      <c r="AL56" s="25">
        <f>VLOOKUP($D56,Résultats!$B$2:$AZ$212,AL$2,FALSE)</f>
        <v>237.11836940000001</v>
      </c>
      <c r="AM56" s="102">
        <f>VLOOKUP($D56,Résultats!$B$2:$AZ$212,AM$2,FALSE)</f>
        <v>236.45811850000001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35751.304049999999</v>
      </c>
      <c r="G57" s="61">
        <f>VLOOKUP($D57,Résultats!$B$2:$AZ$212,G$2,FALSE)</f>
        <v>36333.262029999998</v>
      </c>
      <c r="H57" s="61">
        <f>VLOOKUP($D57,Résultats!$B$2:$AZ$212,H$2,FALSE)</f>
        <v>36618.752990000001</v>
      </c>
      <c r="I57" s="61">
        <f>VLOOKUP($D57,Résultats!$B$2:$AZ$212,I$2,FALSE)</f>
        <v>36449.656179999998</v>
      </c>
      <c r="J57" s="61">
        <f>VLOOKUP($D57,Résultats!$B$2:$AZ$212,J$2,FALSE)</f>
        <v>36042.183060000003</v>
      </c>
      <c r="K57" s="61">
        <f>VLOOKUP($D57,Résultats!$B$2:$AZ$212,K$2,FALSE)</f>
        <v>35416.318800000001</v>
      </c>
      <c r="L57" s="61">
        <f>VLOOKUP($D57,Résultats!$B$2:$AZ$212,L$2,FALSE)</f>
        <v>34728.829339999997</v>
      </c>
      <c r="M57" s="61">
        <f>VLOOKUP($D57,Résultats!$B$2:$AZ$212,M$2,FALSE)</f>
        <v>34553.74742</v>
      </c>
      <c r="N57" s="61">
        <f>VLOOKUP($D57,Résultats!$B$2:$AZ$212,N$2,FALSE)</f>
        <v>34492.33008</v>
      </c>
      <c r="O57" s="61">
        <f>VLOOKUP($D57,Résultats!$B$2:$AZ$212,O$2,FALSE)</f>
        <v>33952.436249999999</v>
      </c>
      <c r="P57" s="61">
        <f>VLOOKUP($D57,Résultats!$B$2:$AZ$212,P$2,FALSE)</f>
        <v>33171.704429999998</v>
      </c>
      <c r="Q57" s="61">
        <f>VLOOKUP($D57,Résultats!$B$2:$AZ$212,Q$2,FALSE)</f>
        <v>32189.737089999999</v>
      </c>
      <c r="R57" s="61">
        <f>VLOOKUP($D57,Résultats!$B$2:$AZ$212,R$2,FALSE)</f>
        <v>31023.79</v>
      </c>
      <c r="S57" s="61">
        <f>VLOOKUP($D57,Résultats!$B$2:$AZ$212,S$2,FALSE)</f>
        <v>29700.491379999999</v>
      </c>
      <c r="T57" s="61">
        <f>VLOOKUP($D57,Résultats!$B$2:$AZ$212,T$2,FALSE)</f>
        <v>28258.927370000001</v>
      </c>
      <c r="U57" s="61">
        <f>VLOOKUP($D57,Résultats!$B$2:$AZ$212,U$2,FALSE)</f>
        <v>26758.534380000001</v>
      </c>
      <c r="V57" s="61">
        <f>VLOOKUP($D57,Résultats!$B$2:$AZ$212,V$2,FALSE)</f>
        <v>25250.614249999999</v>
      </c>
      <c r="W57" s="61">
        <f>VLOOKUP($D57,Résultats!$B$2:$AZ$212,W$2,FALSE)</f>
        <v>23773.333569999999</v>
      </c>
      <c r="X57" s="61">
        <f>VLOOKUP($D57,Résultats!$B$2:$AZ$212,X$2,FALSE)</f>
        <v>22350.003669999998</v>
      </c>
      <c r="Y57" s="61">
        <f>VLOOKUP($D57,Résultats!$B$2:$AZ$212,Y$2,FALSE)</f>
        <v>20992.80759</v>
      </c>
      <c r="Z57" s="61">
        <f>VLOOKUP($D57,Résultats!$B$2:$AZ$212,Z$2,FALSE)</f>
        <v>19705.503840000001</v>
      </c>
      <c r="AA57" s="61">
        <f>VLOOKUP($D57,Résultats!$B$2:$AZ$212,AA$2,FALSE)</f>
        <v>18488.390780000002</v>
      </c>
      <c r="AB57" s="61">
        <f>VLOOKUP($D57,Résultats!$B$2:$AZ$212,AB$2,FALSE)</f>
        <v>17339.815429999999</v>
      </c>
      <c r="AC57" s="61">
        <f>VLOOKUP($D57,Résultats!$B$2:$AZ$212,AC$2,FALSE)</f>
        <v>16257.150869999999</v>
      </c>
      <c r="AD57" s="61">
        <f>VLOOKUP($D57,Résultats!$B$2:$AZ$212,AD$2,FALSE)</f>
        <v>15241.610049999999</v>
      </c>
      <c r="AE57" s="61">
        <f>VLOOKUP($D57,Résultats!$B$2:$AZ$212,AE$2,FALSE)</f>
        <v>14289.27252</v>
      </c>
      <c r="AF57" s="61">
        <f>VLOOKUP($D57,Résultats!$B$2:$AZ$212,AF$2,FALSE)</f>
        <v>13396.323340000001</v>
      </c>
      <c r="AG57" s="61">
        <f>VLOOKUP($D57,Résultats!$B$2:$AZ$212,AG$2,FALSE)</f>
        <v>12559.11772</v>
      </c>
      <c r="AH57" s="61">
        <f>VLOOKUP($D57,Résultats!$B$2:$AZ$212,AH$2,FALSE)</f>
        <v>11721.876399999999</v>
      </c>
      <c r="AI57" s="61">
        <f>VLOOKUP($D57,Résultats!$B$2:$AZ$212,AI$2,FALSE)</f>
        <v>10940.434579999999</v>
      </c>
      <c r="AJ57" s="61">
        <f>VLOOKUP($D57,Résultats!$B$2:$AZ$212,AJ$2,FALSE)</f>
        <v>10211.080550000001</v>
      </c>
      <c r="AK57" s="61">
        <f>VLOOKUP($D57,Résultats!$B$2:$AZ$212,AK$2,FALSE)</f>
        <v>9530.3459569999995</v>
      </c>
      <c r="AL57" s="61">
        <f>VLOOKUP($D57,Résultats!$B$2:$AZ$212,AL$2,FALSE)</f>
        <v>8894.9915990000009</v>
      </c>
      <c r="AM57" s="225">
        <f>VLOOKUP($D57,Résultats!$B$2:$AZ$212,AM$2,FALSE)</f>
        <v>8301.9931529999994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378.64455470000001</v>
      </c>
      <c r="G58" s="65">
        <f>VLOOKUP($D58,Résultats!$B$2:$AZ$212,G$2,FALSE)</f>
        <v>468.55891370000001</v>
      </c>
      <c r="H58" s="65">
        <f>VLOOKUP($D58,Résultats!$B$2:$AZ$212,H$2,FALSE)</f>
        <v>511.04050640000003</v>
      </c>
      <c r="I58" s="65">
        <f>VLOOKUP($D58,Résultats!$B$2:$AZ$212,I$2,FALSE)</f>
        <v>560.36290099999997</v>
      </c>
      <c r="J58" s="65">
        <f>VLOOKUP($D58,Résultats!$B$2:$AZ$212,J$2,FALSE)</f>
        <v>595.04827030000001</v>
      </c>
      <c r="K58" s="65">
        <f>VLOOKUP($D58,Résultats!$B$2:$AZ$212,K$2,FALSE)</f>
        <v>649.38025700000003</v>
      </c>
      <c r="L58" s="65">
        <f>VLOOKUP($D58,Résultats!$B$2:$AZ$212,L$2,FALSE)</f>
        <v>716.37348120000001</v>
      </c>
      <c r="M58" s="65">
        <f>VLOOKUP($D58,Résultats!$B$2:$AZ$212,M$2,FALSE)</f>
        <v>827.85048859999995</v>
      </c>
      <c r="N58" s="65">
        <f>VLOOKUP($D58,Résultats!$B$2:$AZ$212,N$2,FALSE)</f>
        <v>955.94579959999999</v>
      </c>
      <c r="O58" s="65">
        <f>VLOOKUP($D58,Résultats!$B$2:$AZ$212,O$2,FALSE)</f>
        <v>1042.094625</v>
      </c>
      <c r="P58" s="65">
        <f>VLOOKUP($D58,Résultats!$B$2:$AZ$212,P$2,FALSE)</f>
        <v>1103.8536730000001</v>
      </c>
      <c r="Q58" s="65">
        <f>VLOOKUP($D58,Résultats!$B$2:$AZ$212,Q$2,FALSE)</f>
        <v>1142.4487099999999</v>
      </c>
      <c r="R58" s="65">
        <f>VLOOKUP($D58,Résultats!$B$2:$AZ$212,R$2,FALSE)</f>
        <v>1157.6750569999999</v>
      </c>
      <c r="S58" s="65">
        <f>VLOOKUP($D58,Résultats!$B$2:$AZ$212,S$2,FALSE)</f>
        <v>1150.318769</v>
      </c>
      <c r="T58" s="65">
        <f>VLOOKUP($D58,Résultats!$B$2:$AZ$212,T$2,FALSE)</f>
        <v>1122.7241839999999</v>
      </c>
      <c r="U58" s="65">
        <f>VLOOKUP($D58,Résultats!$B$2:$AZ$212,U$2,FALSE)</f>
        <v>1080.781424</v>
      </c>
      <c r="V58" s="65">
        <f>VLOOKUP($D58,Résultats!$B$2:$AZ$212,V$2,FALSE)</f>
        <v>1030.213947</v>
      </c>
      <c r="W58" s="65">
        <f>VLOOKUP($D58,Résultats!$B$2:$AZ$212,W$2,FALSE)</f>
        <v>975.69255029999999</v>
      </c>
      <c r="X58" s="65">
        <f>VLOOKUP($D58,Résultats!$B$2:$AZ$212,X$2,FALSE)</f>
        <v>920.37298050000004</v>
      </c>
      <c r="Y58" s="65">
        <f>VLOOKUP($D58,Résultats!$B$2:$AZ$212,Y$2,FALSE)</f>
        <v>866.16585229999998</v>
      </c>
      <c r="Z58" s="65">
        <f>VLOOKUP($D58,Résultats!$B$2:$AZ$212,Z$2,FALSE)</f>
        <v>813.94269559999998</v>
      </c>
      <c r="AA58" s="65">
        <f>VLOOKUP($D58,Résultats!$B$2:$AZ$212,AA$2,FALSE)</f>
        <v>764.1347912</v>
      </c>
      <c r="AB58" s="65">
        <f>VLOOKUP($D58,Résultats!$B$2:$AZ$212,AB$2,FALSE)</f>
        <v>716.9046568</v>
      </c>
      <c r="AC58" s="65">
        <f>VLOOKUP($D58,Résultats!$B$2:$AZ$212,AC$2,FALSE)</f>
        <v>672.26689590000001</v>
      </c>
      <c r="AD58" s="65">
        <f>VLOOKUP($D58,Résultats!$B$2:$AZ$212,AD$2,FALSE)</f>
        <v>630.33591709999996</v>
      </c>
      <c r="AE58" s="65">
        <f>VLOOKUP($D58,Résultats!$B$2:$AZ$212,AE$2,FALSE)</f>
        <v>590.98349710000002</v>
      </c>
      <c r="AF58" s="65">
        <f>VLOOKUP($D58,Résultats!$B$2:$AZ$212,AF$2,FALSE)</f>
        <v>554.06917199999998</v>
      </c>
      <c r="AG58" s="65">
        <f>VLOOKUP($D58,Résultats!$B$2:$AZ$212,AG$2,FALSE)</f>
        <v>519.45109339999999</v>
      </c>
      <c r="AH58" s="65">
        <f>VLOOKUP($D58,Résultats!$B$2:$AZ$212,AH$2,FALSE)</f>
        <v>484.82725699999997</v>
      </c>
      <c r="AI58" s="65">
        <f>VLOOKUP($D58,Résultats!$B$2:$AZ$212,AI$2,FALSE)</f>
        <v>452.50864669999999</v>
      </c>
      <c r="AJ58" s="65">
        <f>VLOOKUP($D58,Résultats!$B$2:$AZ$212,AJ$2,FALSE)</f>
        <v>422.3430449</v>
      </c>
      <c r="AK58" s="65">
        <f>VLOOKUP($D58,Résultats!$B$2:$AZ$212,AK$2,FALSE)</f>
        <v>394.18768</v>
      </c>
      <c r="AL58" s="65">
        <f>VLOOKUP($D58,Résultats!$B$2:$AZ$212,AL$2,FALSE)</f>
        <v>367.9089285</v>
      </c>
      <c r="AM58" s="226">
        <f>VLOOKUP($D58,Résultats!$B$2:$AZ$212,AM$2,FALSE)</f>
        <v>343.38188050000002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4098.9305219999997</v>
      </c>
      <c r="G59" s="65">
        <f>VLOOKUP($D59,Résultats!$B$2:$AZ$212,G$2,FALSE)</f>
        <v>4626.5596459999997</v>
      </c>
      <c r="H59" s="65">
        <f>VLOOKUP($D59,Résultats!$B$2:$AZ$212,H$2,FALSE)</f>
        <v>4806.844951</v>
      </c>
      <c r="I59" s="65">
        <f>VLOOKUP($D59,Résultats!$B$2:$AZ$212,I$2,FALSE)</f>
        <v>4904.3651620000001</v>
      </c>
      <c r="J59" s="65">
        <f>VLOOKUP($D59,Résultats!$B$2:$AZ$212,J$2,FALSE)</f>
        <v>4941.5538500000002</v>
      </c>
      <c r="K59" s="65">
        <f>VLOOKUP($D59,Résultats!$B$2:$AZ$212,K$2,FALSE)</f>
        <v>4953.7837069999996</v>
      </c>
      <c r="L59" s="65">
        <f>VLOOKUP($D59,Résultats!$B$2:$AZ$212,L$2,FALSE)</f>
        <v>4957.8117119999997</v>
      </c>
      <c r="M59" s="65">
        <f>VLOOKUP($D59,Résultats!$B$2:$AZ$212,M$2,FALSE)</f>
        <v>5063.2270829999998</v>
      </c>
      <c r="N59" s="65">
        <f>VLOOKUP($D59,Résultats!$B$2:$AZ$212,N$2,FALSE)</f>
        <v>5186.1321440000002</v>
      </c>
      <c r="O59" s="65">
        <f>VLOOKUP($D59,Résultats!$B$2:$AZ$212,O$2,FALSE)</f>
        <v>5201.1484829999999</v>
      </c>
      <c r="P59" s="65">
        <f>VLOOKUP($D59,Résultats!$B$2:$AZ$212,P$2,FALSE)</f>
        <v>5158.5569619999997</v>
      </c>
      <c r="Q59" s="65">
        <f>VLOOKUP($D59,Résultats!$B$2:$AZ$212,Q$2,FALSE)</f>
        <v>5066.5898870000001</v>
      </c>
      <c r="R59" s="65">
        <f>VLOOKUP($D59,Résultats!$B$2:$AZ$212,R$2,FALSE)</f>
        <v>4928.6722309999996</v>
      </c>
      <c r="S59" s="65">
        <f>VLOOKUP($D59,Résultats!$B$2:$AZ$212,S$2,FALSE)</f>
        <v>4750.4425879999999</v>
      </c>
      <c r="T59" s="65">
        <f>VLOOKUP($D59,Résultats!$B$2:$AZ$212,T$2,FALSE)</f>
        <v>4540.4105509999999</v>
      </c>
      <c r="U59" s="65">
        <f>VLOOKUP($D59,Résultats!$B$2:$AZ$212,U$2,FALSE)</f>
        <v>4311.6542120000004</v>
      </c>
      <c r="V59" s="65">
        <f>VLOOKUP($D59,Résultats!$B$2:$AZ$212,V$2,FALSE)</f>
        <v>4075.593883</v>
      </c>
      <c r="W59" s="65">
        <f>VLOOKUP($D59,Résultats!$B$2:$AZ$212,W$2,FALSE)</f>
        <v>3840.8493060000001</v>
      </c>
      <c r="X59" s="65">
        <f>VLOOKUP($D59,Résultats!$B$2:$AZ$212,X$2,FALSE)</f>
        <v>3612.8117910000001</v>
      </c>
      <c r="Y59" s="65">
        <f>VLOOKUP($D59,Résultats!$B$2:$AZ$212,Y$2,FALSE)</f>
        <v>3394.4312420000001</v>
      </c>
      <c r="Z59" s="65">
        <f>VLOOKUP($D59,Résultats!$B$2:$AZ$212,Z$2,FALSE)</f>
        <v>3186.7965610000001</v>
      </c>
      <c r="AA59" s="65">
        <f>VLOOKUP($D59,Résultats!$B$2:$AZ$212,AA$2,FALSE)</f>
        <v>2990.2248770000001</v>
      </c>
      <c r="AB59" s="65">
        <f>VLOOKUP($D59,Résultats!$B$2:$AZ$212,AB$2,FALSE)</f>
        <v>2804.5914090000001</v>
      </c>
      <c r="AC59" s="65">
        <f>VLOOKUP($D59,Résultats!$B$2:$AZ$212,AC$2,FALSE)</f>
        <v>2629.5441430000001</v>
      </c>
      <c r="AD59" s="65">
        <f>VLOOKUP($D59,Résultats!$B$2:$AZ$212,AD$2,FALSE)</f>
        <v>2465.3161789999999</v>
      </c>
      <c r="AE59" s="65">
        <f>VLOOKUP($D59,Résultats!$B$2:$AZ$212,AE$2,FALSE)</f>
        <v>2311.2926360000001</v>
      </c>
      <c r="AF59" s="65">
        <f>VLOOKUP($D59,Résultats!$B$2:$AZ$212,AF$2,FALSE)</f>
        <v>2166.865937</v>
      </c>
      <c r="AG59" s="65">
        <f>VLOOKUP($D59,Résultats!$B$2:$AZ$212,AG$2,FALSE)</f>
        <v>2031.451227</v>
      </c>
      <c r="AH59" s="65">
        <f>VLOOKUP($D59,Résultats!$B$2:$AZ$212,AH$2,FALSE)</f>
        <v>1896.028601</v>
      </c>
      <c r="AI59" s="65">
        <f>VLOOKUP($D59,Résultats!$B$2:$AZ$212,AI$2,FALSE)</f>
        <v>1769.6304190000001</v>
      </c>
      <c r="AJ59" s="65">
        <f>VLOOKUP($D59,Résultats!$B$2:$AZ$212,AJ$2,FALSE)</f>
        <v>1651.6569099999999</v>
      </c>
      <c r="AK59" s="65">
        <f>VLOOKUP($D59,Résultats!$B$2:$AZ$212,AK$2,FALSE)</f>
        <v>1541.5473669999999</v>
      </c>
      <c r="AL59" s="65">
        <f>VLOOKUP($D59,Résultats!$B$2:$AZ$212,AL$2,FALSE)</f>
        <v>1438.7779969999999</v>
      </c>
      <c r="AM59" s="226">
        <f>VLOOKUP($D59,Résultats!$B$2:$AZ$212,AM$2,FALSE)</f>
        <v>1342.8596849999999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7003.4230280000002</v>
      </c>
      <c r="G60" s="65">
        <f>VLOOKUP($D60,Résultats!$B$2:$AZ$212,G$2,FALSE)</f>
        <v>7671.3210520000002</v>
      </c>
      <c r="H60" s="65">
        <f>VLOOKUP($D60,Résultats!$B$2:$AZ$212,H$2,FALSE)</f>
        <v>7900.796996</v>
      </c>
      <c r="I60" s="65">
        <f>VLOOKUP($D60,Résultats!$B$2:$AZ$212,I$2,FALSE)</f>
        <v>7995.8449039999996</v>
      </c>
      <c r="J60" s="65">
        <f>VLOOKUP($D60,Résultats!$B$2:$AZ$212,J$2,FALSE)</f>
        <v>8011.2170859999997</v>
      </c>
      <c r="K60" s="65">
        <f>VLOOKUP($D60,Résultats!$B$2:$AZ$212,K$2,FALSE)</f>
        <v>7971.8054099999999</v>
      </c>
      <c r="L60" s="65">
        <f>VLOOKUP($D60,Résultats!$B$2:$AZ$212,L$2,FALSE)</f>
        <v>7912.3850819999998</v>
      </c>
      <c r="M60" s="65">
        <f>VLOOKUP($D60,Résultats!$B$2:$AZ$212,M$2,FALSE)</f>
        <v>7992.727715</v>
      </c>
      <c r="N60" s="65">
        <f>VLOOKUP($D60,Résultats!$B$2:$AZ$212,N$2,FALSE)</f>
        <v>8095.85106</v>
      </c>
      <c r="O60" s="65">
        <f>VLOOKUP($D60,Résultats!$B$2:$AZ$212,O$2,FALSE)</f>
        <v>8051.7500369999998</v>
      </c>
      <c r="P60" s="65">
        <f>VLOOKUP($D60,Résultats!$B$2:$AZ$212,P$2,FALSE)</f>
        <v>7930.5267789999998</v>
      </c>
      <c r="Q60" s="65">
        <f>VLOOKUP($D60,Résultats!$B$2:$AZ$212,Q$2,FALSE)</f>
        <v>7744.4535759999999</v>
      </c>
      <c r="R60" s="65">
        <f>VLOOKUP($D60,Résultats!$B$2:$AZ$212,R$2,FALSE)</f>
        <v>7499.1822220000004</v>
      </c>
      <c r="S60" s="65">
        <f>VLOOKUP($D60,Résultats!$B$2:$AZ$212,S$2,FALSE)</f>
        <v>7203.1206869999996</v>
      </c>
      <c r="T60" s="65">
        <f>VLOOKUP($D60,Résultats!$B$2:$AZ$212,T$2,FALSE)</f>
        <v>6868.2563630000004</v>
      </c>
      <c r="U60" s="65">
        <f>VLOOKUP($D60,Résultats!$B$2:$AZ$212,U$2,FALSE)</f>
        <v>6512.1309030000002</v>
      </c>
      <c r="V60" s="65">
        <f>VLOOKUP($D60,Résultats!$B$2:$AZ$212,V$2,FALSE)</f>
        <v>6149.7834579999999</v>
      </c>
      <c r="W60" s="65">
        <f>VLOOKUP($D60,Résultats!$B$2:$AZ$212,W$2,FALSE)</f>
        <v>5792.3808410000001</v>
      </c>
      <c r="X60" s="65">
        <f>VLOOKUP($D60,Résultats!$B$2:$AZ$212,X$2,FALSE)</f>
        <v>5446.7799429999995</v>
      </c>
      <c r="Y60" s="65">
        <f>VLOOKUP($D60,Résultats!$B$2:$AZ$212,Y$2,FALSE)</f>
        <v>5116.6294580000003</v>
      </c>
      <c r="Z60" s="65">
        <f>VLOOKUP($D60,Résultats!$B$2:$AZ$212,Z$2,FALSE)</f>
        <v>4803.1694770000004</v>
      </c>
      <c r="AA60" s="65">
        <f>VLOOKUP($D60,Résultats!$B$2:$AZ$212,AA$2,FALSE)</f>
        <v>4506.6462000000001</v>
      </c>
      <c r="AB60" s="65">
        <f>VLOOKUP($D60,Résultats!$B$2:$AZ$212,AB$2,FALSE)</f>
        <v>4226.7450710000003</v>
      </c>
      <c r="AC60" s="65">
        <f>VLOOKUP($D60,Résultats!$B$2:$AZ$212,AC$2,FALSE)</f>
        <v>3962.8691439999998</v>
      </c>
      <c r="AD60" s="65">
        <f>VLOOKUP($D60,Résultats!$B$2:$AZ$212,AD$2,FALSE)</f>
        <v>3715.3353750000001</v>
      </c>
      <c r="AE60" s="65">
        <f>VLOOKUP($D60,Résultats!$B$2:$AZ$212,AE$2,FALSE)</f>
        <v>3483.1986769999999</v>
      </c>
      <c r="AF60" s="65">
        <f>VLOOKUP($D60,Résultats!$B$2:$AZ$212,AF$2,FALSE)</f>
        <v>3265.5341490000001</v>
      </c>
      <c r="AG60" s="65">
        <f>VLOOKUP($D60,Résultats!$B$2:$AZ$212,AG$2,FALSE)</f>
        <v>3061.4557129999998</v>
      </c>
      <c r="AH60" s="65">
        <f>VLOOKUP($D60,Résultats!$B$2:$AZ$212,AH$2,FALSE)</f>
        <v>2857.3674860000001</v>
      </c>
      <c r="AI60" s="65">
        <f>VLOOKUP($D60,Résultats!$B$2:$AZ$212,AI$2,FALSE)</f>
        <v>2666.880705</v>
      </c>
      <c r="AJ60" s="65">
        <f>VLOOKUP($D60,Résultats!$B$2:$AZ$212,AJ$2,FALSE)</f>
        <v>2489.090827</v>
      </c>
      <c r="AK60" s="65">
        <f>VLOOKUP($D60,Résultats!$B$2:$AZ$212,AK$2,FALSE)</f>
        <v>2323.152509</v>
      </c>
      <c r="AL60" s="65">
        <f>VLOOKUP($D60,Résultats!$B$2:$AZ$212,AL$2,FALSE)</f>
        <v>2168.276202</v>
      </c>
      <c r="AM60" s="226">
        <f>VLOOKUP($D60,Résultats!$B$2:$AZ$212,AM$2,FALSE)</f>
        <v>2023.72471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7802.8324490000005</v>
      </c>
      <c r="G61" s="65">
        <f>VLOOKUP($D61,Résultats!$B$2:$AZ$212,G$2,FALSE)</f>
        <v>8273.800577</v>
      </c>
      <c r="H61" s="65">
        <f>VLOOKUP($D61,Résultats!$B$2:$AZ$212,H$2,FALSE)</f>
        <v>8442.6455229999901</v>
      </c>
      <c r="I61" s="65">
        <f>VLOOKUP($D61,Résultats!$B$2:$AZ$212,I$2,FALSE)</f>
        <v>8475.4114430000009</v>
      </c>
      <c r="J61" s="65">
        <f>VLOOKUP($D61,Résultats!$B$2:$AZ$212,J$2,FALSE)</f>
        <v>8447.6637549999996</v>
      </c>
      <c r="K61" s="65">
        <f>VLOOKUP($D61,Résultats!$B$2:$AZ$212,K$2,FALSE)</f>
        <v>8357.3874350000006</v>
      </c>
      <c r="L61" s="65">
        <f>VLOOKUP($D61,Résultats!$B$2:$AZ$212,L$2,FALSE)</f>
        <v>8244.2021829999994</v>
      </c>
      <c r="M61" s="65">
        <f>VLOOKUP($D61,Résultats!$B$2:$AZ$212,M$2,FALSE)</f>
        <v>8261.024469</v>
      </c>
      <c r="N61" s="65">
        <f>VLOOKUP($D61,Résultats!$B$2:$AZ$212,N$2,FALSE)</f>
        <v>8299.291131</v>
      </c>
      <c r="O61" s="65">
        <f>VLOOKUP($D61,Résultats!$B$2:$AZ$212,O$2,FALSE)</f>
        <v>8204.0739589999994</v>
      </c>
      <c r="P61" s="65">
        <f>VLOOKUP($D61,Résultats!$B$2:$AZ$212,P$2,FALSE)</f>
        <v>8040.2622000000001</v>
      </c>
      <c r="Q61" s="65">
        <f>VLOOKUP($D61,Résultats!$B$2:$AZ$212,Q$2,FALSE)</f>
        <v>7819.5657890000002</v>
      </c>
      <c r="R61" s="65">
        <f>VLOOKUP($D61,Résultats!$B$2:$AZ$212,R$2,FALSE)</f>
        <v>7547.5741399999997</v>
      </c>
      <c r="S61" s="65">
        <f>VLOOKUP($D61,Résultats!$B$2:$AZ$212,S$2,FALSE)</f>
        <v>7232.2848690000001</v>
      </c>
      <c r="T61" s="65">
        <f>VLOOKUP($D61,Résultats!$B$2:$AZ$212,T$2,FALSE)</f>
        <v>6884.8114379999997</v>
      </c>
      <c r="U61" s="65">
        <f>VLOOKUP($D61,Résultats!$B$2:$AZ$212,U$2,FALSE)</f>
        <v>6520.994334</v>
      </c>
      <c r="V61" s="65">
        <f>VLOOKUP($D61,Résultats!$B$2:$AZ$212,V$2,FALSE)</f>
        <v>6154.2663249999996</v>
      </c>
      <c r="W61" s="65">
        <f>VLOOKUP($D61,Résultats!$B$2:$AZ$212,W$2,FALSE)</f>
        <v>5794.4966720000002</v>
      </c>
      <c r="X61" s="65">
        <f>VLOOKUP($D61,Résultats!$B$2:$AZ$212,X$2,FALSE)</f>
        <v>5447.6626919999999</v>
      </c>
      <c r="Y61" s="65">
        <f>VLOOKUP($D61,Résultats!$B$2:$AZ$212,Y$2,FALSE)</f>
        <v>5116.8706140000004</v>
      </c>
      <c r="Z61" s="65">
        <f>VLOOKUP($D61,Résultats!$B$2:$AZ$212,Z$2,FALSE)</f>
        <v>4803.090768</v>
      </c>
      <c r="AA61" s="65">
        <f>VLOOKUP($D61,Résultats!$B$2:$AZ$212,AA$2,FALSE)</f>
        <v>4506.4161139999997</v>
      </c>
      <c r="AB61" s="65">
        <f>VLOOKUP($D61,Résultats!$B$2:$AZ$212,AB$2,FALSE)</f>
        <v>4226.4497279999996</v>
      </c>
      <c r="AC61" s="65">
        <f>VLOOKUP($D61,Résultats!$B$2:$AZ$212,AC$2,FALSE)</f>
        <v>3962.5519469999999</v>
      </c>
      <c r="AD61" s="65">
        <f>VLOOKUP($D61,Résultats!$B$2:$AZ$212,AD$2,FALSE)</f>
        <v>3715.0178150000002</v>
      </c>
      <c r="AE61" s="65">
        <f>VLOOKUP($D61,Résultats!$B$2:$AZ$212,AE$2,FALSE)</f>
        <v>3482.8908419999998</v>
      </c>
      <c r="AF61" s="65">
        <f>VLOOKUP($D61,Résultats!$B$2:$AZ$212,AF$2,FALSE)</f>
        <v>3265.2404790000001</v>
      </c>
      <c r="AG61" s="65">
        <f>VLOOKUP($D61,Résultats!$B$2:$AZ$212,AG$2,FALSE)</f>
        <v>3061.1778549999999</v>
      </c>
      <c r="AH61" s="65">
        <f>VLOOKUP($D61,Résultats!$B$2:$AZ$212,AH$2,FALSE)</f>
        <v>2857.1067779999998</v>
      </c>
      <c r="AI61" s="65">
        <f>VLOOKUP($D61,Résultats!$B$2:$AZ$212,AI$2,FALSE)</f>
        <v>2666.6366849999999</v>
      </c>
      <c r="AJ61" s="65">
        <f>VLOOKUP($D61,Résultats!$B$2:$AZ$212,AJ$2,FALSE)</f>
        <v>2488.8627270000002</v>
      </c>
      <c r="AK61" s="65">
        <f>VLOOKUP($D61,Résultats!$B$2:$AZ$212,AK$2,FALSE)</f>
        <v>2322.939441</v>
      </c>
      <c r="AL61" s="65">
        <f>VLOOKUP($D61,Résultats!$B$2:$AZ$212,AL$2,FALSE)</f>
        <v>2168.077252</v>
      </c>
      <c r="AM61" s="226">
        <f>VLOOKUP($D61,Résultats!$B$2:$AZ$212,AM$2,FALSE)</f>
        <v>2023.5389809999999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11211.763349999999</v>
      </c>
      <c r="G62" s="65">
        <f>VLOOKUP($D62,Résultats!$B$2:$AZ$212,G$2,FALSE)</f>
        <v>10520.88168</v>
      </c>
      <c r="H62" s="65">
        <f>VLOOKUP($D62,Résultats!$B$2:$AZ$212,H$2,FALSE)</f>
        <v>10328.5993</v>
      </c>
      <c r="I62" s="65">
        <f>VLOOKUP($D62,Résultats!$B$2:$AZ$212,I$2,FALSE)</f>
        <v>10057.05733</v>
      </c>
      <c r="J62" s="65">
        <f>VLOOKUP($D62,Résultats!$B$2:$AZ$212,J$2,FALSE)</f>
        <v>9778.1654139999901</v>
      </c>
      <c r="K62" s="65">
        <f>VLOOKUP($D62,Résultats!$B$2:$AZ$212,K$2,FALSE)</f>
        <v>9429.7061539999995</v>
      </c>
      <c r="L62" s="65">
        <f>VLOOKUP($D62,Résultats!$B$2:$AZ$212,L$2,FALSE)</f>
        <v>9063.2079460000004</v>
      </c>
      <c r="M62" s="65">
        <f>VLOOKUP($D62,Résultats!$B$2:$AZ$212,M$2,FALSE)</f>
        <v>8776.2284810000001</v>
      </c>
      <c r="N62" s="65">
        <f>VLOOKUP($D62,Résultats!$B$2:$AZ$212,N$2,FALSE)</f>
        <v>8513.5406399999902</v>
      </c>
      <c r="O62" s="65">
        <f>VLOOKUP($D62,Résultats!$B$2:$AZ$212,O$2,FALSE)</f>
        <v>8199.2751019999996</v>
      </c>
      <c r="P62" s="65">
        <f>VLOOKUP($D62,Résultats!$B$2:$AZ$212,P$2,FALSE)</f>
        <v>7865.3112440000004</v>
      </c>
      <c r="Q62" s="65">
        <f>VLOOKUP($D62,Résultats!$B$2:$AZ$212,Q$2,FALSE)</f>
        <v>7517.4024399999998</v>
      </c>
      <c r="R62" s="65">
        <f>VLOOKUP($D62,Résultats!$B$2:$AZ$212,R$2,FALSE)</f>
        <v>7158.260327</v>
      </c>
      <c r="S62" s="65">
        <f>VLOOKUP($D62,Résultats!$B$2:$AZ$212,S$2,FALSE)</f>
        <v>6791.5860350000003</v>
      </c>
      <c r="T62" s="65">
        <f>VLOOKUP($D62,Résultats!$B$2:$AZ$212,T$2,FALSE)</f>
        <v>6422.3773860000001</v>
      </c>
      <c r="U62" s="65">
        <f>VLOOKUP($D62,Résultats!$B$2:$AZ$212,U$2,FALSE)</f>
        <v>6057.5424439999997</v>
      </c>
      <c r="V62" s="65">
        <f>VLOOKUP($D62,Résultats!$B$2:$AZ$212,V$2,FALSE)</f>
        <v>5702.7231389999997</v>
      </c>
      <c r="W62" s="65">
        <f>VLOOKUP($D62,Résultats!$B$2:$AZ$212,W$2,FALSE)</f>
        <v>5361.8491770000001</v>
      </c>
      <c r="X62" s="65">
        <f>VLOOKUP($D62,Résultats!$B$2:$AZ$212,X$2,FALSE)</f>
        <v>5037.0573459999996</v>
      </c>
      <c r="Y62" s="65">
        <f>VLOOKUP($D62,Résultats!$B$2:$AZ$212,Y$2,FALSE)</f>
        <v>4729.1941390000002</v>
      </c>
      <c r="Z62" s="65">
        <f>VLOOKUP($D62,Résultats!$B$2:$AZ$212,Z$2,FALSE)</f>
        <v>4438.1694669999997</v>
      </c>
      <c r="AA62" s="65">
        <f>VLOOKUP($D62,Résultats!$B$2:$AZ$212,AA$2,FALSE)</f>
        <v>4163.5239869999996</v>
      </c>
      <c r="AB62" s="65">
        <f>VLOOKUP($D62,Résultats!$B$2:$AZ$212,AB$2,FALSE)</f>
        <v>3904.6049240000002</v>
      </c>
      <c r="AC62" s="65">
        <f>VLOOKUP($D62,Résultats!$B$2:$AZ$212,AC$2,FALSE)</f>
        <v>3660.6761569999999</v>
      </c>
      <c r="AD62" s="65">
        <f>VLOOKUP($D62,Résultats!$B$2:$AZ$212,AD$2,FALSE)</f>
        <v>3431.937242</v>
      </c>
      <c r="AE62" s="65">
        <f>VLOOKUP($D62,Résultats!$B$2:$AZ$212,AE$2,FALSE)</f>
        <v>3217.4673029999999</v>
      </c>
      <c r="AF62" s="65">
        <f>VLOOKUP($D62,Résultats!$B$2:$AZ$212,AF$2,FALSE)</f>
        <v>3016.38841</v>
      </c>
      <c r="AG62" s="65">
        <f>VLOOKUP($D62,Résultats!$B$2:$AZ$212,AG$2,FALSE)</f>
        <v>2827.8704160000002</v>
      </c>
      <c r="AH62" s="65">
        <f>VLOOKUP($D62,Résultats!$B$2:$AZ$212,AH$2,FALSE)</f>
        <v>2639.3488200000002</v>
      </c>
      <c r="AI62" s="65">
        <f>VLOOKUP($D62,Résultats!$B$2:$AZ$212,AI$2,FALSE)</f>
        <v>2463.3937660000001</v>
      </c>
      <c r="AJ62" s="65">
        <f>VLOOKUP($D62,Résultats!$B$2:$AZ$212,AJ$2,FALSE)</f>
        <v>2299.168271</v>
      </c>
      <c r="AK62" s="65">
        <f>VLOOKUP($D62,Résultats!$B$2:$AZ$212,AK$2,FALSE)</f>
        <v>2145.890758</v>
      </c>
      <c r="AL62" s="65">
        <f>VLOOKUP($D62,Résultats!$B$2:$AZ$212,AL$2,FALSE)</f>
        <v>2002.831557</v>
      </c>
      <c r="AM62" s="226">
        <f>VLOOKUP($D62,Résultats!$B$2:$AZ$212,AM$2,FALSE)</f>
        <v>1869.3095410000001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3770.8091680000002</v>
      </c>
      <c r="G63" s="65">
        <f>VLOOKUP($D63,Résultats!$B$2:$AZ$212,G$2,FALSE)</f>
        <v>3471.2703780000002</v>
      </c>
      <c r="H63" s="65">
        <f>VLOOKUP($D63,Résultats!$B$2:$AZ$212,H$2,FALSE)</f>
        <v>3384.484661</v>
      </c>
      <c r="I63" s="65">
        <f>VLOOKUP($D63,Résultats!$B$2:$AZ$212,I$2,FALSE)</f>
        <v>3271.4005299999999</v>
      </c>
      <c r="J63" s="65">
        <f>VLOOKUP($D63,Résultats!$B$2:$AZ$212,J$2,FALSE)</f>
        <v>3142.5814820000001</v>
      </c>
      <c r="K63" s="65">
        <f>VLOOKUP($D63,Résultats!$B$2:$AZ$212,K$2,FALSE)</f>
        <v>2990.8555839999999</v>
      </c>
      <c r="L63" s="65">
        <f>VLOOKUP($D63,Résultats!$B$2:$AZ$212,L$2,FALSE)</f>
        <v>2834.0016369999998</v>
      </c>
      <c r="M63" s="65">
        <f>VLOOKUP($D63,Résultats!$B$2:$AZ$212,M$2,FALSE)</f>
        <v>2690.7152540000002</v>
      </c>
      <c r="N63" s="65">
        <f>VLOOKUP($D63,Résultats!$B$2:$AZ$212,N$2,FALSE)</f>
        <v>2555.0056089999998</v>
      </c>
      <c r="O63" s="65">
        <f>VLOOKUP($D63,Résultats!$B$2:$AZ$212,O$2,FALSE)</f>
        <v>2419.8864779999999</v>
      </c>
      <c r="P63" s="65">
        <f>VLOOKUP($D63,Résultats!$B$2:$AZ$212,P$2,FALSE)</f>
        <v>2288.4449460000001</v>
      </c>
      <c r="Q63" s="65">
        <f>VLOOKUP($D63,Résultats!$B$2:$AZ$212,Q$2,FALSE)</f>
        <v>2161.2392890000001</v>
      </c>
      <c r="R63" s="65">
        <f>VLOOKUP($D63,Résultats!$B$2:$AZ$212,R$2,FALSE)</f>
        <v>2038.494451</v>
      </c>
      <c r="S63" s="65">
        <f>VLOOKUP($D63,Résultats!$B$2:$AZ$212,S$2,FALSE)</f>
        <v>1920.442755</v>
      </c>
      <c r="T63" s="65">
        <f>VLOOKUP($D63,Résultats!$B$2:$AZ$212,T$2,FALSE)</f>
        <v>1807.346691</v>
      </c>
      <c r="U63" s="65">
        <f>VLOOKUP($D63,Résultats!$B$2:$AZ$212,U$2,FALSE)</f>
        <v>1699.5069579999999</v>
      </c>
      <c r="V63" s="65">
        <f>VLOOKUP($D63,Résultats!$B$2:$AZ$212,V$2,FALSE)</f>
        <v>1597.0845420000001</v>
      </c>
      <c r="W63" s="65">
        <f>VLOOKUP($D63,Résultats!$B$2:$AZ$212,W$2,FALSE)</f>
        <v>1500.1007649999999</v>
      </c>
      <c r="X63" s="65">
        <f>VLOOKUP($D63,Résultats!$B$2:$AZ$212,X$2,FALSE)</f>
        <v>1408.45451</v>
      </c>
      <c r="Y63" s="65">
        <f>VLOOKUP($D63,Résultats!$B$2:$AZ$212,Y$2,FALSE)</f>
        <v>1321.9673130000001</v>
      </c>
      <c r="Z63" s="65">
        <f>VLOOKUP($D63,Résultats!$B$2:$AZ$212,Z$2,FALSE)</f>
        <v>1240.41238</v>
      </c>
      <c r="AA63" s="65">
        <f>VLOOKUP($D63,Résultats!$B$2:$AZ$212,AA$2,FALSE)</f>
        <v>1163.550567</v>
      </c>
      <c r="AB63" s="65">
        <f>VLOOKUP($D63,Résultats!$B$2:$AZ$212,AB$2,FALSE)</f>
        <v>1091.1416449999999</v>
      </c>
      <c r="AC63" s="65">
        <f>VLOOKUP($D63,Résultats!$B$2:$AZ$212,AC$2,FALSE)</f>
        <v>1022.950707</v>
      </c>
      <c r="AD63" s="65">
        <f>VLOOKUP($D63,Résultats!$B$2:$AZ$212,AD$2,FALSE)</f>
        <v>959.01889240000003</v>
      </c>
      <c r="AE63" s="65">
        <f>VLOOKUP($D63,Résultats!$B$2:$AZ$212,AE$2,FALSE)</f>
        <v>899.08146720000002</v>
      </c>
      <c r="AF63" s="65">
        <f>VLOOKUP($D63,Résultats!$B$2:$AZ$212,AF$2,FALSE)</f>
        <v>842.8894818</v>
      </c>
      <c r="AG63" s="65">
        <f>VLOOKUP($D63,Résultats!$B$2:$AZ$212,AG$2,FALSE)</f>
        <v>790.20918240000003</v>
      </c>
      <c r="AH63" s="65">
        <f>VLOOKUP($D63,Résultats!$B$2:$AZ$212,AH$2,FALSE)</f>
        <v>737.52870819999998</v>
      </c>
      <c r="AI63" s="65">
        <f>VLOOKUP($D63,Résultats!$B$2:$AZ$212,AI$2,FALSE)</f>
        <v>688.36019539999995</v>
      </c>
      <c r="AJ63" s="65">
        <f>VLOOKUP($D63,Résultats!$B$2:$AZ$212,AJ$2,FALSE)</f>
        <v>642.46954879999998</v>
      </c>
      <c r="AK63" s="65">
        <f>VLOOKUP($D63,Résultats!$B$2:$AZ$212,AK$2,FALSE)</f>
        <v>599.63826180000001</v>
      </c>
      <c r="AL63" s="65">
        <f>VLOOKUP($D63,Résultats!$B$2:$AZ$212,AL$2,FALSE)</f>
        <v>559.66238559999999</v>
      </c>
      <c r="AM63" s="226">
        <f>VLOOKUP($D63,Résultats!$B$2:$AZ$212,AM$2,FALSE)</f>
        <v>522.35156370000004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1484.9009840000001</v>
      </c>
      <c r="G64" s="224">
        <f>VLOOKUP($D64,Résultats!$B$2:$AZ$212,G$2,FALSE)</f>
        <v>1300.869782</v>
      </c>
      <c r="H64" s="224">
        <f>VLOOKUP($D64,Résultats!$B$2:$AZ$212,H$2,FALSE)</f>
        <v>1244.3410570000001</v>
      </c>
      <c r="I64" s="224">
        <f>VLOOKUP($D64,Résultats!$B$2:$AZ$212,I$2,FALSE)</f>
        <v>1185.213902</v>
      </c>
      <c r="J64" s="224">
        <f>VLOOKUP($D64,Résultats!$B$2:$AZ$212,J$2,FALSE)</f>
        <v>1125.953207</v>
      </c>
      <c r="K64" s="224">
        <f>VLOOKUP($D64,Résultats!$B$2:$AZ$212,K$2,FALSE)</f>
        <v>1063.400251</v>
      </c>
      <c r="L64" s="224">
        <f>VLOOKUP($D64,Résultats!$B$2:$AZ$212,L$2,FALSE)</f>
        <v>1000.847295</v>
      </c>
      <c r="M64" s="224">
        <f>VLOOKUP($D64,Résultats!$B$2:$AZ$212,M$2,FALSE)</f>
        <v>941.97392520000005</v>
      </c>
      <c r="N64" s="224">
        <f>VLOOKUP($D64,Résultats!$B$2:$AZ$212,N$2,FALSE)</f>
        <v>886.56369429999995</v>
      </c>
      <c r="O64" s="224">
        <f>VLOOKUP($D64,Résultats!$B$2:$AZ$212,O$2,FALSE)</f>
        <v>834.20757060000005</v>
      </c>
      <c r="P64" s="224">
        <f>VLOOKUP($D64,Résultats!$B$2:$AZ$212,P$2,FALSE)</f>
        <v>784.74862370000005</v>
      </c>
      <c r="Q64" s="224">
        <f>VLOOKUP($D64,Résultats!$B$2:$AZ$212,Q$2,FALSE)</f>
        <v>738.03739610000002</v>
      </c>
      <c r="R64" s="224">
        <f>VLOOKUP($D64,Résultats!$B$2:$AZ$212,R$2,FALSE)</f>
        <v>693.93157559999997</v>
      </c>
      <c r="S64" s="224">
        <f>VLOOKUP($D64,Résultats!$B$2:$AZ$212,S$2,FALSE)</f>
        <v>652.29568110000002</v>
      </c>
      <c r="T64" s="224">
        <f>VLOOKUP($D64,Résultats!$B$2:$AZ$212,T$2,FALSE)</f>
        <v>613.00076049999996</v>
      </c>
      <c r="U64" s="224">
        <f>VLOOKUP($D64,Résultats!$B$2:$AZ$212,U$2,FALSE)</f>
        <v>575.92410159999997</v>
      </c>
      <c r="V64" s="224">
        <f>VLOOKUP($D64,Résultats!$B$2:$AZ$212,V$2,FALSE)</f>
        <v>540.94895380000003</v>
      </c>
      <c r="W64" s="224">
        <f>VLOOKUP($D64,Résultats!$B$2:$AZ$212,W$2,FALSE)</f>
        <v>507.96426150000002</v>
      </c>
      <c r="X64" s="224">
        <f>VLOOKUP($D64,Résultats!$B$2:$AZ$212,X$2,FALSE)</f>
        <v>476.86440870000001</v>
      </c>
      <c r="Y64" s="224">
        <f>VLOOKUP($D64,Résultats!$B$2:$AZ$212,Y$2,FALSE)</f>
        <v>447.5489738</v>
      </c>
      <c r="Z64" s="224">
        <f>VLOOKUP($D64,Résultats!$B$2:$AZ$212,Z$2,FALSE)</f>
        <v>419.92249390000001</v>
      </c>
      <c r="AA64" s="224">
        <f>VLOOKUP($D64,Résultats!$B$2:$AZ$212,AA$2,FALSE)</f>
        <v>393.89424009999999</v>
      </c>
      <c r="AB64" s="224">
        <f>VLOOKUP($D64,Résultats!$B$2:$AZ$212,AB$2,FALSE)</f>
        <v>369.37800110000001</v>
      </c>
      <c r="AC64" s="224">
        <f>VLOOKUP($D64,Résultats!$B$2:$AZ$212,AC$2,FALSE)</f>
        <v>346.29187610000002</v>
      </c>
      <c r="AD64" s="224">
        <f>VLOOKUP($D64,Résultats!$B$2:$AZ$212,AD$2,FALSE)</f>
        <v>324.64863380000003</v>
      </c>
      <c r="AE64" s="224">
        <f>VLOOKUP($D64,Résultats!$B$2:$AZ$212,AE$2,FALSE)</f>
        <v>304.35809419999998</v>
      </c>
      <c r="AF64" s="224">
        <f>VLOOKUP($D64,Résultats!$B$2:$AZ$212,AF$2,FALSE)</f>
        <v>285.33571330000001</v>
      </c>
      <c r="AG64" s="224">
        <f>VLOOKUP($D64,Résultats!$B$2:$AZ$212,AG$2,FALSE)</f>
        <v>267.50223119999998</v>
      </c>
      <c r="AH64" s="224">
        <f>VLOOKUP($D64,Résultats!$B$2:$AZ$212,AH$2,FALSE)</f>
        <v>249.66874910000001</v>
      </c>
      <c r="AI64" s="224">
        <f>VLOOKUP($D64,Résultats!$B$2:$AZ$212,AI$2,FALSE)</f>
        <v>233.02416590000001</v>
      </c>
      <c r="AJ64" s="224">
        <f>VLOOKUP($D64,Résultats!$B$2:$AZ$212,AJ$2,FALSE)</f>
        <v>217.48922150000001</v>
      </c>
      <c r="AK64" s="224">
        <f>VLOOKUP($D64,Résultats!$B$2:$AZ$212,AK$2,FALSE)</f>
        <v>202.98993999999999</v>
      </c>
      <c r="AL64" s="224">
        <f>VLOOKUP($D64,Résultats!$B$2:$AZ$212,AL$2,FALSE)</f>
        <v>189.45727740000001</v>
      </c>
      <c r="AM64" s="227">
        <f>VLOOKUP($D64,Résultats!$B$2:$AZ$212,AM$2,FALSE)</f>
        <v>176.8267922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1940.3869999999999</v>
      </c>
      <c r="G68" s="51">
        <f t="shared" si="11"/>
        <v>2203.7420000000002</v>
      </c>
      <c r="H68" s="51">
        <f t="shared" si="11"/>
        <v>2240.3020000000001</v>
      </c>
      <c r="I68" s="51">
        <f t="shared" si="11"/>
        <v>1801.2697539999999</v>
      </c>
      <c r="J68" s="51">
        <f t="shared" si="11"/>
        <v>1565.3763469999999</v>
      </c>
      <c r="K68" s="51">
        <f t="shared" si="11"/>
        <v>1560.2103320000001</v>
      </c>
      <c r="L68" s="51">
        <f t="shared" si="11"/>
        <v>1627.64635</v>
      </c>
      <c r="M68" s="51">
        <f t="shared" si="11"/>
        <v>2249.9327229999999</v>
      </c>
      <c r="N68" s="51">
        <f t="shared" si="11"/>
        <v>2462.3829059999998</v>
      </c>
      <c r="O68" s="51">
        <f t="shared" si="11"/>
        <v>1982.1749950000001</v>
      </c>
      <c r="P68" s="51">
        <f t="shared" si="11"/>
        <v>1809.874867</v>
      </c>
      <c r="Q68" s="51">
        <f t="shared" si="11"/>
        <v>1735.814572</v>
      </c>
      <c r="R68" s="51">
        <f t="shared" si="11"/>
        <v>1687.467854</v>
      </c>
      <c r="S68" s="51">
        <f t="shared" si="11"/>
        <v>1655.3942280000001</v>
      </c>
      <c r="T68" s="51">
        <f t="shared" si="11"/>
        <v>1615.4636170000001</v>
      </c>
      <c r="U68" s="51">
        <f t="shared" si="11"/>
        <v>1598.6824730000001</v>
      </c>
      <c r="V68" s="51">
        <f t="shared" si="11"/>
        <v>1587.4217180000001</v>
      </c>
      <c r="W68" s="51">
        <f t="shared" si="11"/>
        <v>1577.163918</v>
      </c>
      <c r="X68" s="51">
        <f t="shared" si="11"/>
        <v>1566.7451860000001</v>
      </c>
      <c r="Y68" s="51">
        <f t="shared" si="11"/>
        <v>1602.732579</v>
      </c>
      <c r="Z68" s="51">
        <f t="shared" si="11"/>
        <v>1617.896266</v>
      </c>
      <c r="AA68" s="51">
        <f t="shared" si="11"/>
        <v>1621.739994</v>
      </c>
      <c r="AB68" s="51">
        <f t="shared" si="11"/>
        <v>1621.528143</v>
      </c>
      <c r="AC68" s="51">
        <f t="shared" si="11"/>
        <v>1616.129189</v>
      </c>
      <c r="AD68" s="51">
        <f t="shared" si="11"/>
        <v>1599.192485</v>
      </c>
      <c r="AE68" s="51">
        <f t="shared" si="11"/>
        <v>1585.526558</v>
      </c>
      <c r="AF68" s="51">
        <f t="shared" si="11"/>
        <v>1572.6454100000001</v>
      </c>
      <c r="AG68" s="51">
        <f t="shared" si="11"/>
        <v>1559.93229</v>
      </c>
      <c r="AH68" s="51">
        <f t="shared" si="11"/>
        <v>1605.188163</v>
      </c>
      <c r="AI68" s="51">
        <f t="shared" si="11"/>
        <v>1608.167535</v>
      </c>
      <c r="AJ68" s="51">
        <f t="shared" si="11"/>
        <v>1603.5138959999999</v>
      </c>
      <c r="AK68" s="51">
        <f t="shared" si="11"/>
        <v>1595.34951</v>
      </c>
      <c r="AL68" s="51">
        <f t="shared" si="11"/>
        <v>1584.866203</v>
      </c>
      <c r="AM68" s="100">
        <f t="shared" si="11"/>
        <v>1547.186383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9.1928003919089767E-4</v>
      </c>
      <c r="F69" s="124">
        <f t="shared" si="12"/>
        <v>2.2859999500099721E-2</v>
      </c>
      <c r="G69" s="124">
        <f t="shared" si="12"/>
        <v>4.8656042041218983E-2</v>
      </c>
      <c r="H69" s="124">
        <f t="shared" si="12"/>
        <v>6.1664871343238545E-2</v>
      </c>
      <c r="I69" s="124">
        <f t="shared" si="12"/>
        <v>7.7405908521128705E-2</v>
      </c>
      <c r="J69" s="123">
        <f t="shared" si="12"/>
        <v>9.6057826086470191E-2</v>
      </c>
      <c r="K69" s="67">
        <f t="shared" si="12"/>
        <v>0.11776046493967199</v>
      </c>
      <c r="L69" s="67">
        <f t="shared" si="12"/>
        <v>0.14242832326567745</v>
      </c>
      <c r="M69" s="67">
        <f t="shared" si="12"/>
        <v>0.16984611463869093</v>
      </c>
      <c r="N69" s="124">
        <f t="shared" si="12"/>
        <v>0.19949247783642632</v>
      </c>
      <c r="O69" s="123">
        <f t="shared" si="12"/>
        <v>0.24474135382784404</v>
      </c>
      <c r="P69" s="67">
        <f t="shared" si="12"/>
        <v>0.31914714814369538</v>
      </c>
      <c r="Q69" s="67">
        <f t="shared" si="12"/>
        <v>0.42819994029869224</v>
      </c>
      <c r="R69" s="67">
        <f t="shared" si="12"/>
        <v>0.55095892179288886</v>
      </c>
      <c r="S69" s="124">
        <f t="shared" si="12"/>
        <v>0.6749240930662469</v>
      </c>
      <c r="T69" s="124">
        <f t="shared" si="12"/>
        <v>0.78481581798446653</v>
      </c>
      <c r="U69" s="124">
        <f t="shared" si="12"/>
        <v>0.86938224161040134</v>
      </c>
      <c r="V69" s="124">
        <f t="shared" si="12"/>
        <v>0.92623757085324188</v>
      </c>
      <c r="W69" s="124">
        <f t="shared" si="12"/>
        <v>0.96044106494706161</v>
      </c>
      <c r="X69" s="118">
        <f t="shared" si="12"/>
        <v>0.97946040154611325</v>
      </c>
      <c r="Y69" s="118">
        <f t="shared" si="12"/>
        <v>0.98953065706665211</v>
      </c>
      <c r="Z69" s="118">
        <f t="shared" si="12"/>
        <v>0.99471624344548681</v>
      </c>
      <c r="AA69" s="118">
        <f t="shared" si="12"/>
        <v>0.99734700937516618</v>
      </c>
      <c r="AB69" s="118">
        <f t="shared" si="12"/>
        <v>0.99867139277890415</v>
      </c>
      <c r="AC69" s="118">
        <f t="shared" si="12"/>
        <v>0.9993355104237277</v>
      </c>
      <c r="AD69" s="118">
        <f t="shared" si="12"/>
        <v>0.99966788613316915</v>
      </c>
      <c r="AE69" s="118">
        <f t="shared" si="12"/>
        <v>0.99983406648178019</v>
      </c>
      <c r="AF69" s="118">
        <f t="shared" si="12"/>
        <v>0.99991710973168457</v>
      </c>
      <c r="AG69" s="118">
        <f t="shared" si="12"/>
        <v>0.99995859692089584</v>
      </c>
      <c r="AH69" s="118">
        <f t="shared" si="12"/>
        <v>0.99997931955843855</v>
      </c>
      <c r="AI69" s="118">
        <f t="shared" si="12"/>
        <v>0.99998967085229706</v>
      </c>
      <c r="AJ69" s="118">
        <f t="shared" si="12"/>
        <v>0.99999484132939498</v>
      </c>
      <c r="AK69" s="118">
        <f t="shared" si="12"/>
        <v>0.99999742376201939</v>
      </c>
      <c r="AL69" s="118">
        <f t="shared" si="12"/>
        <v>0.99999871345606584</v>
      </c>
      <c r="AM69" s="118">
        <f t="shared" si="12"/>
        <v>0.99999935754346669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2.737832878213232E-6</v>
      </c>
      <c r="F70" s="111">
        <f t="shared" si="13"/>
        <v>4.0043720525853864E-4</v>
      </c>
      <c r="G70" s="111">
        <f t="shared" si="13"/>
        <v>6.6991720764045877E-4</v>
      </c>
      <c r="H70" s="111">
        <f t="shared" si="13"/>
        <v>9.5543333755895409E-4</v>
      </c>
      <c r="I70" s="111">
        <f t="shared" si="13"/>
        <v>1.333757701013393E-3</v>
      </c>
      <c r="J70" s="110">
        <f t="shared" si="13"/>
        <v>1.8422225278455675E-3</v>
      </c>
      <c r="K70" s="68">
        <f t="shared" si="13"/>
        <v>3.6584028883356987E-3</v>
      </c>
      <c r="L70" s="68">
        <f t="shared" si="13"/>
        <v>5.5582385289040213E-3</v>
      </c>
      <c r="M70" s="68">
        <f t="shared" si="13"/>
        <v>7.0704222119089555E-3</v>
      </c>
      <c r="N70" s="111">
        <f t="shared" si="13"/>
        <v>8.8364817660897127E-3</v>
      </c>
      <c r="O70" s="110">
        <f t="shared" si="13"/>
        <v>1.159564224045718E-2</v>
      </c>
      <c r="P70" s="68">
        <f t="shared" si="13"/>
        <v>1.6139662941681152E-2</v>
      </c>
      <c r="Q70" s="68">
        <f t="shared" si="13"/>
        <v>2.3047705898622907E-2</v>
      </c>
      <c r="R70" s="68">
        <f t="shared" si="13"/>
        <v>3.1477193721996671E-2</v>
      </c>
      <c r="S70" s="111">
        <f t="shared" si="13"/>
        <v>4.08210200790914E-2</v>
      </c>
      <c r="T70" s="111">
        <f t="shared" si="13"/>
        <v>4.9963846421927804E-2</v>
      </c>
      <c r="U70" s="111">
        <f t="shared" si="13"/>
        <v>5.8050720006861546E-2</v>
      </c>
      <c r="V70" s="111">
        <f t="shared" si="13"/>
        <v>6.4701018409526384E-2</v>
      </c>
      <c r="W70" s="111">
        <f t="shared" si="13"/>
        <v>7.0040475780146522E-2</v>
      </c>
      <c r="X70" s="116">
        <f t="shared" si="13"/>
        <v>7.442808239782267E-2</v>
      </c>
      <c r="Y70" s="116">
        <f t="shared" si="13"/>
        <v>7.8221182586942356E-2</v>
      </c>
      <c r="Z70" s="116">
        <f t="shared" si="13"/>
        <v>8.165714055736624E-2</v>
      </c>
      <c r="AA70" s="116">
        <f t="shared" si="13"/>
        <v>8.4902159044861036E-2</v>
      </c>
      <c r="AB70" s="116">
        <f t="shared" si="13"/>
        <v>8.8053451502753219E-2</v>
      </c>
      <c r="AC70" s="116">
        <f t="shared" si="13"/>
        <v>9.116828512401802E-2</v>
      </c>
      <c r="AD70" s="116">
        <f t="shared" si="13"/>
        <v>9.373742861229116E-2</v>
      </c>
      <c r="AE70" s="116">
        <f t="shared" si="13"/>
        <v>9.6304225009392744E-2</v>
      </c>
      <c r="AF70" s="116">
        <f t="shared" si="13"/>
        <v>9.8883921709980366E-2</v>
      </c>
      <c r="AG70" s="116">
        <f t="shared" si="13"/>
        <v>0.10148822844099213</v>
      </c>
      <c r="AH70" s="116">
        <f t="shared" si="13"/>
        <v>0.11318534050266355</v>
      </c>
      <c r="AI70" s="116">
        <f t="shared" si="13"/>
        <v>0.11596686603924011</v>
      </c>
      <c r="AJ70" s="116">
        <f t="shared" si="13"/>
        <v>0.1187865208871255</v>
      </c>
      <c r="AK70" s="116">
        <f t="shared" si="13"/>
        <v>0.12164698060426896</v>
      </c>
      <c r="AL70" s="116">
        <f t="shared" si="13"/>
        <v>0.12455157837699186</v>
      </c>
      <c r="AM70" s="116">
        <f t="shared" si="13"/>
        <v>0.12752289806056288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6.2759553729456386E-6</v>
      </c>
      <c r="F71" s="111">
        <f t="shared" si="14"/>
        <v>3.7774585379102212E-4</v>
      </c>
      <c r="G71" s="111">
        <f t="shared" si="14"/>
        <v>6.8508569242679038E-4</v>
      </c>
      <c r="H71" s="111">
        <f t="shared" si="14"/>
        <v>9.3791311126803425E-4</v>
      </c>
      <c r="I71" s="111">
        <f t="shared" si="14"/>
        <v>1.2647334464707834E-3</v>
      </c>
      <c r="J71" s="110">
        <f t="shared" si="14"/>
        <v>1.6902062772767834E-3</v>
      </c>
      <c r="K71" s="68">
        <f t="shared" si="14"/>
        <v>2.949229212641825E-3</v>
      </c>
      <c r="L71" s="68">
        <f t="shared" si="14"/>
        <v>4.2457525727256414E-3</v>
      </c>
      <c r="M71" s="68">
        <f t="shared" si="14"/>
        <v>5.3211376178557857E-3</v>
      </c>
      <c r="N71" s="111">
        <f t="shared" si="14"/>
        <v>6.5562609091634107E-3</v>
      </c>
      <c r="O71" s="110">
        <f t="shared" si="14"/>
        <v>8.471663693850601E-3</v>
      </c>
      <c r="P71" s="68">
        <f t="shared" si="14"/>
        <v>1.1615720298302811E-2</v>
      </c>
      <c r="Q71" s="68">
        <f t="shared" si="14"/>
        <v>1.6348794011622113E-2</v>
      </c>
      <c r="R71" s="68">
        <f t="shared" si="14"/>
        <v>2.2016896293421184E-2</v>
      </c>
      <c r="S71" s="111">
        <f t="shared" si="14"/>
        <v>2.8165540987980298E-2</v>
      </c>
      <c r="T71" s="111">
        <f t="shared" si="14"/>
        <v>3.404546642909631E-2</v>
      </c>
      <c r="U71" s="111">
        <f t="shared" si="14"/>
        <v>3.9089017047101889E-2</v>
      </c>
      <c r="V71" s="111">
        <f t="shared" si="14"/>
        <v>4.3069834584435238E-2</v>
      </c>
      <c r="W71" s="111">
        <f t="shared" si="14"/>
        <v>4.6104745277338953E-2</v>
      </c>
      <c r="X71" s="116">
        <f t="shared" si="14"/>
        <v>4.8458306959176446E-2</v>
      </c>
      <c r="Y71" s="116">
        <f t="shared" si="14"/>
        <v>5.0381357924589865E-2</v>
      </c>
      <c r="Z71" s="116">
        <f t="shared" si="14"/>
        <v>5.2040619271693157E-2</v>
      </c>
      <c r="AA71" s="116">
        <f t="shared" si="14"/>
        <v>5.3546221565280085E-2</v>
      </c>
      <c r="AB71" s="116">
        <f t="shared" si="14"/>
        <v>5.4960834380041963E-2</v>
      </c>
      <c r="AC71" s="116">
        <f t="shared" si="14"/>
        <v>5.6319735965117822E-2</v>
      </c>
      <c r="AD71" s="116">
        <f t="shared" si="14"/>
        <v>5.7414859694016128E-2</v>
      </c>
      <c r="AE71" s="116">
        <f t="shared" si="14"/>
        <v>5.8485906572874953E-2</v>
      </c>
      <c r="AF71" s="116">
        <f t="shared" si="14"/>
        <v>5.9540391282482417E-2</v>
      </c>
      <c r="AG71" s="116">
        <f t="shared" si="14"/>
        <v>6.0583345620725627E-2</v>
      </c>
      <c r="AH71" s="116">
        <f t="shared" si="14"/>
        <v>6.5007552637927096E-2</v>
      </c>
      <c r="AI71" s="116">
        <f t="shared" si="14"/>
        <v>6.5998302036360909E-2</v>
      </c>
      <c r="AJ71" s="116">
        <f t="shared" si="14"/>
        <v>6.697858825415505E-2</v>
      </c>
      <c r="AK71" s="116">
        <f t="shared" si="14"/>
        <v>6.7948483338926779E-2</v>
      </c>
      <c r="AL71" s="116">
        <f t="shared" si="14"/>
        <v>6.8908151989912805E-2</v>
      </c>
      <c r="AM71" s="116">
        <f t="shared" si="14"/>
        <v>6.9863730955548362E-2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2.5693508554572273E-5</v>
      </c>
      <c r="F72" s="111">
        <f t="shared" si="15"/>
        <v>7.1978008201456717E-4</v>
      </c>
      <c r="G72" s="111">
        <f t="shared" si="15"/>
        <v>1.4933665279329431E-3</v>
      </c>
      <c r="H72" s="111">
        <f t="shared" si="15"/>
        <v>1.9156794432179233E-3</v>
      </c>
      <c r="I72" s="111">
        <f t="shared" si="15"/>
        <v>2.4327210975863644E-3</v>
      </c>
      <c r="J72" s="110">
        <f t="shared" si="15"/>
        <v>3.0563182420438092E-3</v>
      </c>
      <c r="K72" s="68">
        <f t="shared" si="15"/>
        <v>3.9812456177222644E-3</v>
      </c>
      <c r="L72" s="68">
        <f t="shared" si="15"/>
        <v>4.9518000534944156E-3</v>
      </c>
      <c r="M72" s="68">
        <f t="shared" si="15"/>
        <v>5.94724732575926E-3</v>
      </c>
      <c r="N72" s="111">
        <f t="shared" si="15"/>
        <v>7.0294753134547633E-3</v>
      </c>
      <c r="O72" s="110">
        <f t="shared" si="15"/>
        <v>8.6763020083400859E-3</v>
      </c>
      <c r="P72" s="68">
        <f t="shared" si="15"/>
        <v>1.136973620397813E-2</v>
      </c>
      <c r="Q72" s="68">
        <f t="shared" si="15"/>
        <v>1.5309917273813506E-2</v>
      </c>
      <c r="R72" s="68">
        <f t="shared" si="15"/>
        <v>1.9743380741165814E-2</v>
      </c>
      <c r="S72" s="111">
        <f t="shared" si="15"/>
        <v>2.4205907639542643E-2</v>
      </c>
      <c r="T72" s="111">
        <f t="shared" si="15"/>
        <v>2.813226613818564E-2</v>
      </c>
      <c r="U72" s="111">
        <f t="shared" si="15"/>
        <v>3.1109046367833668E-2</v>
      </c>
      <c r="V72" s="111">
        <f t="shared" si="15"/>
        <v>3.3046367928046702E-2</v>
      </c>
      <c r="W72" s="111">
        <f t="shared" si="15"/>
        <v>3.4126157862051726E-2</v>
      </c>
      <c r="X72" s="116">
        <f t="shared" si="15"/>
        <v>3.4618869146472678E-2</v>
      </c>
      <c r="Y72" s="116">
        <f t="shared" si="15"/>
        <v>3.4750189133080568E-2</v>
      </c>
      <c r="Z72" s="116">
        <f t="shared" si="15"/>
        <v>3.4668714409407012E-2</v>
      </c>
      <c r="AA72" s="116">
        <f t="shared" si="15"/>
        <v>3.4458189134355159E-2</v>
      </c>
      <c r="AB72" s="116">
        <f t="shared" si="15"/>
        <v>3.4162944842579888E-2</v>
      </c>
      <c r="AC72" s="116">
        <f t="shared" si="15"/>
        <v>3.3805166735343214E-2</v>
      </c>
      <c r="AD72" s="116">
        <f t="shared" si="15"/>
        <v>3.3472258819425352E-2</v>
      </c>
      <c r="AE72" s="116">
        <f t="shared" si="15"/>
        <v>3.3106783008550522E-2</v>
      </c>
      <c r="AF72" s="116">
        <f t="shared" si="15"/>
        <v>3.2710380663623334E-2</v>
      </c>
      <c r="AG72" s="116">
        <f t="shared" si="15"/>
        <v>3.228296780753221E-2</v>
      </c>
      <c r="AH72" s="116">
        <f t="shared" si="15"/>
        <v>3.0054711523561119E-2</v>
      </c>
      <c r="AI72" s="116">
        <f t="shared" si="15"/>
        <v>2.9455952199656861E-2</v>
      </c>
      <c r="AJ72" s="116">
        <f t="shared" si="15"/>
        <v>2.8822830581818667E-2</v>
      </c>
      <c r="AK72" s="116">
        <f t="shared" si="15"/>
        <v>2.8154420500621207E-2</v>
      </c>
      <c r="AL72" s="116">
        <f t="shared" si="15"/>
        <v>2.7449508897124233E-2</v>
      </c>
      <c r="AM72" s="116">
        <f t="shared" si="15"/>
        <v>2.6701840827925642E-2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6.0358684829329957E-4</v>
      </c>
      <c r="F73" s="111">
        <f t="shared" si="16"/>
        <v>1.4891060535862175E-2</v>
      </c>
      <c r="G73" s="111">
        <f t="shared" si="16"/>
        <v>3.1790784079987582E-2</v>
      </c>
      <c r="H73" s="111">
        <f t="shared" si="16"/>
        <v>4.0234580761879427E-2</v>
      </c>
      <c r="I73" s="111">
        <f t="shared" si="16"/>
        <v>5.0434144757198873E-2</v>
      </c>
      <c r="J73" s="110">
        <f t="shared" si="16"/>
        <v>6.248746306117528E-2</v>
      </c>
      <c r="K73" s="68">
        <f t="shared" si="16"/>
        <v>7.5846446708442886E-2</v>
      </c>
      <c r="L73" s="68">
        <f t="shared" si="16"/>
        <v>9.1104846455128285E-2</v>
      </c>
      <c r="M73" s="68">
        <f t="shared" si="16"/>
        <v>0.10839456224931754</v>
      </c>
      <c r="N73" s="111">
        <f t="shared" si="16"/>
        <v>0.12701474914316191</v>
      </c>
      <c r="O73" s="110">
        <f t="shared" si="16"/>
        <v>0.15539667954493594</v>
      </c>
      <c r="P73" s="68">
        <f t="shared" si="16"/>
        <v>0.20206048559930637</v>
      </c>
      <c r="Q73" s="68">
        <f t="shared" si="16"/>
        <v>0.27030886320961245</v>
      </c>
      <c r="R73" s="68">
        <f t="shared" si="16"/>
        <v>0.34675803993123056</v>
      </c>
      <c r="S73" s="111">
        <f t="shared" si="16"/>
        <v>0.42347756337591869</v>
      </c>
      <c r="T73" s="111">
        <f t="shared" si="16"/>
        <v>0.49098909808502356</v>
      </c>
      <c r="U73" s="111">
        <f t="shared" si="16"/>
        <v>0.54233286067933262</v>
      </c>
      <c r="V73" s="111">
        <f t="shared" si="16"/>
        <v>0.57614833275199029</v>
      </c>
      <c r="W73" s="111">
        <f t="shared" si="16"/>
        <v>0.59571449972773216</v>
      </c>
      <c r="X73" s="116">
        <f t="shared" si="16"/>
        <v>0.60577116150143384</v>
      </c>
      <c r="Y73" s="116">
        <f t="shared" si="16"/>
        <v>0.61024262388816142</v>
      </c>
      <c r="Z73" s="116">
        <f t="shared" si="16"/>
        <v>0.61168467132119586</v>
      </c>
      <c r="AA73" s="116">
        <f t="shared" si="16"/>
        <v>0.61154511084962482</v>
      </c>
      <c r="AB73" s="116">
        <f t="shared" si="16"/>
        <v>0.61059525415834859</v>
      </c>
      <c r="AC73" s="116">
        <f t="shared" si="16"/>
        <v>0.60923050749997931</v>
      </c>
      <c r="AD73" s="116">
        <f t="shared" si="16"/>
        <v>0.60796359745274819</v>
      </c>
      <c r="AE73" s="116">
        <f t="shared" si="16"/>
        <v>0.60658956902820926</v>
      </c>
      <c r="AF73" s="116">
        <f t="shared" si="16"/>
        <v>0.60515492859893949</v>
      </c>
      <c r="AG73" s="116">
        <f t="shared" si="16"/>
        <v>0.60368078020873595</v>
      </c>
      <c r="AH73" s="116">
        <f t="shared" si="16"/>
        <v>0.59698453806751628</v>
      </c>
      <c r="AI73" s="116">
        <f t="shared" si="16"/>
        <v>0.59540563719936057</v>
      </c>
      <c r="AJ73" s="116">
        <f t="shared" si="16"/>
        <v>0.59380600347475887</v>
      </c>
      <c r="AK73" s="116">
        <f t="shared" si="16"/>
        <v>0.59218628687829045</v>
      </c>
      <c r="AL73" s="116">
        <f t="shared" si="16"/>
        <v>0.59054594023669771</v>
      </c>
      <c r="AM73" s="116">
        <f t="shared" si="16"/>
        <v>0.58887320849694935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2.3789661677201852E-4</v>
      </c>
      <c r="F74" s="111">
        <f t="shared" si="17"/>
        <v>5.6885135748693432E-3</v>
      </c>
      <c r="G74" s="111">
        <f t="shared" si="17"/>
        <v>1.2244820369172071E-2</v>
      </c>
      <c r="H74" s="111">
        <f t="shared" si="17"/>
        <v>1.543866102427262E-2</v>
      </c>
      <c r="I74" s="111">
        <f t="shared" si="17"/>
        <v>1.9278477903093689E-2</v>
      </c>
      <c r="J74" s="110">
        <f t="shared" si="17"/>
        <v>2.378292117505721E-2</v>
      </c>
      <c r="K74" s="68">
        <f t="shared" si="17"/>
        <v>2.8100752296517928E-2</v>
      </c>
      <c r="L74" s="68">
        <f t="shared" si="17"/>
        <v>3.3137465666297841E-2</v>
      </c>
      <c r="M74" s="68">
        <f t="shared" si="17"/>
        <v>3.9187282934592886E-2</v>
      </c>
      <c r="N74" s="111">
        <f t="shared" si="17"/>
        <v>4.5633132290758362E-2</v>
      </c>
      <c r="O74" s="110">
        <f t="shared" si="17"/>
        <v>5.5427373202233336E-2</v>
      </c>
      <c r="P74" s="68">
        <f t="shared" si="17"/>
        <v>7.1532930569171774E-2</v>
      </c>
      <c r="Q74" s="68">
        <f t="shared" si="17"/>
        <v>9.4964940529373557E-2</v>
      </c>
      <c r="R74" s="68">
        <f t="shared" si="17"/>
        <v>0.12088048019195037</v>
      </c>
      <c r="S74" s="111">
        <f t="shared" si="17"/>
        <v>0.14647024611952433</v>
      </c>
      <c r="T74" s="111">
        <f t="shared" si="17"/>
        <v>0.16856370445884203</v>
      </c>
      <c r="U74" s="111">
        <f t="shared" si="17"/>
        <v>0.18484930071538974</v>
      </c>
      <c r="V74" s="111">
        <f t="shared" si="17"/>
        <v>0.19498051903306515</v>
      </c>
      <c r="W74" s="111">
        <f t="shared" si="17"/>
        <v>0.2001842542152299</v>
      </c>
      <c r="X74" s="116">
        <f t="shared" si="17"/>
        <v>0.2021467926820871</v>
      </c>
      <c r="Y74" s="116">
        <f t="shared" si="17"/>
        <v>0.20223559928022153</v>
      </c>
      <c r="Z74" s="116">
        <f t="shared" si="17"/>
        <v>0.20133836287622661</v>
      </c>
      <c r="AA74" s="116">
        <f t="shared" si="17"/>
        <v>0.19994413006996484</v>
      </c>
      <c r="AB74" s="116">
        <f t="shared" si="17"/>
        <v>0.19831020576989147</v>
      </c>
      <c r="AC74" s="116">
        <f t="shared" si="17"/>
        <v>0.19656607662445977</v>
      </c>
      <c r="AD74" s="116">
        <f t="shared" si="17"/>
        <v>0.19509993463982542</v>
      </c>
      <c r="AE74" s="116">
        <f t="shared" si="17"/>
        <v>0.19361834827114893</v>
      </c>
      <c r="AF74" s="116">
        <f t="shared" si="17"/>
        <v>0.19213394880922327</v>
      </c>
      <c r="AG74" s="116">
        <f t="shared" si="17"/>
        <v>0.19065135410460668</v>
      </c>
      <c r="AH74" s="116">
        <f t="shared" si="17"/>
        <v>0.18428749066223957</v>
      </c>
      <c r="AI74" s="116">
        <f t="shared" si="17"/>
        <v>0.18285748412400329</v>
      </c>
      <c r="AJ74" s="116">
        <f t="shared" si="17"/>
        <v>0.18143891251940858</v>
      </c>
      <c r="AK74" s="116">
        <f t="shared" si="17"/>
        <v>0.18003242975891845</v>
      </c>
      <c r="AL74" s="116">
        <f t="shared" si="17"/>
        <v>0.17863814621328009</v>
      </c>
      <c r="AM74" s="116">
        <f t="shared" si="17"/>
        <v>0.17724723628206854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3.2432789464812473E-6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3.9845998482933001E-5</v>
      </c>
      <c r="F76" s="126">
        <f t="shared" si="19"/>
        <v>7.8246224490269214E-4</v>
      </c>
      <c r="G76" s="126">
        <f t="shared" si="19"/>
        <v>1.7720681477232814E-3</v>
      </c>
      <c r="H76" s="126">
        <f t="shared" si="19"/>
        <v>2.1826036695052719E-3</v>
      </c>
      <c r="I76" s="126">
        <f t="shared" si="19"/>
        <v>2.6620736113242924E-3</v>
      </c>
      <c r="J76" s="125">
        <f t="shared" si="19"/>
        <v>3.1986947902950527E-3</v>
      </c>
      <c r="K76" s="69">
        <f t="shared" si="19"/>
        <v>3.2243881756322066E-3</v>
      </c>
      <c r="L76" s="69">
        <f t="shared" si="19"/>
        <v>3.4302199725388749E-3</v>
      </c>
      <c r="M76" s="69">
        <f t="shared" si="19"/>
        <v>3.925462272144571E-3</v>
      </c>
      <c r="N76" s="126">
        <f t="shared" si="19"/>
        <v>4.4223783894315263E-3</v>
      </c>
      <c r="O76" s="125">
        <f t="shared" si="19"/>
        <v>5.1736931128020811E-3</v>
      </c>
      <c r="P76" s="69">
        <f t="shared" si="19"/>
        <v>6.4286125202046912E-3</v>
      </c>
      <c r="Q76" s="69">
        <f t="shared" si="19"/>
        <v>8.2197193814086723E-3</v>
      </c>
      <c r="R76" s="69">
        <f t="shared" si="19"/>
        <v>1.0082930936828383E-2</v>
      </c>
      <c r="S76" s="126">
        <f t="shared" si="19"/>
        <v>1.1783814894393844E-2</v>
      </c>
      <c r="T76" s="126">
        <f t="shared" si="19"/>
        <v>1.3121436358538553E-2</v>
      </c>
      <c r="U76" s="126">
        <f t="shared" si="19"/>
        <v>1.3951296956515766E-2</v>
      </c>
      <c r="V76" s="126">
        <f t="shared" si="19"/>
        <v>1.4291498335163888E-2</v>
      </c>
      <c r="W76" s="126">
        <f t="shared" si="19"/>
        <v>1.4270932224053073E-2</v>
      </c>
      <c r="X76" s="119">
        <f t="shared" si="19"/>
        <v>1.4037188833589943E-2</v>
      </c>
      <c r="Y76" s="119">
        <f t="shared" si="19"/>
        <v>1.3699704022800675E-2</v>
      </c>
      <c r="Z76" s="119">
        <f t="shared" si="19"/>
        <v>1.3326734867438034E-2</v>
      </c>
      <c r="AA76" s="119">
        <f t="shared" si="19"/>
        <v>1.2951198711080194E-2</v>
      </c>
      <c r="AB76" s="119">
        <f t="shared" si="19"/>
        <v>1.2588702094453874E-2</v>
      </c>
      <c r="AC76" s="119">
        <f t="shared" si="19"/>
        <v>1.2245738505747637E-2</v>
      </c>
      <c r="AD76" s="119">
        <f t="shared" si="19"/>
        <v>1.1979807177495586E-2</v>
      </c>
      <c r="AE76" s="119">
        <f t="shared" si="19"/>
        <v>1.1729234648367209E-2</v>
      </c>
      <c r="AF76" s="119">
        <f t="shared" si="19"/>
        <v>1.1493538673794238E-2</v>
      </c>
      <c r="AG76" s="119">
        <f t="shared" si="19"/>
        <v>1.1271920969082576E-2</v>
      </c>
      <c r="AH76" s="119">
        <f t="shared" si="19"/>
        <v>1.0459686363884555E-2</v>
      </c>
      <c r="AI76" s="119">
        <f t="shared" si="19"/>
        <v>1.030542931585794E-2</v>
      </c>
      <c r="AJ76" s="119">
        <f t="shared" si="19"/>
        <v>1.0161985431275614E-2</v>
      </c>
      <c r="AK76" s="119">
        <f t="shared" si="19"/>
        <v>1.0028822618311395E-2</v>
      </c>
      <c r="AL76" s="119">
        <f t="shared" si="19"/>
        <v>9.9053878619430689E-3</v>
      </c>
      <c r="AM76" s="119">
        <f t="shared" si="19"/>
        <v>9.7904431918723785E-3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0.99908071976401192</v>
      </c>
      <c r="F77" s="124">
        <f t="shared" si="20"/>
        <v>0.97714000042259608</v>
      </c>
      <c r="G77" s="124">
        <f t="shared" si="20"/>
        <v>0.95134395814029049</v>
      </c>
      <c r="H77" s="124">
        <f t="shared" si="20"/>
        <v>0.9383351284782141</v>
      </c>
      <c r="I77" s="124">
        <f t="shared" si="20"/>
        <v>0.92259409136783865</v>
      </c>
      <c r="J77" s="123">
        <f t="shared" si="20"/>
        <v>0.90394217384964748</v>
      </c>
      <c r="K77" s="67">
        <f t="shared" si="20"/>
        <v>0.88223953448348269</v>
      </c>
      <c r="L77" s="67">
        <f t="shared" si="20"/>
        <v>0.8575716770415146</v>
      </c>
      <c r="M77" s="67">
        <f t="shared" si="20"/>
        <v>0.83015388545020075</v>
      </c>
      <c r="N77" s="124">
        <f t="shared" si="20"/>
        <v>0.80050752228540689</v>
      </c>
      <c r="O77" s="123">
        <f t="shared" si="20"/>
        <v>0.7552586460712567</v>
      </c>
      <c r="P77" s="67">
        <f t="shared" si="20"/>
        <v>0.68085285202206181</v>
      </c>
      <c r="Q77" s="67">
        <f t="shared" si="20"/>
        <v>0.57180005964369796</v>
      </c>
      <c r="R77" s="67">
        <f t="shared" si="20"/>
        <v>0.44904107802932997</v>
      </c>
      <c r="S77" s="124">
        <f t="shared" si="20"/>
        <v>0.32507590717538731</v>
      </c>
      <c r="T77" s="124">
        <f t="shared" si="20"/>
        <v>0.2151841819536317</v>
      </c>
      <c r="U77" s="124">
        <f t="shared" si="20"/>
        <v>0.13061775788918653</v>
      </c>
      <c r="V77" s="124">
        <f t="shared" si="20"/>
        <v>7.376242889477716E-2</v>
      </c>
      <c r="W77" s="124">
        <f t="shared" si="20"/>
        <v>3.9558934697870765E-2</v>
      </c>
      <c r="X77" s="118">
        <f t="shared" si="20"/>
        <v>2.0539598338998821E-2</v>
      </c>
      <c r="Y77" s="118">
        <f t="shared" si="20"/>
        <v>1.0469342983262587E-2</v>
      </c>
      <c r="Z77" s="118">
        <f t="shared" si="20"/>
        <v>5.2837566725677824E-3</v>
      </c>
      <c r="AA77" s="118">
        <f t="shared" si="20"/>
        <v>2.6529907765227129E-3</v>
      </c>
      <c r="AB77" s="118">
        <f t="shared" si="20"/>
        <v>1.328607456676131E-3</v>
      </c>
      <c r="AC77" s="118">
        <f t="shared" si="20"/>
        <v>6.6448979160167862E-4</v>
      </c>
      <c r="AD77" s="118">
        <f t="shared" si="20"/>
        <v>3.3211327728319086E-4</v>
      </c>
      <c r="AE77" s="118">
        <f t="shared" si="20"/>
        <v>1.6593325237759907E-4</v>
      </c>
      <c r="AF77" s="118">
        <f t="shared" si="20"/>
        <v>8.2890042136071841E-5</v>
      </c>
      <c r="AG77" s="118">
        <f t="shared" si="20"/>
        <v>4.1402778770609334E-5</v>
      </c>
      <c r="AH77" s="118">
        <f t="shared" si="20"/>
        <v>2.0680132501076759E-5</v>
      </c>
      <c r="AI77" s="118">
        <f t="shared" si="20"/>
        <v>1.0328912404017656E-5</v>
      </c>
      <c r="AJ77" s="118">
        <f t="shared" si="20"/>
        <v>5.1586516341608303E-6</v>
      </c>
      <c r="AK77" s="118">
        <f t="shared" si="20"/>
        <v>2.5763182138063276E-6</v>
      </c>
      <c r="AL77" s="118">
        <f t="shared" si="20"/>
        <v>1.2866043367826173E-6</v>
      </c>
      <c r="AM77" s="118">
        <f t="shared" si="20"/>
        <v>6.4249963283188941E-7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4.9979025495153814E-4</v>
      </c>
      <c r="F78" s="111">
        <f t="shared" si="21"/>
        <v>2.4917995801868393E-2</v>
      </c>
      <c r="G78" s="111">
        <f t="shared" si="21"/>
        <v>2.8662789178588052E-2</v>
      </c>
      <c r="H78" s="111">
        <f t="shared" si="21"/>
        <v>2.9419934638276444E-2</v>
      </c>
      <c r="I78" s="111">
        <f t="shared" si="21"/>
        <v>4.1567577384636414E-2</v>
      </c>
      <c r="J78" s="110">
        <f t="shared" si="21"/>
        <v>4.0056510685222466E-2</v>
      </c>
      <c r="K78" s="68">
        <f t="shared" si="21"/>
        <v>5.6011822302174059E-2</v>
      </c>
      <c r="L78" s="68">
        <f t="shared" si="21"/>
        <v>6.4628328444935226E-2</v>
      </c>
      <c r="M78" s="68">
        <f t="shared" si="21"/>
        <v>6.8276096582644358E-2</v>
      </c>
      <c r="N78" s="111">
        <f t="shared" si="21"/>
        <v>7.1797281474467817E-2</v>
      </c>
      <c r="O78" s="110">
        <f t="shared" si="21"/>
        <v>7.1942345181284048E-2</v>
      </c>
      <c r="P78" s="68">
        <f t="shared" si="21"/>
        <v>6.8260694014046441E-2</v>
      </c>
      <c r="Q78" s="68">
        <f t="shared" si="21"/>
        <v>6.0087416180534287E-2</v>
      </c>
      <c r="R78" s="68">
        <f t="shared" si="21"/>
        <v>4.9482527517232339E-2</v>
      </c>
      <c r="S78" s="111">
        <f t="shared" si="21"/>
        <v>3.7516268904134419E-2</v>
      </c>
      <c r="T78" s="111">
        <f t="shared" si="21"/>
        <v>2.5814091844075248E-2</v>
      </c>
      <c r="U78" s="111">
        <f t="shared" si="21"/>
        <v>1.6240839115022936E-2</v>
      </c>
      <c r="V78" s="111">
        <f t="shared" si="21"/>
        <v>9.4915061443048739E-3</v>
      </c>
      <c r="W78" s="111">
        <f t="shared" si="21"/>
        <v>5.2604084827915778E-3</v>
      </c>
      <c r="X78" s="116">
        <f t="shared" si="21"/>
        <v>2.8190344923134168E-3</v>
      </c>
      <c r="Y78" s="116">
        <f t="shared" si="21"/>
        <v>1.4807073937941084E-3</v>
      </c>
      <c r="Z78" s="116">
        <f t="shared" si="21"/>
        <v>7.688201370754632E-4</v>
      </c>
      <c r="AA78" s="116">
        <f t="shared" si="21"/>
        <v>3.9654271373910509E-4</v>
      </c>
      <c r="AB78" s="116">
        <f t="shared" si="21"/>
        <v>2.0358712035009065E-4</v>
      </c>
      <c r="AC78" s="116">
        <f t="shared" si="21"/>
        <v>1.0443483283934425E-4</v>
      </c>
      <c r="AD78" s="116">
        <f t="shared" si="21"/>
        <v>5.3590918419054471E-5</v>
      </c>
      <c r="AE78" s="116">
        <f t="shared" si="21"/>
        <v>2.7482890387509987E-5</v>
      </c>
      <c r="AF78" s="116">
        <f t="shared" si="21"/>
        <v>1.408035311659988E-5</v>
      </c>
      <c r="AG78" s="116">
        <f t="shared" si="21"/>
        <v>7.2084261426500762E-6</v>
      </c>
      <c r="AH78" s="116">
        <f t="shared" si="21"/>
        <v>3.8852484735149398E-6</v>
      </c>
      <c r="AI78" s="116">
        <f t="shared" si="21"/>
        <v>1.9940817857636955E-6</v>
      </c>
      <c r="AJ78" s="116">
        <f t="shared" si="21"/>
        <v>1.0235687474204465E-6</v>
      </c>
      <c r="AK78" s="116">
        <f t="shared" si="21"/>
        <v>5.253139501700791E-7</v>
      </c>
      <c r="AL78" s="116">
        <f t="shared" si="21"/>
        <v>2.6953310707957599E-7</v>
      </c>
      <c r="AM78" s="116">
        <f t="shared" si="21"/>
        <v>1.3827846428247681E-7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0.17992449182469447</v>
      </c>
      <c r="F79" s="111">
        <f t="shared" si="22"/>
        <v>0.18917704993900702</v>
      </c>
      <c r="G79" s="111">
        <f t="shared" si="22"/>
        <v>0.18530241475635531</v>
      </c>
      <c r="H79" s="111">
        <f t="shared" si="22"/>
        <v>0.18373116075421972</v>
      </c>
      <c r="I79" s="111">
        <f t="shared" si="22"/>
        <v>0.1875690511927621</v>
      </c>
      <c r="J79" s="110">
        <f t="shared" si="22"/>
        <v>0.18040833863449199</v>
      </c>
      <c r="K79" s="68">
        <f t="shared" si="22"/>
        <v>0.18379613364847269</v>
      </c>
      <c r="L79" s="68">
        <f t="shared" si="22"/>
        <v>0.18150567326864339</v>
      </c>
      <c r="M79" s="68">
        <f t="shared" si="22"/>
        <v>0.17647254508596255</v>
      </c>
      <c r="N79" s="111">
        <f t="shared" si="22"/>
        <v>0.17086779918541234</v>
      </c>
      <c r="O79" s="110">
        <f t="shared" si="22"/>
        <v>0.16208658983713997</v>
      </c>
      <c r="P79" s="68">
        <f t="shared" si="22"/>
        <v>0.14684825500701315</v>
      </c>
      <c r="Q79" s="68">
        <f t="shared" si="22"/>
        <v>0.12391293999345455</v>
      </c>
      <c r="R79" s="68">
        <f t="shared" si="22"/>
        <v>9.770058718997085E-2</v>
      </c>
      <c r="S79" s="111">
        <f t="shared" si="22"/>
        <v>7.0974447906556312E-2</v>
      </c>
      <c r="T79" s="111">
        <f t="shared" si="22"/>
        <v>4.7131487195851841E-2</v>
      </c>
      <c r="U79" s="111">
        <f t="shared" si="22"/>
        <v>2.868941656308507E-2</v>
      </c>
      <c r="V79" s="111">
        <f t="shared" si="22"/>
        <v>1.6240813356441682E-2</v>
      </c>
      <c r="W79" s="111">
        <f t="shared" si="22"/>
        <v>8.7291146550310568E-3</v>
      </c>
      <c r="X79" s="116">
        <f t="shared" si="22"/>
        <v>4.5422344300727916E-3</v>
      </c>
      <c r="Y79" s="116">
        <f t="shared" si="22"/>
        <v>2.3201229822882386E-3</v>
      </c>
      <c r="Z79" s="116">
        <f t="shared" si="22"/>
        <v>1.1731973624568585E-3</v>
      </c>
      <c r="AA79" s="116">
        <f t="shared" si="22"/>
        <v>5.9012474542204573E-4</v>
      </c>
      <c r="AB79" s="116">
        <f t="shared" si="22"/>
        <v>2.9608699841110313E-4</v>
      </c>
      <c r="AC79" s="116">
        <f t="shared" si="22"/>
        <v>1.4831560349969029E-4</v>
      </c>
      <c r="AD79" s="116">
        <f t="shared" si="22"/>
        <v>7.4128065890704831E-5</v>
      </c>
      <c r="AE79" s="116">
        <f t="shared" si="22"/>
        <v>3.7033982750858471E-5</v>
      </c>
      <c r="AF79" s="116">
        <f t="shared" si="22"/>
        <v>1.8497683721341861E-5</v>
      </c>
      <c r="AG79" s="116">
        <f t="shared" si="22"/>
        <v>9.2385011146862036E-6</v>
      </c>
      <c r="AH79" s="116">
        <f t="shared" si="22"/>
        <v>4.64471325035556E-6</v>
      </c>
      <c r="AI79" s="116">
        <f t="shared" si="22"/>
        <v>2.3163105702168025E-6</v>
      </c>
      <c r="AJ79" s="116">
        <f t="shared" si="22"/>
        <v>1.154750373301411E-6</v>
      </c>
      <c r="AK79" s="116">
        <f t="shared" si="22"/>
        <v>5.7550310213841478E-7</v>
      </c>
      <c r="AL79" s="116">
        <f t="shared" si="22"/>
        <v>2.8673211034458534E-7</v>
      </c>
      <c r="AM79" s="116">
        <f t="shared" si="22"/>
        <v>1.428141065794269E-7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0.28388086489675518</v>
      </c>
      <c r="F80" s="111">
        <f t="shared" si="23"/>
        <v>0.28358404637837709</v>
      </c>
      <c r="G80" s="111">
        <f t="shared" si="23"/>
        <v>0.27660342050022185</v>
      </c>
      <c r="H80" s="111">
        <f t="shared" si="23"/>
        <v>0.27364256997494085</v>
      </c>
      <c r="I80" s="111">
        <f t="shared" si="23"/>
        <v>0.27207904680111561</v>
      </c>
      <c r="J80" s="110">
        <f t="shared" si="23"/>
        <v>0.26521700554352379</v>
      </c>
      <c r="K80" s="68">
        <f t="shared" si="23"/>
        <v>0.26000080308402929</v>
      </c>
      <c r="L80" s="68">
        <f t="shared" si="23"/>
        <v>0.25159605598599477</v>
      </c>
      <c r="M80" s="68">
        <f t="shared" si="23"/>
        <v>0.24257483062527999</v>
      </c>
      <c r="N80" s="111">
        <f t="shared" si="23"/>
        <v>0.23281667424798147</v>
      </c>
      <c r="O80" s="110">
        <f t="shared" si="23"/>
        <v>0.21895161557115697</v>
      </c>
      <c r="P80" s="68">
        <f t="shared" si="23"/>
        <v>0.1967833428674271</v>
      </c>
      <c r="Q80" s="68">
        <f t="shared" si="23"/>
        <v>0.16475375124342487</v>
      </c>
      <c r="R80" s="68">
        <f t="shared" si="23"/>
        <v>0.12891777237968055</v>
      </c>
      <c r="S80" s="111">
        <f t="shared" si="23"/>
        <v>9.2962386963209825E-2</v>
      </c>
      <c r="T80" s="111">
        <f t="shared" si="23"/>
        <v>6.1318997405807867E-2</v>
      </c>
      <c r="U80" s="111">
        <f t="shared" si="23"/>
        <v>3.7088835626460266E-2</v>
      </c>
      <c r="V80" s="111">
        <f t="shared" si="23"/>
        <v>2.086785816546325E-2</v>
      </c>
      <c r="W80" s="111">
        <f t="shared" si="23"/>
        <v>1.114924015780077E-2</v>
      </c>
      <c r="X80" s="116">
        <f t="shared" si="23"/>
        <v>5.7665173799359608E-3</v>
      </c>
      <c r="Y80" s="116">
        <f t="shared" si="23"/>
        <v>2.9278402551271778E-3</v>
      </c>
      <c r="Z80" s="116">
        <f t="shared" si="23"/>
        <v>1.4718766648046644E-3</v>
      </c>
      <c r="AA80" s="116">
        <f t="shared" si="23"/>
        <v>7.3614675004432311E-4</v>
      </c>
      <c r="AB80" s="116">
        <f t="shared" si="23"/>
        <v>3.672600833792621E-4</v>
      </c>
      <c r="AC80" s="116">
        <f t="shared" si="23"/>
        <v>1.8293112593488343E-4</v>
      </c>
      <c r="AD80" s="116">
        <f t="shared" si="23"/>
        <v>9.1016108107836672E-5</v>
      </c>
      <c r="AE80" s="116">
        <f t="shared" si="23"/>
        <v>4.5261489022626639E-5</v>
      </c>
      <c r="AF80" s="116">
        <f t="shared" si="23"/>
        <v>2.2502562545233892E-5</v>
      </c>
      <c r="AG80" s="116">
        <f t="shared" si="23"/>
        <v>1.1185515366182978E-5</v>
      </c>
      <c r="AH80" s="116">
        <f t="shared" si="23"/>
        <v>5.4948894922794109E-6</v>
      </c>
      <c r="AI80" s="116">
        <f t="shared" si="23"/>
        <v>2.7267885121185462E-6</v>
      </c>
      <c r="AJ80" s="116">
        <f t="shared" si="23"/>
        <v>1.3526230083883229E-6</v>
      </c>
      <c r="AK80" s="116">
        <f t="shared" si="23"/>
        <v>6.7074964030922596E-7</v>
      </c>
      <c r="AL80" s="116">
        <f t="shared" si="23"/>
        <v>3.3251326515920412E-7</v>
      </c>
      <c r="AM80" s="116">
        <f t="shared" si="23"/>
        <v>1.6477907044764885E-7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0.27988254285714287</v>
      </c>
      <c r="F81" s="111">
        <f t="shared" si="24"/>
        <v>0.27049916233205024</v>
      </c>
      <c r="G81" s="111">
        <f t="shared" si="24"/>
        <v>0.26191532416226582</v>
      </c>
      <c r="H81" s="111">
        <f t="shared" si="24"/>
        <v>0.26002519977217353</v>
      </c>
      <c r="I81" s="111">
        <f t="shared" si="24"/>
        <v>0.25254307151376287</v>
      </c>
      <c r="J81" s="110">
        <f t="shared" si="24"/>
        <v>0.25298892778018961</v>
      </c>
      <c r="K81" s="68">
        <f t="shared" si="24"/>
        <v>0.24294053514830846</v>
      </c>
      <c r="L81" s="68">
        <f t="shared" si="24"/>
        <v>0.23249876995699956</v>
      </c>
      <c r="M81" s="68">
        <f t="shared" si="24"/>
        <v>0.22301793741234457</v>
      </c>
      <c r="N81" s="111">
        <f t="shared" si="24"/>
        <v>0.21288698704116168</v>
      </c>
      <c r="O81" s="110">
        <f t="shared" si="24"/>
        <v>0.19922481450735888</v>
      </c>
      <c r="P81" s="68">
        <f t="shared" si="24"/>
        <v>0.17824203975754752</v>
      </c>
      <c r="Q81" s="68">
        <f t="shared" si="24"/>
        <v>0.14857037696305272</v>
      </c>
      <c r="R81" s="68">
        <f t="shared" si="24"/>
        <v>0.11574328882000735</v>
      </c>
      <c r="S81" s="111">
        <f t="shared" si="24"/>
        <v>8.310115782281198E-2</v>
      </c>
      <c r="T81" s="111">
        <f t="shared" si="24"/>
        <v>5.4601279243789984E-2</v>
      </c>
      <c r="U81" s="111">
        <f t="shared" si="24"/>
        <v>3.2903934132265923E-2</v>
      </c>
      <c r="V81" s="111">
        <f t="shared" si="24"/>
        <v>1.8447393718976444E-2</v>
      </c>
      <c r="W81" s="111">
        <f t="shared" si="24"/>
        <v>9.8217364239751789E-3</v>
      </c>
      <c r="X81" s="116">
        <f t="shared" si="24"/>
        <v>5.0621649920295332E-3</v>
      </c>
      <c r="Y81" s="116">
        <f t="shared" si="24"/>
        <v>2.5613872081900199E-3</v>
      </c>
      <c r="Z81" s="116">
        <f t="shared" si="24"/>
        <v>1.2833731504514145E-3</v>
      </c>
      <c r="AA81" s="116">
        <f t="shared" si="24"/>
        <v>6.3979634456742633E-4</v>
      </c>
      <c r="AB81" s="116">
        <f t="shared" si="24"/>
        <v>3.1818440760790419E-4</v>
      </c>
      <c r="AC81" s="116">
        <f t="shared" si="24"/>
        <v>1.579868119689038E-4</v>
      </c>
      <c r="AD81" s="116">
        <f t="shared" si="24"/>
        <v>7.839237738789149E-5</v>
      </c>
      <c r="AE81" s="116">
        <f t="shared" si="24"/>
        <v>3.8877169914929925E-5</v>
      </c>
      <c r="AF81" s="116">
        <f t="shared" si="24"/>
        <v>1.9276077052868514E-5</v>
      </c>
      <c r="AG81" s="116">
        <f t="shared" si="24"/>
        <v>9.5555793001759079E-6</v>
      </c>
      <c r="AH81" s="116">
        <f t="shared" si="24"/>
        <v>4.6391201365967207E-6</v>
      </c>
      <c r="AI81" s="116">
        <f t="shared" si="24"/>
        <v>2.2957141526924308E-6</v>
      </c>
      <c r="AJ81" s="116">
        <f t="shared" si="24"/>
        <v>1.1356290984085118E-6</v>
      </c>
      <c r="AK81" s="116">
        <f t="shared" si="24"/>
        <v>5.6160057804512063E-7</v>
      </c>
      <c r="AL81" s="116">
        <f t="shared" si="24"/>
        <v>2.7765347142051463E-7</v>
      </c>
      <c r="AM81" s="116">
        <f t="shared" si="24"/>
        <v>1.3722628400356081E-7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0.17992449182469447</v>
      </c>
      <c r="F82" s="111">
        <f t="shared" si="25"/>
        <v>0.16196122062248408</v>
      </c>
      <c r="G82" s="111">
        <f t="shared" si="25"/>
        <v>0.15286481316778461</v>
      </c>
      <c r="H82" s="111">
        <f t="shared" si="25"/>
        <v>0.14898067381094157</v>
      </c>
      <c r="I82" s="111">
        <f t="shared" si="25"/>
        <v>0.13595298447452864</v>
      </c>
      <c r="J82" s="110">
        <f t="shared" si="25"/>
        <v>0.14307163164258543</v>
      </c>
      <c r="K82" s="68">
        <f t="shared" si="25"/>
        <v>0.12483711247465318</v>
      </c>
      <c r="L82" s="68">
        <f t="shared" si="25"/>
        <v>0.11562117839664618</v>
      </c>
      <c r="M82" s="68">
        <f t="shared" si="25"/>
        <v>0.10940345534945135</v>
      </c>
      <c r="N82" s="111">
        <f t="shared" si="25"/>
        <v>0.10297378696958841</v>
      </c>
      <c r="O82" s="110">
        <f t="shared" si="25"/>
        <v>9.5098874254540777E-2</v>
      </c>
      <c r="P82" s="68">
        <f t="shared" si="25"/>
        <v>8.4071652672991118E-2</v>
      </c>
      <c r="Q82" s="68">
        <f t="shared" si="25"/>
        <v>6.9284177261763419E-2</v>
      </c>
      <c r="R82" s="68">
        <f t="shared" si="25"/>
        <v>5.3396599453088014E-2</v>
      </c>
      <c r="S82" s="111">
        <f t="shared" si="25"/>
        <v>3.7949466053109858E-2</v>
      </c>
      <c r="T82" s="111">
        <f t="shared" si="25"/>
        <v>2.4713054562094789E-2</v>
      </c>
      <c r="U82" s="111">
        <f t="shared" si="25"/>
        <v>1.4771728081615115E-2</v>
      </c>
      <c r="V82" s="111">
        <f t="shared" si="25"/>
        <v>8.2193944507945801E-3</v>
      </c>
      <c r="W82" s="111">
        <f t="shared" si="25"/>
        <v>4.345178379867044E-3</v>
      </c>
      <c r="X82" s="116">
        <f t="shared" si="25"/>
        <v>2.2241330218454552E-3</v>
      </c>
      <c r="Y82" s="116">
        <f t="shared" si="25"/>
        <v>1.1180639549475335E-3</v>
      </c>
      <c r="Z82" s="116">
        <f t="shared" si="25"/>
        <v>5.5682895463212594E-4</v>
      </c>
      <c r="AA82" s="116">
        <f t="shared" si="25"/>
        <v>2.7604274005466745E-4</v>
      </c>
      <c r="AB82" s="116">
        <f t="shared" si="25"/>
        <v>1.3655852237650618E-4</v>
      </c>
      <c r="AC82" s="116">
        <f t="shared" si="25"/>
        <v>6.747043760002283E-5</v>
      </c>
      <c r="AD82" s="116">
        <f t="shared" si="25"/>
        <v>3.3357310768003012E-5</v>
      </c>
      <c r="AE82" s="116">
        <f t="shared" si="25"/>
        <v>1.648585150977963E-5</v>
      </c>
      <c r="AF82" s="116">
        <f t="shared" si="25"/>
        <v>8.1478150882085995E-6</v>
      </c>
      <c r="AG82" s="116">
        <f t="shared" si="25"/>
        <v>4.026840959872688E-6</v>
      </c>
      <c r="AH82" s="116">
        <f t="shared" si="25"/>
        <v>1.9302168502223124E-6</v>
      </c>
      <c r="AI82" s="116">
        <f t="shared" si="25"/>
        <v>9.5388276819056658E-7</v>
      </c>
      <c r="AJ82" s="116">
        <f t="shared" si="25"/>
        <v>4.7139975206052103E-7</v>
      </c>
      <c r="AK82" s="116">
        <f t="shared" si="25"/>
        <v>2.3298740035968668E-7</v>
      </c>
      <c r="AL82" s="116">
        <f t="shared" si="25"/>
        <v>1.1517104576682049E-7</v>
      </c>
      <c r="AM82" s="116">
        <f t="shared" si="25"/>
        <v>5.6937763909986531E-8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5.9974830594184569E-2</v>
      </c>
      <c r="F83" s="111">
        <f t="shared" si="26"/>
        <v>4.157940336644185E-2</v>
      </c>
      <c r="G83" s="111">
        <f t="shared" si="26"/>
        <v>4.0859529386833848E-2</v>
      </c>
      <c r="H83" s="111">
        <f t="shared" si="26"/>
        <v>3.8734868174022968E-2</v>
      </c>
      <c r="I83" s="111">
        <f t="shared" si="26"/>
        <v>3.1166959754546572E-2</v>
      </c>
      <c r="J83" s="110">
        <f t="shared" si="26"/>
        <v>2.2199759672234271E-2</v>
      </c>
      <c r="K83" s="68">
        <f t="shared" si="26"/>
        <v>1.4653128056583076E-2</v>
      </c>
      <c r="L83" s="68">
        <f t="shared" si="26"/>
        <v>1.1721670920713212E-2</v>
      </c>
      <c r="M83" s="68">
        <f t="shared" si="26"/>
        <v>1.0409020256735917E-2</v>
      </c>
      <c r="N83" s="111">
        <f t="shared" si="26"/>
        <v>9.164993395222993E-3</v>
      </c>
      <c r="O83" s="110">
        <f t="shared" si="26"/>
        <v>7.9544069266195144E-3</v>
      </c>
      <c r="P83" s="68">
        <f t="shared" si="26"/>
        <v>6.6468675317540617E-3</v>
      </c>
      <c r="Q83" s="68">
        <f t="shared" si="26"/>
        <v>5.1913979957071126E-3</v>
      </c>
      <c r="R83" s="68">
        <f t="shared" si="26"/>
        <v>3.8003026859437881E-3</v>
      </c>
      <c r="S83" s="111">
        <f t="shared" si="26"/>
        <v>2.5721795044219521E-3</v>
      </c>
      <c r="T83" s="111">
        <f t="shared" si="26"/>
        <v>1.6052717311057832E-3</v>
      </c>
      <c r="U83" s="111">
        <f t="shared" si="26"/>
        <v>9.2300439388128572E-4</v>
      </c>
      <c r="V83" s="111">
        <f t="shared" si="26"/>
        <v>4.954630845613768E-4</v>
      </c>
      <c r="W83" s="111">
        <f t="shared" si="26"/>
        <v>2.5325659827832813E-4</v>
      </c>
      <c r="X83" s="116">
        <f t="shared" si="26"/>
        <v>1.2551402024859964E-4</v>
      </c>
      <c r="Y83" s="116">
        <f t="shared" si="26"/>
        <v>6.1221188915509025E-5</v>
      </c>
      <c r="Z83" s="116">
        <f t="shared" si="26"/>
        <v>2.9660402776403959E-5</v>
      </c>
      <c r="AA83" s="116">
        <f t="shared" si="26"/>
        <v>1.4337483003456101E-5</v>
      </c>
      <c r="AB83" s="116">
        <f t="shared" si="26"/>
        <v>6.9303243662543081E-6</v>
      </c>
      <c r="AC83" s="116">
        <f t="shared" si="26"/>
        <v>3.3509799815885883E-6</v>
      </c>
      <c r="AD83" s="116">
        <f t="shared" si="26"/>
        <v>1.6284966784345539E-6</v>
      </c>
      <c r="AE83" s="116">
        <f t="shared" si="26"/>
        <v>7.9186888019317547E-7</v>
      </c>
      <c r="AF83" s="116">
        <f t="shared" si="26"/>
        <v>3.8555068685190768E-7</v>
      </c>
      <c r="AG83" s="116">
        <f t="shared" si="26"/>
        <v>1.8791588575937484E-7</v>
      </c>
      <c r="AH83" s="116">
        <f t="shared" si="26"/>
        <v>8.5944331748725948E-8</v>
      </c>
      <c r="AI83" s="116">
        <f t="shared" si="26"/>
        <v>4.2134592276792853E-8</v>
      </c>
      <c r="AJ83" s="116">
        <f t="shared" si="26"/>
        <v>2.0680648470039826E-8</v>
      </c>
      <c r="AK83" s="116">
        <f t="shared" si="26"/>
        <v>1.0163542909164776E-8</v>
      </c>
      <c r="AL83" s="116">
        <f t="shared" si="26"/>
        <v>5.0013399080603651E-9</v>
      </c>
      <c r="AM83" s="116">
        <f t="shared" si="26"/>
        <v>2.4639434278164792E-9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1.4993707652760218E-2</v>
      </c>
      <c r="F84" s="113">
        <f t="shared" si="27"/>
        <v>5.4211220802860456E-3</v>
      </c>
      <c r="G84" s="113">
        <f t="shared" si="27"/>
        <v>5.1356668112691956E-3</v>
      </c>
      <c r="H84" s="113">
        <f t="shared" si="27"/>
        <v>3.8007215250443912E-3</v>
      </c>
      <c r="I84" s="113">
        <f t="shared" si="27"/>
        <v>1.7154003480813458E-3</v>
      </c>
      <c r="J84" s="112">
        <f t="shared" si="27"/>
        <v>6.3983316978022538E-11</v>
      </c>
      <c r="K84" s="70">
        <f t="shared" si="27"/>
        <v>0</v>
      </c>
      <c r="L84" s="70">
        <f t="shared" si="27"/>
        <v>0</v>
      </c>
      <c r="M84" s="70">
        <f t="shared" si="27"/>
        <v>0</v>
      </c>
      <c r="N84" s="113">
        <f t="shared" si="27"/>
        <v>0</v>
      </c>
      <c r="O84" s="112">
        <f t="shared" si="27"/>
        <v>0</v>
      </c>
      <c r="P84" s="70">
        <f t="shared" si="27"/>
        <v>0</v>
      </c>
      <c r="Q84" s="70">
        <f t="shared" si="27"/>
        <v>0</v>
      </c>
      <c r="R84" s="70">
        <f t="shared" si="27"/>
        <v>0</v>
      </c>
      <c r="S84" s="113">
        <f t="shared" si="27"/>
        <v>0</v>
      </c>
      <c r="T84" s="113">
        <f t="shared" si="27"/>
        <v>0</v>
      </c>
      <c r="U84" s="113">
        <f t="shared" si="27"/>
        <v>0</v>
      </c>
      <c r="V84" s="113">
        <f t="shared" si="27"/>
        <v>0</v>
      </c>
      <c r="W84" s="113">
        <f t="shared" si="27"/>
        <v>0</v>
      </c>
      <c r="X84" s="117">
        <f t="shared" si="27"/>
        <v>0</v>
      </c>
      <c r="Y84" s="117">
        <f t="shared" si="27"/>
        <v>0</v>
      </c>
      <c r="Z84" s="117">
        <f t="shared" si="27"/>
        <v>0</v>
      </c>
      <c r="AA84" s="117">
        <f t="shared" si="27"/>
        <v>0</v>
      </c>
      <c r="AB84" s="117">
        <f t="shared" si="27"/>
        <v>0</v>
      </c>
      <c r="AC84" s="117">
        <f t="shared" si="27"/>
        <v>0</v>
      </c>
      <c r="AD84" s="117">
        <f t="shared" si="27"/>
        <v>0</v>
      </c>
      <c r="AE84" s="117">
        <f t="shared" si="27"/>
        <v>0</v>
      </c>
      <c r="AF84" s="117">
        <f t="shared" si="27"/>
        <v>0</v>
      </c>
      <c r="AG84" s="117">
        <f t="shared" si="27"/>
        <v>0</v>
      </c>
      <c r="AH84" s="117">
        <f t="shared" si="27"/>
        <v>0</v>
      </c>
      <c r="AI84" s="117">
        <f t="shared" si="27"/>
        <v>0</v>
      </c>
      <c r="AJ84" s="117">
        <f t="shared" si="27"/>
        <v>0</v>
      </c>
      <c r="AK84" s="117">
        <f t="shared" si="27"/>
        <v>0</v>
      </c>
      <c r="AL84" s="117">
        <f t="shared" si="27"/>
        <v>0</v>
      </c>
      <c r="AM84" s="117">
        <f t="shared" si="27"/>
        <v>0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35911.307350000003</v>
      </c>
      <c r="G85" s="100">
        <f t="shared" si="28"/>
        <v>36708.886160000002</v>
      </c>
      <c r="H85" s="100">
        <f t="shared" si="28"/>
        <v>37113.743849999999</v>
      </c>
      <c r="I85" s="100">
        <f t="shared" si="28"/>
        <v>37059.326410000001</v>
      </c>
      <c r="J85" s="99">
        <f t="shared" si="28"/>
        <v>36771.736440000001</v>
      </c>
      <c r="K85" s="51">
        <f t="shared" si="28"/>
        <v>36289.072520000002</v>
      </c>
      <c r="L85" s="51">
        <f t="shared" si="28"/>
        <v>35782.06755</v>
      </c>
      <c r="M85" s="51">
        <f t="shared" si="28"/>
        <v>35927.172769999997</v>
      </c>
      <c r="N85" s="100">
        <f t="shared" si="28"/>
        <v>36276.192569999999</v>
      </c>
      <c r="O85" s="99">
        <f t="shared" si="28"/>
        <v>36116.07273</v>
      </c>
      <c r="P85" s="51">
        <f t="shared" si="28"/>
        <v>35784.678460000003</v>
      </c>
      <c r="Q85" s="51">
        <f t="shared" si="28"/>
        <v>35390.452649999999</v>
      </c>
      <c r="R85" s="51">
        <f t="shared" si="28"/>
        <v>34962.95321</v>
      </c>
      <c r="S85" s="100">
        <f t="shared" si="28"/>
        <v>34520.570249999997</v>
      </c>
      <c r="T85" s="100">
        <f t="shared" si="28"/>
        <v>34056.481440000003</v>
      </c>
      <c r="U85" s="100">
        <f t="shared" si="28"/>
        <v>33595.29608</v>
      </c>
      <c r="V85" s="100">
        <f t="shared" si="28"/>
        <v>33142.517630000002</v>
      </c>
      <c r="W85" s="100">
        <f t="shared" si="28"/>
        <v>32698.796330000001</v>
      </c>
      <c r="X85" s="104">
        <f t="shared" si="28"/>
        <v>32263.574390000002</v>
      </c>
      <c r="Y85" s="104">
        <f t="shared" si="28"/>
        <v>31882.890510000001</v>
      </c>
      <c r="Z85" s="104">
        <f t="shared" si="28"/>
        <v>31532.707119999999</v>
      </c>
      <c r="AA85" s="104">
        <f t="shared" si="28"/>
        <v>31199.940470000001</v>
      </c>
      <c r="AB85" s="104">
        <f t="shared" si="28"/>
        <v>30879.563610000001</v>
      </c>
      <c r="AC85" s="104">
        <f t="shared" si="28"/>
        <v>30565.720069999999</v>
      </c>
      <c r="AD85" s="104">
        <f t="shared" si="28"/>
        <v>30254.555049999999</v>
      </c>
      <c r="AE85" s="104">
        <f t="shared" si="28"/>
        <v>29949.171920000001</v>
      </c>
      <c r="AF85" s="104">
        <f t="shared" si="28"/>
        <v>29649.99408</v>
      </c>
      <c r="AG85" s="104">
        <f t="shared" si="28"/>
        <v>29356.801739999999</v>
      </c>
      <c r="AH85" s="104">
        <f t="shared" si="28"/>
        <v>29004.869790000001</v>
      </c>
      <c r="AI85" s="104">
        <f t="shared" si="28"/>
        <v>28679.37934</v>
      </c>
      <c r="AJ85" s="104">
        <f t="shared" si="28"/>
        <v>28370.93461</v>
      </c>
      <c r="AK85" s="104">
        <f t="shared" si="28"/>
        <v>28074.888480000001</v>
      </c>
      <c r="AL85" s="104">
        <f t="shared" si="28"/>
        <v>27788.095450000001</v>
      </c>
      <c r="AM85" s="104">
        <f t="shared" si="28"/>
        <v>27482.742139999998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0.99554448690935771</v>
      </c>
      <c r="G87" s="111">
        <f t="shared" si="29"/>
        <v>0.9897674876768856</v>
      </c>
      <c r="H87" s="111">
        <f t="shared" si="29"/>
        <v>0.98666286909775069</v>
      </c>
      <c r="I87" s="111">
        <f t="shared" si="29"/>
        <v>0.98354880433456848</v>
      </c>
      <c r="J87" s="110">
        <f t="shared" si="29"/>
        <v>0.98015994210144519</v>
      </c>
      <c r="K87" s="68">
        <f t="shared" si="29"/>
        <v>0.9759499579516947</v>
      </c>
      <c r="L87" s="68">
        <f t="shared" si="29"/>
        <v>0.97056519418481724</v>
      </c>
      <c r="M87" s="68">
        <f t="shared" si="29"/>
        <v>0.96177196132875675</v>
      </c>
      <c r="N87" s="111">
        <f t="shared" si="29"/>
        <v>0.9508255314678411</v>
      </c>
      <c r="O87" s="110">
        <f t="shared" si="29"/>
        <v>0.94009214412167341</v>
      </c>
      <c r="P87" s="68">
        <f t="shared" si="29"/>
        <v>0.92698064807482405</v>
      </c>
      <c r="Q87" s="68">
        <f t="shared" si="29"/>
        <v>0.90955991460030106</v>
      </c>
      <c r="R87" s="68">
        <f t="shared" si="29"/>
        <v>0.88733322421764615</v>
      </c>
      <c r="S87" s="111">
        <f t="shared" si="29"/>
        <v>0.86037082136555965</v>
      </c>
      <c r="T87" s="111">
        <f t="shared" si="29"/>
        <v>0.82976649891991894</v>
      </c>
      <c r="U87" s="111">
        <f t="shared" si="29"/>
        <v>0.79649645939360925</v>
      </c>
      <c r="V87" s="111">
        <f t="shared" si="29"/>
        <v>0.7618797863184541</v>
      </c>
      <c r="W87" s="111">
        <f t="shared" si="29"/>
        <v>0.72704002098660736</v>
      </c>
      <c r="X87" s="116">
        <f t="shared" si="29"/>
        <v>0.69273179096136706</v>
      </c>
      <c r="Y87" s="116">
        <f t="shared" si="29"/>
        <v>0.65843489263985178</v>
      </c>
      <c r="Z87" s="116">
        <f t="shared" si="29"/>
        <v>0.62492267996557604</v>
      </c>
      <c r="AA87" s="116">
        <f t="shared" si="29"/>
        <v>0.59257775821006242</v>
      </c>
      <c r="AB87" s="116">
        <f t="shared" si="29"/>
        <v>0.56153045583794114</v>
      </c>
      <c r="AC87" s="116">
        <f t="shared" si="29"/>
        <v>0.53187527834347537</v>
      </c>
      <c r="AD87" s="116">
        <f t="shared" si="29"/>
        <v>0.50377901855806673</v>
      </c>
      <c r="AE87" s="116">
        <f t="shared" si="29"/>
        <v>0.47711744946302342</v>
      </c>
      <c r="AF87" s="116">
        <f t="shared" si="29"/>
        <v>0.45181537992401516</v>
      </c>
      <c r="AG87" s="116">
        <f t="shared" si="29"/>
        <v>0.42780946750366278</v>
      </c>
      <c r="AH87" s="116">
        <f t="shared" si="29"/>
        <v>0.40413477063914788</v>
      </c>
      <c r="AI87" s="116">
        <f t="shared" si="29"/>
        <v>0.38147389628969564</v>
      </c>
      <c r="AJ87" s="116">
        <f t="shared" si="29"/>
        <v>0.35991343571744255</v>
      </c>
      <c r="AK87" s="116">
        <f t="shared" si="29"/>
        <v>0.33946157840624125</v>
      </c>
      <c r="AL87" s="116">
        <f t="shared" si="29"/>
        <v>0.32010080053903084</v>
      </c>
      <c r="AM87" s="116">
        <f t="shared" si="29"/>
        <v>0.30208023314081134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4.4555131379810375E-3</v>
      </c>
      <c r="G88" s="111">
        <f t="shared" si="29"/>
        <v>1.0232512279528124E-2</v>
      </c>
      <c r="H88" s="111">
        <f t="shared" si="29"/>
        <v>1.3337130810639034E-2</v>
      </c>
      <c r="I88" s="111">
        <f t="shared" si="29"/>
        <v>1.64511958138421E-2</v>
      </c>
      <c r="J88" s="110">
        <f t="shared" si="29"/>
        <v>1.9840057697313354E-2</v>
      </c>
      <c r="K88" s="68">
        <f t="shared" si="29"/>
        <v>2.4050042153020007E-2</v>
      </c>
      <c r="L88" s="68">
        <f t="shared" si="29"/>
        <v>2.9434805815182694E-2</v>
      </c>
      <c r="M88" s="68">
        <f t="shared" si="29"/>
        <v>3.8228038726911495E-2</v>
      </c>
      <c r="N88" s="111">
        <f t="shared" si="29"/>
        <v>4.9174468614857726E-2</v>
      </c>
      <c r="O88" s="110">
        <f t="shared" si="29"/>
        <v>5.9907855712195535E-2</v>
      </c>
      <c r="P88" s="68">
        <f t="shared" si="29"/>
        <v>7.3019352036955532E-2</v>
      </c>
      <c r="Q88" s="68">
        <f t="shared" si="29"/>
        <v>9.0440085456211308E-2</v>
      </c>
      <c r="R88" s="68">
        <f t="shared" si="29"/>
        <v>0.11266677575375218</v>
      </c>
      <c r="S88" s="111">
        <f t="shared" si="29"/>
        <v>0.13962917846063103</v>
      </c>
      <c r="T88" s="111">
        <f t="shared" si="29"/>
        <v>0.17023350102135507</v>
      </c>
      <c r="U88" s="111">
        <f t="shared" si="29"/>
        <v>0.20350354084451933</v>
      </c>
      <c r="V88" s="111">
        <f t="shared" si="29"/>
        <v>0.23812021386258214</v>
      </c>
      <c r="W88" s="111">
        <f t="shared" si="29"/>
        <v>0.27295997895222829</v>
      </c>
      <c r="X88" s="116">
        <f t="shared" si="29"/>
        <v>0.30726820916261133</v>
      </c>
      <c r="Y88" s="116">
        <f t="shared" si="29"/>
        <v>0.34156510736014822</v>
      </c>
      <c r="Z88" s="116">
        <f t="shared" si="29"/>
        <v>0.37507732003442401</v>
      </c>
      <c r="AA88" s="116">
        <f t="shared" si="29"/>
        <v>0.40742224211045103</v>
      </c>
      <c r="AB88" s="116">
        <f t="shared" si="29"/>
        <v>0.43846954383822007</v>
      </c>
      <c r="AC88" s="116">
        <f t="shared" si="29"/>
        <v>0.46812472165652469</v>
      </c>
      <c r="AD88" s="116">
        <f t="shared" si="29"/>
        <v>0.49622098144193333</v>
      </c>
      <c r="AE88" s="116">
        <f t="shared" si="29"/>
        <v>0.52288255053697663</v>
      </c>
      <c r="AF88" s="116">
        <f t="shared" si="29"/>
        <v>0.54818462007598479</v>
      </c>
      <c r="AG88" s="116">
        <f t="shared" si="29"/>
        <v>0.57219053283697385</v>
      </c>
      <c r="AH88" s="116">
        <f t="shared" si="29"/>
        <v>0.59586522936085207</v>
      </c>
      <c r="AI88" s="116">
        <f t="shared" si="29"/>
        <v>0.61852610371030436</v>
      </c>
      <c r="AJ88" s="116">
        <f t="shared" si="29"/>
        <v>0.6400865642825575</v>
      </c>
      <c r="AK88" s="116">
        <f t="shared" si="29"/>
        <v>0.66053842148690156</v>
      </c>
      <c r="AL88" s="116">
        <f t="shared" si="29"/>
        <v>0.67989919942498256</v>
      </c>
      <c r="AM88" s="116">
        <f t="shared" si="29"/>
        <v>0.69791976696834812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1.2026529476933675E-5</v>
      </c>
      <c r="G89" s="111">
        <f t="shared" si="29"/>
        <v>1.4546900648864578E-5</v>
      </c>
      <c r="H89" s="111">
        <f t="shared" si="29"/>
        <v>1.5686268605855025E-5</v>
      </c>
      <c r="I89" s="111">
        <f t="shared" si="29"/>
        <v>1.7215577505149801E-5</v>
      </c>
      <c r="J89" s="110">
        <f t="shared" si="29"/>
        <v>1.8416920218195712E-5</v>
      </c>
      <c r="K89" s="68">
        <f t="shared" si="29"/>
        <v>2.0353735739399932E-5</v>
      </c>
      <c r="L89" s="68">
        <f t="shared" si="29"/>
        <v>2.27575057327843E-5</v>
      </c>
      <c r="M89" s="68">
        <f t="shared" si="29"/>
        <v>2.6174111272825325E-5</v>
      </c>
      <c r="N89" s="111">
        <f t="shared" si="29"/>
        <v>2.9915094780300976E-5</v>
      </c>
      <c r="O89" s="110">
        <f t="shared" si="29"/>
        <v>3.2743066773639205E-5</v>
      </c>
      <c r="P89" s="68">
        <f t="shared" si="29"/>
        <v>3.4994955994918276E-5</v>
      </c>
      <c r="Q89" s="68">
        <f t="shared" si="29"/>
        <v>3.6614271222100347E-5</v>
      </c>
      <c r="R89" s="68">
        <f t="shared" si="29"/>
        <v>3.7550040670606156E-5</v>
      </c>
      <c r="S89" s="111">
        <f t="shared" si="29"/>
        <v>3.778532633017556E-5</v>
      </c>
      <c r="T89" s="111">
        <f t="shared" si="29"/>
        <v>3.7378636699235009E-5</v>
      </c>
      <c r="U89" s="111">
        <f t="shared" si="29"/>
        <v>3.6474436989096476E-5</v>
      </c>
      <c r="V89" s="111">
        <f t="shared" si="29"/>
        <v>3.5241822876568233E-5</v>
      </c>
      <c r="W89" s="111">
        <f t="shared" si="29"/>
        <v>3.3829079206353774E-5</v>
      </c>
      <c r="X89" s="116">
        <f t="shared" si="29"/>
        <v>3.2341194790971819E-5</v>
      </c>
      <c r="Y89" s="116">
        <f t="shared" si="29"/>
        <v>3.0799635324532561E-5</v>
      </c>
      <c r="Z89" s="116">
        <f t="shared" si="29"/>
        <v>2.926397898500508E-5</v>
      </c>
      <c r="AA89" s="116">
        <f t="shared" si="29"/>
        <v>2.7766186026315837E-5</v>
      </c>
      <c r="AB89" s="116">
        <f t="shared" si="29"/>
        <v>2.6320239335791571E-5</v>
      </c>
      <c r="AC89" s="116">
        <f t="shared" si="29"/>
        <v>2.4934831738122374E-5</v>
      </c>
      <c r="AD89" s="116">
        <f t="shared" si="29"/>
        <v>2.3620032984091103E-5</v>
      </c>
      <c r="AE89" s="116">
        <f t="shared" si="29"/>
        <v>2.2371220476135287E-5</v>
      </c>
      <c r="AF89" s="116">
        <f t="shared" si="29"/>
        <v>2.1185488347996323E-5</v>
      </c>
      <c r="AG89" s="116">
        <f t="shared" si="29"/>
        <v>2.0060188354836778E-5</v>
      </c>
      <c r="AH89" s="116">
        <f t="shared" si="29"/>
        <v>1.8950260134920606E-5</v>
      </c>
      <c r="AI89" s="116">
        <f t="shared" si="29"/>
        <v>1.7887769693972742E-5</v>
      </c>
      <c r="AJ89" s="116">
        <f t="shared" si="29"/>
        <v>1.6876825521681323E-5</v>
      </c>
      <c r="AK89" s="116">
        <f t="shared" si="29"/>
        <v>1.5917837291441309E-5</v>
      </c>
      <c r="AL89" s="116">
        <f t="shared" si="29"/>
        <v>1.5009996764639729E-5</v>
      </c>
      <c r="AM89" s="116">
        <f t="shared" si="29"/>
        <v>1.416499299512767E-5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35911.307350000003</v>
      </c>
      <c r="G90" s="59">
        <f t="shared" si="30"/>
        <v>36708.886160000002</v>
      </c>
      <c r="H90" s="59">
        <f t="shared" si="30"/>
        <v>37113.743849999999</v>
      </c>
      <c r="I90" s="59">
        <f t="shared" si="30"/>
        <v>37059.326410000001</v>
      </c>
      <c r="J90" s="59">
        <f t="shared" si="30"/>
        <v>36771.736440000001</v>
      </c>
      <c r="K90" s="59">
        <f t="shared" si="30"/>
        <v>36289.072520000002</v>
      </c>
      <c r="L90" s="59">
        <f t="shared" si="30"/>
        <v>35782.06755</v>
      </c>
      <c r="M90" s="59">
        <f t="shared" si="30"/>
        <v>35927.172769999997</v>
      </c>
      <c r="N90" s="59">
        <f t="shared" si="30"/>
        <v>36276.192569999999</v>
      </c>
      <c r="O90" s="59">
        <f t="shared" si="30"/>
        <v>36116.07273</v>
      </c>
      <c r="P90" s="59">
        <f t="shared" si="30"/>
        <v>35784.678460000003</v>
      </c>
      <c r="Q90" s="59">
        <f t="shared" si="30"/>
        <v>35390.452649999999</v>
      </c>
      <c r="R90" s="59">
        <f t="shared" si="30"/>
        <v>34962.95321</v>
      </c>
      <c r="S90" s="59">
        <f t="shared" si="30"/>
        <v>34520.570249999997</v>
      </c>
      <c r="T90" s="59">
        <f t="shared" si="30"/>
        <v>34056.481440000003</v>
      </c>
      <c r="U90" s="59">
        <f t="shared" si="30"/>
        <v>33595.29608</v>
      </c>
      <c r="V90" s="59">
        <f t="shared" si="30"/>
        <v>33142.517630000002</v>
      </c>
      <c r="W90" s="59">
        <f t="shared" si="30"/>
        <v>32698.796330000001</v>
      </c>
      <c r="X90" s="59">
        <f t="shared" si="30"/>
        <v>32263.574390000002</v>
      </c>
      <c r="Y90" s="59">
        <f t="shared" si="30"/>
        <v>31882.890510000001</v>
      </c>
      <c r="Z90" s="59">
        <f t="shared" si="30"/>
        <v>31532.707119999999</v>
      </c>
      <c r="AA90" s="59">
        <f t="shared" si="30"/>
        <v>31199.940470000001</v>
      </c>
      <c r="AB90" s="59">
        <f t="shared" si="30"/>
        <v>30879.563610000001</v>
      </c>
      <c r="AC90" s="59">
        <f t="shared" si="30"/>
        <v>30565.720069999999</v>
      </c>
      <c r="AD90" s="59">
        <f t="shared" si="30"/>
        <v>30254.555049999999</v>
      </c>
      <c r="AE90" s="59">
        <f t="shared" si="30"/>
        <v>29949.171920000001</v>
      </c>
      <c r="AF90" s="59">
        <f t="shared" si="30"/>
        <v>29649.99408</v>
      </c>
      <c r="AG90" s="59">
        <f t="shared" si="30"/>
        <v>29356.801739999999</v>
      </c>
      <c r="AH90" s="59">
        <f t="shared" si="30"/>
        <v>29004.869790000001</v>
      </c>
      <c r="AI90" s="59">
        <f t="shared" si="30"/>
        <v>28679.37934</v>
      </c>
      <c r="AJ90" s="59">
        <f t="shared" si="30"/>
        <v>28370.93461</v>
      </c>
      <c r="AK90" s="59">
        <f t="shared" si="30"/>
        <v>28074.888480000001</v>
      </c>
      <c r="AL90" s="59">
        <f t="shared" si="30"/>
        <v>27788.095450000001</v>
      </c>
      <c r="AM90" s="59">
        <f t="shared" si="30"/>
        <v>27482.742139999998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4.4555131379810375E-3</v>
      </c>
      <c r="G91" s="128">
        <f t="shared" si="31"/>
        <v>1.0232512279528124E-2</v>
      </c>
      <c r="H91" s="128">
        <f t="shared" si="31"/>
        <v>1.3337130810639034E-2</v>
      </c>
      <c r="I91" s="128">
        <f t="shared" si="31"/>
        <v>1.64511958138421E-2</v>
      </c>
      <c r="J91" s="127">
        <f t="shared" si="31"/>
        <v>1.9840057697313354E-2</v>
      </c>
      <c r="K91" s="71">
        <f t="shared" si="31"/>
        <v>2.4050042153020007E-2</v>
      </c>
      <c r="L91" s="71">
        <f t="shared" si="31"/>
        <v>2.9434805815182694E-2</v>
      </c>
      <c r="M91" s="71">
        <f t="shared" si="31"/>
        <v>3.8228038726911495E-2</v>
      </c>
      <c r="N91" s="128">
        <f t="shared" si="31"/>
        <v>4.9174468614857726E-2</v>
      </c>
      <c r="O91" s="127">
        <f t="shared" si="31"/>
        <v>5.9907855712195535E-2</v>
      </c>
      <c r="P91" s="71">
        <f t="shared" si="31"/>
        <v>7.3019352036955532E-2</v>
      </c>
      <c r="Q91" s="71">
        <f t="shared" si="31"/>
        <v>9.0440085456211308E-2</v>
      </c>
      <c r="R91" s="71">
        <f t="shared" si="31"/>
        <v>0.11266677575375218</v>
      </c>
      <c r="S91" s="128">
        <f t="shared" si="31"/>
        <v>0.13962917846063103</v>
      </c>
      <c r="T91" s="128">
        <f t="shared" si="31"/>
        <v>0.17023350102135507</v>
      </c>
      <c r="U91" s="128">
        <f t="shared" si="31"/>
        <v>0.20350354084451933</v>
      </c>
      <c r="V91" s="128">
        <f t="shared" si="31"/>
        <v>0.23812021386258214</v>
      </c>
      <c r="W91" s="128">
        <f t="shared" si="31"/>
        <v>0.27295997895222829</v>
      </c>
      <c r="X91" s="120">
        <f t="shared" si="31"/>
        <v>0.30726820916261133</v>
      </c>
      <c r="Y91" s="120">
        <f t="shared" si="31"/>
        <v>0.34156510736014822</v>
      </c>
      <c r="Z91" s="120">
        <f t="shared" si="31"/>
        <v>0.37507732003442401</v>
      </c>
      <c r="AA91" s="120">
        <f t="shared" si="31"/>
        <v>0.40742224211045103</v>
      </c>
      <c r="AB91" s="120">
        <f t="shared" si="31"/>
        <v>0.43846954383822007</v>
      </c>
      <c r="AC91" s="120">
        <f t="shared" si="31"/>
        <v>0.46812472165652469</v>
      </c>
      <c r="AD91" s="120">
        <f t="shared" si="31"/>
        <v>0.49622098144193333</v>
      </c>
      <c r="AE91" s="120">
        <f t="shared" si="31"/>
        <v>0.52288255053697663</v>
      </c>
      <c r="AF91" s="120">
        <f t="shared" si="31"/>
        <v>0.54818462007598479</v>
      </c>
      <c r="AG91" s="120">
        <f t="shared" si="31"/>
        <v>0.57219053283697385</v>
      </c>
      <c r="AH91" s="120">
        <f t="shared" si="31"/>
        <v>0.59586522936085207</v>
      </c>
      <c r="AI91" s="120">
        <f t="shared" si="31"/>
        <v>0.61852610371030436</v>
      </c>
      <c r="AJ91" s="120">
        <f t="shared" si="31"/>
        <v>0.6400865642825575</v>
      </c>
      <c r="AK91" s="120">
        <f t="shared" si="31"/>
        <v>0.66053842148690156</v>
      </c>
      <c r="AL91" s="120">
        <f t="shared" si="31"/>
        <v>0.67989919942498256</v>
      </c>
      <c r="AM91" s="120">
        <f t="shared" si="31"/>
        <v>0.69791976696834812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6.2992408044426152E-5</v>
      </c>
      <c r="G92" s="111">
        <f t="shared" si="31"/>
        <v>1.467931256348422E-4</v>
      </c>
      <c r="H92" s="111">
        <f t="shared" si="31"/>
        <v>1.9560518543590693E-4</v>
      </c>
      <c r="I92" s="111">
        <f t="shared" si="31"/>
        <v>2.5092512513909992E-4</v>
      </c>
      <c r="J92" s="110">
        <f t="shared" si="31"/>
        <v>3.1866680811008227E-4</v>
      </c>
      <c r="K92" s="68">
        <f t="shared" si="31"/>
        <v>4.6225523236381678E-4</v>
      </c>
      <c r="L92" s="68">
        <f t="shared" si="31"/>
        <v>6.940601329226433E-4</v>
      </c>
      <c r="M92" s="68">
        <f t="shared" si="31"/>
        <v>1.09337865969797E-3</v>
      </c>
      <c r="N92" s="111">
        <f t="shared" si="31"/>
        <v>1.6189708836359283E-3</v>
      </c>
      <c r="O92" s="110">
        <f t="shared" si="31"/>
        <v>2.166525116530853E-3</v>
      </c>
      <c r="P92" s="68">
        <f t="shared" si="31"/>
        <v>2.8732418460858792E-3</v>
      </c>
      <c r="Q92" s="68">
        <f t="shared" si="31"/>
        <v>3.8627496390612006E-3</v>
      </c>
      <c r="R92" s="68">
        <f t="shared" si="31"/>
        <v>5.1955457111684871E-3</v>
      </c>
      <c r="S92" s="111">
        <f t="shared" si="31"/>
        <v>6.9039243434861862E-3</v>
      </c>
      <c r="T92" s="111">
        <f t="shared" si="31"/>
        <v>8.9464646938582863E-3</v>
      </c>
      <c r="U92" s="111">
        <f t="shared" si="31"/>
        <v>1.1283164217316224E-2</v>
      </c>
      <c r="V92" s="111">
        <f t="shared" si="31"/>
        <v>1.3841710395131499E-2</v>
      </c>
      <c r="W92" s="111">
        <f t="shared" si="31"/>
        <v>1.6552350384329881E-2</v>
      </c>
      <c r="X92" s="116">
        <f t="shared" si="31"/>
        <v>1.9362842599164352E-2</v>
      </c>
      <c r="Y92" s="116">
        <f t="shared" si="31"/>
        <v>2.2321613828482204E-2</v>
      </c>
      <c r="Z92" s="116">
        <f t="shared" si="31"/>
        <v>2.5366031379928031E-2</v>
      </c>
      <c r="AA92" s="116">
        <f t="shared" si="31"/>
        <v>2.8460656495605162E-2</v>
      </c>
      <c r="AB92" s="116">
        <f t="shared" si="31"/>
        <v>3.1589955707278856E-2</v>
      </c>
      <c r="AC92" s="116">
        <f t="shared" si="31"/>
        <v>3.474009503352754E-2</v>
      </c>
      <c r="AD92" s="116">
        <f t="shared" si="31"/>
        <v>3.7858570688184691E-2</v>
      </c>
      <c r="AE92" s="116">
        <f t="shared" si="31"/>
        <v>4.0952717566823463E-2</v>
      </c>
      <c r="AF92" s="116">
        <f t="shared" si="31"/>
        <v>4.402540764352153E-2</v>
      </c>
      <c r="AG92" s="116">
        <f t="shared" si="31"/>
        <v>4.7078809375779095E-2</v>
      </c>
      <c r="AH92" s="116">
        <f t="shared" si="31"/>
        <v>5.0737278520980394E-2</v>
      </c>
      <c r="AI92" s="116">
        <f t="shared" si="31"/>
        <v>5.4394962439936821E-2</v>
      </c>
      <c r="AJ92" s="116">
        <f t="shared" si="31"/>
        <v>5.8034347638997286E-2</v>
      </c>
      <c r="AK92" s="116">
        <f t="shared" si="31"/>
        <v>6.1649121856102197E-2</v>
      </c>
      <c r="AL92" s="116">
        <f t="shared" si="31"/>
        <v>6.5236700487870253E-2</v>
      </c>
      <c r="AM92" s="116">
        <f t="shared" si="31"/>
        <v>6.8743204894764556E-2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6.3751276462509508E-5</v>
      </c>
      <c r="G93" s="111">
        <f t="shared" si="31"/>
        <v>1.4784442852188137E-4</v>
      </c>
      <c r="H93" s="111">
        <f t="shared" si="31"/>
        <v>1.9553545258948593E-4</v>
      </c>
      <c r="I93" s="111">
        <f t="shared" si="31"/>
        <v>2.475038555348637E-4</v>
      </c>
      <c r="J93" s="110">
        <f t="shared" si="31"/>
        <v>3.0891983598694585E-4</v>
      </c>
      <c r="K93" s="68">
        <f t="shared" si="31"/>
        <v>4.2243714802992708E-4</v>
      </c>
      <c r="L93" s="68">
        <f t="shared" si="31"/>
        <v>5.9635122901108045E-4</v>
      </c>
      <c r="M93" s="68">
        <f t="shared" si="31"/>
        <v>8.9224012546757392E-4</v>
      </c>
      <c r="N93" s="111">
        <f t="shared" si="31"/>
        <v>1.2767068230942517E-3</v>
      </c>
      <c r="O93" s="110">
        <f t="shared" si="31"/>
        <v>1.6715909432160456E-3</v>
      </c>
      <c r="P93" s="68">
        <f t="shared" si="31"/>
        <v>2.1745332798499594E-3</v>
      </c>
      <c r="Q93" s="68">
        <f t="shared" si="31"/>
        <v>2.8697458719844885E-3</v>
      </c>
      <c r="R93" s="68">
        <f t="shared" si="31"/>
        <v>3.7938726372250867E-3</v>
      </c>
      <c r="S93" s="111">
        <f t="shared" si="31"/>
        <v>4.9625879514548291E-3</v>
      </c>
      <c r="T93" s="111">
        <f t="shared" si="31"/>
        <v>6.3421295262262407E-3</v>
      </c>
      <c r="U93" s="111">
        <f t="shared" si="31"/>
        <v>7.9004392093454043E-3</v>
      </c>
      <c r="V93" s="111">
        <f t="shared" si="31"/>
        <v>9.5849419572293371E-3</v>
      </c>
      <c r="W93" s="111">
        <f t="shared" si="31"/>
        <v>1.1346404838749609E-2</v>
      </c>
      <c r="X93" s="116">
        <f t="shared" si="31"/>
        <v>1.3148588729570084E-2</v>
      </c>
      <c r="Y93" s="116">
        <f t="shared" si="31"/>
        <v>1.5020256301723879E-2</v>
      </c>
      <c r="Z93" s="116">
        <f t="shared" si="31"/>
        <v>1.6919716016440774E-2</v>
      </c>
      <c r="AA93" s="116">
        <f t="shared" si="31"/>
        <v>1.8823523143087585E-2</v>
      </c>
      <c r="AB93" s="116">
        <f t="shared" si="31"/>
        <v>2.0721142804388224E-2</v>
      </c>
      <c r="AC93" s="116">
        <f t="shared" si="31"/>
        <v>2.2603379685404545E-2</v>
      </c>
      <c r="AD93" s="116">
        <f t="shared" si="31"/>
        <v>2.4443441689287051E-2</v>
      </c>
      <c r="AE93" s="116">
        <f t="shared" si="31"/>
        <v>2.6245669553056544E-2</v>
      </c>
      <c r="AF93" s="116">
        <f t="shared" si="31"/>
        <v>2.8011632516993741E-2</v>
      </c>
      <c r="AG93" s="116">
        <f t="shared" si="31"/>
        <v>2.9742395542028822E-2</v>
      </c>
      <c r="AH93" s="116">
        <f t="shared" si="31"/>
        <v>3.1694040664748666E-2</v>
      </c>
      <c r="AI93" s="116">
        <f t="shared" si="31"/>
        <v>3.3617617835100609E-2</v>
      </c>
      <c r="AJ93" s="116">
        <f t="shared" si="31"/>
        <v>3.5503166562759911E-2</v>
      </c>
      <c r="AK93" s="116">
        <f t="shared" si="31"/>
        <v>3.7346864716735644E-2</v>
      </c>
      <c r="AL93" s="116">
        <f t="shared" si="31"/>
        <v>3.9146931136656939E-2</v>
      </c>
      <c r="AM93" s="116">
        <f t="shared" si="31"/>
        <v>4.0876184125926522E-2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1.369905614143563E-4</v>
      </c>
      <c r="G94" s="111">
        <f t="shared" si="31"/>
        <v>3.1515764247312699E-4</v>
      </c>
      <c r="H94" s="111">
        <f t="shared" si="31"/>
        <v>4.1177015883295216E-4</v>
      </c>
      <c r="I94" s="111">
        <f t="shared" si="31"/>
        <v>5.0999854452022677E-4</v>
      </c>
      <c r="J94" s="110">
        <f t="shared" si="31"/>
        <v>6.1839561825163564E-4</v>
      </c>
      <c r="K94" s="68">
        <f t="shared" si="31"/>
        <v>7.6297780095483129E-4</v>
      </c>
      <c r="L94" s="68">
        <f t="shared" si="31"/>
        <v>9.5351797132248162E-4</v>
      </c>
      <c r="M94" s="68">
        <f t="shared" si="31"/>
        <v>1.2662493726193643E-3</v>
      </c>
      <c r="N94" s="111">
        <f t="shared" si="31"/>
        <v>1.6574499932422208E-3</v>
      </c>
      <c r="O94" s="110">
        <f t="shared" si="31"/>
        <v>2.0426688696614549E-3</v>
      </c>
      <c r="P94" s="68">
        <f t="shared" si="31"/>
        <v>2.5144021780320333E-3</v>
      </c>
      <c r="Q94" s="68">
        <f t="shared" si="31"/>
        <v>3.1419906916618653E-3</v>
      </c>
      <c r="R94" s="68">
        <f t="shared" si="31"/>
        <v>3.9432477220078636E-3</v>
      </c>
      <c r="S94" s="111">
        <f t="shared" si="31"/>
        <v>4.9149202626512234E-3</v>
      </c>
      <c r="T94" s="111">
        <f t="shared" si="31"/>
        <v>6.0162312616167894E-3</v>
      </c>
      <c r="U94" s="111">
        <f t="shared" si="31"/>
        <v>7.2103104441519185E-3</v>
      </c>
      <c r="V94" s="111">
        <f t="shared" si="31"/>
        <v>8.4477758426706445E-3</v>
      </c>
      <c r="W94" s="111">
        <f t="shared" si="31"/>
        <v>9.6863234996026528E-3</v>
      </c>
      <c r="X94" s="116">
        <f t="shared" si="31"/>
        <v>1.0897068020119019E-2</v>
      </c>
      <c r="Y94" s="116">
        <f t="shared" si="31"/>
        <v>1.2096149211409753E-2</v>
      </c>
      <c r="Z94" s="116">
        <f t="shared" si="31"/>
        <v>1.3254313929009722E-2</v>
      </c>
      <c r="AA94" s="116">
        <f t="shared" si="31"/>
        <v>1.4356468998096136E-2</v>
      </c>
      <c r="AB94" s="116">
        <f t="shared" si="31"/>
        <v>1.5396534148106765E-2</v>
      </c>
      <c r="AC94" s="116">
        <f t="shared" si="31"/>
        <v>1.6369870565918588E-2</v>
      </c>
      <c r="AD94" s="116">
        <f t="shared" si="31"/>
        <v>1.7273867030478771E-2</v>
      </c>
      <c r="AE94" s="116">
        <f t="shared" si="31"/>
        <v>1.8112070796113017E-2</v>
      </c>
      <c r="AF94" s="116">
        <f t="shared" si="31"/>
        <v>1.8886369942910965E-2</v>
      </c>
      <c r="AG94" s="116">
        <f t="shared" si="31"/>
        <v>1.959822492571018E-2</v>
      </c>
      <c r="AH94" s="116">
        <f t="shared" si="31"/>
        <v>2.0176908041206552E-2</v>
      </c>
      <c r="AI94" s="116">
        <f t="shared" si="31"/>
        <v>2.069722116936161E-2</v>
      </c>
      <c r="AJ94" s="116">
        <f t="shared" si="31"/>
        <v>2.1156477372036776E-2</v>
      </c>
      <c r="AK94" s="116">
        <f t="shared" si="31"/>
        <v>2.1554133988139709E-2</v>
      </c>
      <c r="AL94" s="116">
        <f t="shared" si="31"/>
        <v>2.1890370791856479E-2</v>
      </c>
      <c r="AM94" s="116">
        <f t="shared" si="31"/>
        <v>2.2161240446729309E-2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2.9100035674418296E-3</v>
      </c>
      <c r="G95" s="111">
        <f t="shared" si="31"/>
        <v>6.6823415624986645E-3</v>
      </c>
      <c r="H95" s="111">
        <f t="shared" si="31"/>
        <v>8.7076599710918141E-3</v>
      </c>
      <c r="I95" s="111">
        <f t="shared" si="31"/>
        <v>1.0735777107719967E-2</v>
      </c>
      <c r="J95" s="110">
        <f t="shared" si="31"/>
        <v>1.2938851342425209E-2</v>
      </c>
      <c r="K95" s="68">
        <f t="shared" si="31"/>
        <v>1.5643496942147807E-2</v>
      </c>
      <c r="L95" s="68">
        <f t="shared" si="31"/>
        <v>1.9076065220272605E-2</v>
      </c>
      <c r="M95" s="68">
        <f t="shared" si="31"/>
        <v>2.4669620010848409E-2</v>
      </c>
      <c r="N95" s="111">
        <f t="shared" si="31"/>
        <v>3.1616680300360418E-2</v>
      </c>
      <c r="O95" s="110">
        <f t="shared" si="31"/>
        <v>3.841015479093593E-2</v>
      </c>
      <c r="P95" s="68">
        <f t="shared" si="31"/>
        <v>4.6687066417754247E-2</v>
      </c>
      <c r="Q95" s="68">
        <f t="shared" si="31"/>
        <v>5.7655165001117899E-2</v>
      </c>
      <c r="R95" s="68">
        <f t="shared" si="31"/>
        <v>7.1608557462586264E-2</v>
      </c>
      <c r="S95" s="111">
        <f t="shared" si="31"/>
        <v>8.8482030768306907E-2</v>
      </c>
      <c r="T95" s="111">
        <f t="shared" si="31"/>
        <v>0.10757488757182661</v>
      </c>
      <c r="U95" s="111">
        <f t="shared" si="31"/>
        <v>0.12826349679249502</v>
      </c>
      <c r="V95" s="111">
        <f t="shared" si="31"/>
        <v>0.14971576315942056</v>
      </c>
      <c r="W95" s="111">
        <f t="shared" si="31"/>
        <v>0.17122765940662993</v>
      </c>
      <c r="X95" s="116">
        <f t="shared" si="31"/>
        <v>0.19232944223697962</v>
      </c>
      <c r="Y95" s="116">
        <f t="shared" si="31"/>
        <v>0.21333767146572308</v>
      </c>
      <c r="Z95" s="116">
        <f t="shared" si="31"/>
        <v>0.23377626303846508</v>
      </c>
      <c r="AA95" s="116">
        <f t="shared" si="31"/>
        <v>0.25341228928312759</v>
      </c>
      <c r="AB95" s="116">
        <f t="shared" si="31"/>
        <v>0.27216845552436225</v>
      </c>
      <c r="AC95" s="116">
        <f t="shared" si="31"/>
        <v>0.28999024478077673</v>
      </c>
      <c r="AD95" s="116">
        <f t="shared" si="31"/>
        <v>0.30679765098710321</v>
      </c>
      <c r="AE95" s="116">
        <f t="shared" si="31"/>
        <v>0.32266880923497632</v>
      </c>
      <c r="AF95" s="116">
        <f t="shared" si="31"/>
        <v>0.33765196556153915</v>
      </c>
      <c r="AG95" s="116">
        <f t="shared" si="31"/>
        <v>0.35178793798673519</v>
      </c>
      <c r="AH95" s="116">
        <f t="shared" si="31"/>
        <v>0.36535761397051936</v>
      </c>
      <c r="AI95" s="116">
        <f t="shared" si="31"/>
        <v>0.37825732668034789</v>
      </c>
      <c r="AJ95" s="116">
        <f t="shared" si="31"/>
        <v>0.39044005184431252</v>
      </c>
      <c r="AK95" s="116">
        <f t="shared" si="31"/>
        <v>0.40190423865933017</v>
      </c>
      <c r="AL95" s="116">
        <f t="shared" si="31"/>
        <v>0.41266322913828912</v>
      </c>
      <c r="AM95" s="116">
        <f t="shared" si="31"/>
        <v>0.42258326082740738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1.1199346817987678E-3</v>
      </c>
      <c r="G96" s="111">
        <f t="shared" si="31"/>
        <v>2.5705840253149211E-3</v>
      </c>
      <c r="H96" s="111">
        <f t="shared" si="31"/>
        <v>3.3473415186056473E-3</v>
      </c>
      <c r="I96" s="111">
        <f t="shared" si="31"/>
        <v>4.1216749168647392E-3</v>
      </c>
      <c r="J96" s="110">
        <f t="shared" si="31"/>
        <v>4.9586560536111577E-3</v>
      </c>
      <c r="K96" s="68">
        <f t="shared" si="31"/>
        <v>5.9536260311124642E-3</v>
      </c>
      <c r="L96" s="68">
        <f t="shared" si="31"/>
        <v>7.1901581941985907E-3</v>
      </c>
      <c r="M96" s="68">
        <f t="shared" si="31"/>
        <v>9.1939723677845094E-3</v>
      </c>
      <c r="N96" s="111">
        <f t="shared" si="31"/>
        <v>1.1667417295331663E-2</v>
      </c>
      <c r="O96" s="110">
        <f t="shared" si="31"/>
        <v>1.4069115039131221E-2</v>
      </c>
      <c r="P96" s="68">
        <f t="shared" si="31"/>
        <v>1.6975451493270174E-2</v>
      </c>
      <c r="Q96" s="68">
        <f t="shared" si="31"/>
        <v>2.0800643921687734E-2</v>
      </c>
      <c r="R96" s="68">
        <f t="shared" si="31"/>
        <v>2.5630942598512833E-2</v>
      </c>
      <c r="S96" s="111">
        <f t="shared" si="31"/>
        <v>3.142565236157998E-2</v>
      </c>
      <c r="T96" s="111">
        <f t="shared" si="31"/>
        <v>3.7930773391133973E-2</v>
      </c>
      <c r="U96" s="111">
        <f t="shared" si="31"/>
        <v>4.4922111518417074E-2</v>
      </c>
      <c r="V96" s="111">
        <f t="shared" si="31"/>
        <v>5.210943442138255E-2</v>
      </c>
      <c r="W96" s="111">
        <f t="shared" si="31"/>
        <v>5.9251540192702866E-2</v>
      </c>
      <c r="X96" s="116">
        <f t="shared" si="31"/>
        <v>6.6190648878070579E-2</v>
      </c>
      <c r="Y96" s="116">
        <f t="shared" si="31"/>
        <v>7.3029541793574348E-2</v>
      </c>
      <c r="Z96" s="116">
        <f t="shared" si="31"/>
        <v>7.9612876415794398E-2</v>
      </c>
      <c r="AA96" s="116">
        <f t="shared" si="31"/>
        <v>8.5867568067189967E-2</v>
      </c>
      <c r="AB96" s="116">
        <f t="shared" si="31"/>
        <v>9.1772084825780337E-2</v>
      </c>
      <c r="AC96" s="116">
        <f t="shared" si="31"/>
        <v>9.7312953111789724E-2</v>
      </c>
      <c r="AD96" s="116">
        <f t="shared" si="31"/>
        <v>0.10248176837755214</v>
      </c>
      <c r="AE96" s="116">
        <f t="shared" si="31"/>
        <v>0.10730659186786623</v>
      </c>
      <c r="AF96" s="116">
        <f t="shared" si="31"/>
        <v>0.11180586269445891</v>
      </c>
      <c r="AG96" s="116">
        <f t="shared" si="31"/>
        <v>0.11599547536406805</v>
      </c>
      <c r="AH96" s="116">
        <f t="shared" si="31"/>
        <v>0.11977489360072043</v>
      </c>
      <c r="AI96" s="116">
        <f t="shared" si="31"/>
        <v>0.12331218681805685</v>
      </c>
      <c r="AJ96" s="116">
        <f t="shared" si="31"/>
        <v>0.1265974861728392</v>
      </c>
      <c r="AK96" s="116">
        <f t="shared" si="31"/>
        <v>0.12963391536150456</v>
      </c>
      <c r="AL96" s="116">
        <f t="shared" si="31"/>
        <v>0.13242882260935951</v>
      </c>
      <c r="AM96" s="116">
        <f t="shared" si="31"/>
        <v>0.13495194926717019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3.3734753741846159E-7</v>
      </c>
      <c r="G97" s="111">
        <f t="shared" si="31"/>
        <v>2.8145992648663899E-7</v>
      </c>
      <c r="H97" s="111">
        <f t="shared" si="31"/>
        <v>2.6447012270361376E-7</v>
      </c>
      <c r="I97" s="111">
        <f t="shared" si="31"/>
        <v>2.5161554386708535E-7</v>
      </c>
      <c r="J97" s="110">
        <f t="shared" si="31"/>
        <v>2.4090424596766742E-7</v>
      </c>
      <c r="K97" s="68">
        <f t="shared" si="31"/>
        <v>2.3054682247359899E-7</v>
      </c>
      <c r="L97" s="68">
        <f t="shared" si="31"/>
        <v>2.2005976230962652E-7</v>
      </c>
      <c r="M97" s="68">
        <f t="shared" si="31"/>
        <v>2.0627855933568914E-7</v>
      </c>
      <c r="N97" s="111">
        <f t="shared" si="31"/>
        <v>1.9227662678602878E-7</v>
      </c>
      <c r="O97" s="110">
        <f t="shared" si="31"/>
        <v>1.8172382055672088E-7</v>
      </c>
      <c r="P97" s="68">
        <f t="shared" si="31"/>
        <v>1.7253280945087468E-7</v>
      </c>
      <c r="Q97" s="68">
        <f t="shared" si="31"/>
        <v>1.6407049995728156E-7</v>
      </c>
      <c r="R97" s="68">
        <f t="shared" si="31"/>
        <v>1.5615172686380747E-7</v>
      </c>
      <c r="S97" s="111">
        <f t="shared" si="31"/>
        <v>1.4866365047952824E-7</v>
      </c>
      <c r="T97" s="111">
        <f t="shared" si="31"/>
        <v>1.4161181443528475E-7</v>
      </c>
      <c r="U97" s="111">
        <f t="shared" si="31"/>
        <v>1.3487300422089328E-7</v>
      </c>
      <c r="V97" s="111">
        <f t="shared" si="31"/>
        <v>1.284130142891622E-7</v>
      </c>
      <c r="W97" s="111">
        <f t="shared" si="31"/>
        <v>1.2221925784874906E-7</v>
      </c>
      <c r="X97" s="116">
        <f t="shared" si="31"/>
        <v>1.1628419234177728E-7</v>
      </c>
      <c r="Y97" s="116">
        <f t="shared" si="31"/>
        <v>1.1043866016149362E-7</v>
      </c>
      <c r="Z97" s="116">
        <f t="shared" si="31"/>
        <v>1.0477221690568254E-7</v>
      </c>
      <c r="AA97" s="116">
        <f t="shared" si="31"/>
        <v>9.9326267400406994E-8</v>
      </c>
      <c r="AB97" s="116">
        <f t="shared" si="31"/>
        <v>9.411050935508993E-8</v>
      </c>
      <c r="AC97" s="116">
        <f t="shared" si="31"/>
        <v>8.9134518465803636E-8</v>
      </c>
      <c r="AD97" s="116">
        <f t="shared" si="31"/>
        <v>8.4423054174118486E-8</v>
      </c>
      <c r="AE97" s="116">
        <f t="shared" si="31"/>
        <v>7.99536486817162E-8</v>
      </c>
      <c r="AF97" s="116">
        <f t="shared" si="31"/>
        <v>7.5712880884325623E-8</v>
      </c>
      <c r="AG97" s="116">
        <f t="shared" si="31"/>
        <v>7.1689725898595109E-8</v>
      </c>
      <c r="AH97" s="116">
        <f t="shared" si="31"/>
        <v>6.7722271267607029E-8</v>
      </c>
      <c r="AI97" s="116">
        <f t="shared" si="31"/>
        <v>6.3924812607189432E-8</v>
      </c>
      <c r="AJ97" s="116">
        <f t="shared" si="31"/>
        <v>6.031180796549726E-8</v>
      </c>
      <c r="AK97" s="116">
        <f t="shared" si="31"/>
        <v>5.6884602449541053E-8</v>
      </c>
      <c r="AL97" s="116">
        <f t="shared" si="31"/>
        <v>5.3640245790936342E-8</v>
      </c>
      <c r="AM97" s="116">
        <f t="shared" si="31"/>
        <v>5.0620479678233445E-8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1.6150329380865605E-4</v>
      </c>
      <c r="G98" s="111">
        <f t="shared" si="31"/>
        <v>3.6951003364358139E-4</v>
      </c>
      <c r="H98" s="111">
        <f t="shared" si="31"/>
        <v>4.7895405275854435E-4</v>
      </c>
      <c r="I98" s="111">
        <f t="shared" si="31"/>
        <v>5.8506464931724585E-4</v>
      </c>
      <c r="J98" s="110">
        <f t="shared" si="31"/>
        <v>6.9632713515663388E-4</v>
      </c>
      <c r="K98" s="68">
        <f t="shared" si="31"/>
        <v>8.0501844856739255E-4</v>
      </c>
      <c r="L98" s="68">
        <f t="shared" si="31"/>
        <v>9.2443300359260549E-4</v>
      </c>
      <c r="M98" s="68">
        <f t="shared" si="31"/>
        <v>1.1123719209926576E-3</v>
      </c>
      <c r="N98" s="111">
        <f t="shared" si="31"/>
        <v>1.3370510498423016E-3</v>
      </c>
      <c r="O98" s="110">
        <f t="shared" ref="O98:AM106" si="32">O56/O$48</f>
        <v>1.5476192372259629E-3</v>
      </c>
      <c r="P98" s="68">
        <f t="shared" si="32"/>
        <v>1.7944843048339632E-3</v>
      </c>
      <c r="Q98" s="68">
        <f t="shared" si="32"/>
        <v>2.1096262663936258E-3</v>
      </c>
      <c r="R98" s="68">
        <f t="shared" si="32"/>
        <v>2.4944534649623206E-3</v>
      </c>
      <c r="S98" s="111">
        <f t="shared" si="32"/>
        <v>2.9399141052717692E-3</v>
      </c>
      <c r="T98" s="111">
        <f t="shared" si="32"/>
        <v>3.4228729443284492E-3</v>
      </c>
      <c r="U98" s="111">
        <f t="shared" si="32"/>
        <v>3.9238837689088762E-3</v>
      </c>
      <c r="V98" s="111">
        <f t="shared" si="32"/>
        <v>4.420459698794464E-3</v>
      </c>
      <c r="W98" s="111">
        <f t="shared" si="32"/>
        <v>4.8955784055308678E-3</v>
      </c>
      <c r="X98" s="116">
        <f t="shared" si="32"/>
        <v>5.3395023786761524E-3</v>
      </c>
      <c r="Y98" s="116">
        <f t="shared" si="32"/>
        <v>5.7597643865571835E-3</v>
      </c>
      <c r="Z98" s="116">
        <f t="shared" si="32"/>
        <v>6.1480143763819033E-3</v>
      </c>
      <c r="AA98" s="116">
        <f t="shared" si="32"/>
        <v>6.5016367225139132E-3</v>
      </c>
      <c r="AB98" s="116">
        <f t="shared" si="32"/>
        <v>6.82127685352999E-3</v>
      </c>
      <c r="AC98" s="116">
        <f t="shared" si="32"/>
        <v>7.1080893629344817E-3</v>
      </c>
      <c r="AD98" s="116">
        <f t="shared" si="32"/>
        <v>7.3655981729600752E-3</v>
      </c>
      <c r="AE98" s="116">
        <f t="shared" si="32"/>
        <v>7.5966116227763796E-3</v>
      </c>
      <c r="AF98" s="116">
        <f t="shared" si="32"/>
        <v>7.8033059121609101E-3</v>
      </c>
      <c r="AG98" s="116">
        <f t="shared" si="32"/>
        <v>7.9876177002106905E-3</v>
      </c>
      <c r="AH98" s="116">
        <f t="shared" si="32"/>
        <v>8.1244269809218131E-3</v>
      </c>
      <c r="AI98" s="116">
        <f t="shared" si="32"/>
        <v>8.2467245053009577E-3</v>
      </c>
      <c r="AJ98" s="116">
        <f t="shared" si="32"/>
        <v>8.3549742917686694E-3</v>
      </c>
      <c r="AK98" s="116">
        <f t="shared" si="32"/>
        <v>8.4500903634577851E-3</v>
      </c>
      <c r="AL98" s="116">
        <f t="shared" si="32"/>
        <v>8.5330917992078505E-3</v>
      </c>
      <c r="AM98" s="116">
        <f t="shared" si="32"/>
        <v>8.6038764725680332E-3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0.99554448690935771</v>
      </c>
      <c r="G99" s="128">
        <f t="shared" si="33"/>
        <v>0.9897674876768856</v>
      </c>
      <c r="H99" s="128">
        <f t="shared" si="33"/>
        <v>0.98666286909775069</v>
      </c>
      <c r="I99" s="128">
        <f t="shared" si="33"/>
        <v>0.98354880433456848</v>
      </c>
      <c r="J99" s="127">
        <f t="shared" si="33"/>
        <v>0.98015994210144519</v>
      </c>
      <c r="K99" s="71">
        <f t="shared" si="33"/>
        <v>0.9759499579516947</v>
      </c>
      <c r="L99" s="71">
        <f t="shared" si="33"/>
        <v>0.97056519418481724</v>
      </c>
      <c r="M99" s="71">
        <f t="shared" si="33"/>
        <v>0.96177196132875675</v>
      </c>
      <c r="N99" s="128">
        <f t="shared" si="33"/>
        <v>0.9508255314678411</v>
      </c>
      <c r="O99" s="127">
        <f t="shared" si="33"/>
        <v>0.94009214412167341</v>
      </c>
      <c r="P99" s="71">
        <f t="shared" si="33"/>
        <v>0.92698064807482405</v>
      </c>
      <c r="Q99" s="71">
        <f t="shared" si="33"/>
        <v>0.90955991460030106</v>
      </c>
      <c r="R99" s="71">
        <f t="shared" si="33"/>
        <v>0.88733322421764615</v>
      </c>
      <c r="S99" s="128">
        <f t="shared" si="33"/>
        <v>0.86037082136555965</v>
      </c>
      <c r="T99" s="128">
        <f t="shared" si="32"/>
        <v>0.82976649891991894</v>
      </c>
      <c r="U99" s="128">
        <f t="shared" si="32"/>
        <v>0.79649645939360925</v>
      </c>
      <c r="V99" s="128">
        <f t="shared" si="32"/>
        <v>0.7618797863184541</v>
      </c>
      <c r="W99" s="128">
        <f t="shared" si="32"/>
        <v>0.72704002098660736</v>
      </c>
      <c r="X99" s="120">
        <f t="shared" si="33"/>
        <v>0.69273179096136706</v>
      </c>
      <c r="Y99" s="120">
        <f t="shared" si="32"/>
        <v>0.65843489263985178</v>
      </c>
      <c r="Z99" s="120">
        <f t="shared" si="32"/>
        <v>0.62492267996557604</v>
      </c>
      <c r="AA99" s="120">
        <f t="shared" si="32"/>
        <v>0.59257775821006242</v>
      </c>
      <c r="AB99" s="120">
        <f t="shared" si="32"/>
        <v>0.56153045583794114</v>
      </c>
      <c r="AC99" s="120">
        <f t="shared" si="33"/>
        <v>0.53187527834347537</v>
      </c>
      <c r="AD99" s="120">
        <f t="shared" si="32"/>
        <v>0.50377901855806673</v>
      </c>
      <c r="AE99" s="120">
        <f t="shared" si="32"/>
        <v>0.47711744946302342</v>
      </c>
      <c r="AF99" s="120">
        <f t="shared" si="32"/>
        <v>0.45181537992401516</v>
      </c>
      <c r="AG99" s="120">
        <f t="shared" si="32"/>
        <v>0.42780946750366278</v>
      </c>
      <c r="AH99" s="120">
        <f t="shared" si="33"/>
        <v>0.40413477063914788</v>
      </c>
      <c r="AI99" s="120">
        <f t="shared" si="32"/>
        <v>0.38147389628969564</v>
      </c>
      <c r="AJ99" s="120">
        <f t="shared" si="32"/>
        <v>0.35991343571744255</v>
      </c>
      <c r="AK99" s="120">
        <f t="shared" si="32"/>
        <v>0.33946157840624125</v>
      </c>
      <c r="AL99" s="120">
        <f t="shared" si="32"/>
        <v>0.32010080053903084</v>
      </c>
      <c r="AM99" s="120">
        <f t="shared" si="33"/>
        <v>0.30208023314081134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1.0543881095991343E-2</v>
      </c>
      <c r="G100" s="130">
        <f t="shared" si="33"/>
        <v>1.276418226523493E-2</v>
      </c>
      <c r="H100" s="130">
        <f t="shared" si="33"/>
        <v>1.3769575725516575E-2</v>
      </c>
      <c r="I100" s="130">
        <f t="shared" si="33"/>
        <v>1.512069849301937E-2</v>
      </c>
      <c r="J100" s="129">
        <f t="shared" si="33"/>
        <v>1.6182218407633078E-2</v>
      </c>
      <c r="K100" s="72">
        <f t="shared" si="33"/>
        <v>1.7894650149631326E-2</v>
      </c>
      <c r="L100" s="72">
        <f t="shared" si="33"/>
        <v>2.0020460813198596E-2</v>
      </c>
      <c r="M100" s="72">
        <f t="shared" si="33"/>
        <v>2.3042461311936959E-2</v>
      </c>
      <c r="N100" s="130">
        <f t="shared" si="33"/>
        <v>2.6351877963911689E-2</v>
      </c>
      <c r="O100" s="129">
        <f t="shared" si="33"/>
        <v>2.8854040493012375E-2</v>
      </c>
      <c r="P100" s="72">
        <f t="shared" si="33"/>
        <v>3.0847103299639373E-2</v>
      </c>
      <c r="Q100" s="72">
        <f t="shared" si="33"/>
        <v>3.228126866017917E-2</v>
      </c>
      <c r="R100" s="72">
        <f t="shared" si="33"/>
        <v>3.3111478027802448E-2</v>
      </c>
      <c r="S100" s="130">
        <f t="shared" si="33"/>
        <v>3.3322704714010339E-2</v>
      </c>
      <c r="T100" s="130">
        <f t="shared" si="32"/>
        <v>3.2966534901087537E-2</v>
      </c>
      <c r="U100" s="130">
        <f t="shared" si="32"/>
        <v>3.217061761939382E-2</v>
      </c>
      <c r="V100" s="130">
        <f t="shared" si="32"/>
        <v>3.1084359930081747E-2</v>
      </c>
      <c r="W100" s="130">
        <f t="shared" si="32"/>
        <v>2.9838791020109699E-2</v>
      </c>
      <c r="X100" s="121">
        <f t="shared" si="33"/>
        <v>2.8526689863143835E-2</v>
      </c>
      <c r="Y100" s="121">
        <f t="shared" si="32"/>
        <v>2.7167105568057855E-2</v>
      </c>
      <c r="Z100" s="121">
        <f t="shared" si="32"/>
        <v>2.5812648831655401E-2</v>
      </c>
      <c r="AA100" s="121">
        <f t="shared" si="32"/>
        <v>2.4491546448133335E-2</v>
      </c>
      <c r="AB100" s="121">
        <f t="shared" si="32"/>
        <v>2.3216152464273766E-2</v>
      </c>
      <c r="AC100" s="121">
        <f t="shared" si="33"/>
        <v>2.1994145544760924E-2</v>
      </c>
      <c r="AD100" s="121">
        <f t="shared" si="32"/>
        <v>2.0834413729049372E-2</v>
      </c>
      <c r="AE100" s="121">
        <f t="shared" si="32"/>
        <v>1.973288272138644E-2</v>
      </c>
      <c r="AF100" s="121">
        <f t="shared" si="32"/>
        <v>1.8686990982360426E-2</v>
      </c>
      <c r="AG100" s="121">
        <f t="shared" si="32"/>
        <v>1.7694403429928944E-2</v>
      </c>
      <c r="AH100" s="121">
        <f t="shared" si="33"/>
        <v>1.6715374366795252E-2</v>
      </c>
      <c r="AI100" s="121">
        <f t="shared" si="32"/>
        <v>1.5778188270234722E-2</v>
      </c>
      <c r="AJ100" s="121">
        <f t="shared" si="32"/>
        <v>1.4886469223017253E-2</v>
      </c>
      <c r="AK100" s="121">
        <f t="shared" si="32"/>
        <v>1.4040578657358214E-2</v>
      </c>
      <c r="AL100" s="121">
        <f t="shared" si="32"/>
        <v>1.3239803683631006E-2</v>
      </c>
      <c r="AM100" s="121">
        <f t="shared" si="33"/>
        <v>1.249445483826819E-2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0.11414038709454</v>
      </c>
      <c r="G101" s="130">
        <f t="shared" si="33"/>
        <v>0.12603377901019919</v>
      </c>
      <c r="H101" s="130">
        <f t="shared" si="33"/>
        <v>0.12951657397937233</v>
      </c>
      <c r="I101" s="130">
        <f t="shared" si="33"/>
        <v>0.13233821650564642</v>
      </c>
      <c r="J101" s="129">
        <f t="shared" si="33"/>
        <v>0.13438456620244393</v>
      </c>
      <c r="K101" s="72">
        <f t="shared" si="33"/>
        <v>0.13650896435200485</v>
      </c>
      <c r="L101" s="72">
        <f t="shared" si="33"/>
        <v>0.13855576414281293</v>
      </c>
      <c r="M101" s="72">
        <f t="shared" si="33"/>
        <v>0.14093029572390703</v>
      </c>
      <c r="N101" s="130">
        <f t="shared" si="33"/>
        <v>0.14296241630079096</v>
      </c>
      <c r="O101" s="129">
        <f t="shared" si="33"/>
        <v>0.14401201708400702</v>
      </c>
      <c r="P101" s="72">
        <f t="shared" si="33"/>
        <v>0.14415546496432036</v>
      </c>
      <c r="Q101" s="72">
        <f t="shared" si="33"/>
        <v>0.14316261894434967</v>
      </c>
      <c r="R101" s="72">
        <f t="shared" si="33"/>
        <v>0.14096841881166708</v>
      </c>
      <c r="S101" s="130">
        <f t="shared" si="33"/>
        <v>0.13761193843546082</v>
      </c>
      <c r="T101" s="130">
        <f t="shared" si="32"/>
        <v>0.13332001307883787</v>
      </c>
      <c r="U101" s="130">
        <f t="shared" si="32"/>
        <v>0.12834100945956003</v>
      </c>
      <c r="V101" s="130">
        <f t="shared" si="32"/>
        <v>0.12297176480373496</v>
      </c>
      <c r="W101" s="130">
        <f t="shared" si="32"/>
        <v>0.11746148901744605</v>
      </c>
      <c r="X101" s="121">
        <f t="shared" si="33"/>
        <v>0.11197803898999426</v>
      </c>
      <c r="Y101" s="121">
        <f t="shared" si="32"/>
        <v>0.10646560546119066</v>
      </c>
      <c r="Z101" s="121">
        <f t="shared" si="32"/>
        <v>0.10106320871444419</v>
      </c>
      <c r="AA101" s="121">
        <f t="shared" si="32"/>
        <v>9.5840723794816909E-2</v>
      </c>
      <c r="AB101" s="121">
        <f t="shared" si="32"/>
        <v>9.0823544154353411E-2</v>
      </c>
      <c r="AC101" s="121">
        <f t="shared" si="33"/>
        <v>8.6029190118144014E-2</v>
      </c>
      <c r="AD101" s="121">
        <f t="shared" si="32"/>
        <v>8.1485785361103832E-2</v>
      </c>
      <c r="AE101" s="121">
        <f t="shared" si="32"/>
        <v>7.7173841139044089E-2</v>
      </c>
      <c r="AF101" s="121">
        <f t="shared" si="32"/>
        <v>7.308149644662594E-2</v>
      </c>
      <c r="AG101" s="121">
        <f t="shared" si="32"/>
        <v>6.9198656072676126E-2</v>
      </c>
      <c r="AH101" s="121">
        <f t="shared" si="33"/>
        <v>6.5369319522120148E-2</v>
      </c>
      <c r="AI101" s="121">
        <f t="shared" si="32"/>
        <v>6.1703930131146278E-2</v>
      </c>
      <c r="AJ101" s="121">
        <f t="shared" si="32"/>
        <v>5.8216513932460821E-2</v>
      </c>
      <c r="AK101" s="121">
        <f t="shared" si="32"/>
        <v>5.4908405712748173E-2</v>
      </c>
      <c r="AL101" s="121">
        <f t="shared" si="32"/>
        <v>5.1776776123028605E-2</v>
      </c>
      <c r="AM101" s="121">
        <f t="shared" si="33"/>
        <v>4.8861924991302923E-2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0.19501999634106887</v>
      </c>
      <c r="G102" s="130">
        <f t="shared" si="33"/>
        <v>0.20897722198825769</v>
      </c>
      <c r="H102" s="130">
        <f t="shared" si="33"/>
        <v>0.21288062524578749</v>
      </c>
      <c r="I102" s="130">
        <f t="shared" si="33"/>
        <v>0.21575796644383746</v>
      </c>
      <c r="J102" s="129">
        <f t="shared" si="33"/>
        <v>0.21786344245863412</v>
      </c>
      <c r="K102" s="72">
        <f t="shared" si="33"/>
        <v>0.21967509380699929</v>
      </c>
      <c r="L102" s="72">
        <f t="shared" si="33"/>
        <v>0.22112710706120167</v>
      </c>
      <c r="M102" s="72">
        <f t="shared" si="33"/>
        <v>0.22247026689709659</v>
      </c>
      <c r="N102" s="130">
        <f t="shared" si="33"/>
        <v>0.22317256818994774</v>
      </c>
      <c r="O102" s="129">
        <f t="shared" si="33"/>
        <v>0.22294090770040378</v>
      </c>
      <c r="P102" s="72">
        <f t="shared" si="33"/>
        <v>0.2216179415406713</v>
      </c>
      <c r="Q102" s="72">
        <f t="shared" si="33"/>
        <v>0.21882889299524119</v>
      </c>
      <c r="R102" s="72">
        <f t="shared" si="33"/>
        <v>0.2144893818596281</v>
      </c>
      <c r="S102" s="130">
        <f t="shared" si="33"/>
        <v>0.20866169460222056</v>
      </c>
      <c r="T102" s="130">
        <f t="shared" si="32"/>
        <v>0.20167251790530244</v>
      </c>
      <c r="U102" s="130">
        <f t="shared" si="32"/>
        <v>0.19384055694859054</v>
      </c>
      <c r="V102" s="130">
        <f t="shared" si="32"/>
        <v>0.18555571205107629</v>
      </c>
      <c r="W102" s="130">
        <f t="shared" si="32"/>
        <v>0.17714354933871659</v>
      </c>
      <c r="X102" s="121">
        <f t="shared" si="33"/>
        <v>0.16882134251957565</v>
      </c>
      <c r="Y102" s="121">
        <f t="shared" si="32"/>
        <v>0.1604819819079823</v>
      </c>
      <c r="Z102" s="121">
        <f t="shared" si="32"/>
        <v>0.15232341006185074</v>
      </c>
      <c r="AA102" s="121">
        <f t="shared" si="32"/>
        <v>0.14444406406266455</v>
      </c>
      <c r="AB102" s="121">
        <f t="shared" si="32"/>
        <v>0.13687839389126652</v>
      </c>
      <c r="AC102" s="121">
        <f t="shared" si="33"/>
        <v>0.12965077004318715</v>
      </c>
      <c r="AD102" s="121">
        <f t="shared" si="32"/>
        <v>0.12280251250959978</v>
      </c>
      <c r="AE102" s="121">
        <f t="shared" si="32"/>
        <v>0.11630367231201896</v>
      </c>
      <c r="AF102" s="121">
        <f t="shared" si="32"/>
        <v>0.11013608097826642</v>
      </c>
      <c r="AG102" s="121">
        <f t="shared" si="32"/>
        <v>0.10428437471199817</v>
      </c>
      <c r="AH102" s="121">
        <f t="shared" si="33"/>
        <v>9.8513370571487055E-2</v>
      </c>
      <c r="AI102" s="121">
        <f t="shared" si="32"/>
        <v>9.2989484653191942E-2</v>
      </c>
      <c r="AJ102" s="121">
        <f t="shared" si="32"/>
        <v>8.7733832572532228E-2</v>
      </c>
      <c r="AK102" s="121">
        <f t="shared" si="32"/>
        <v>8.2748414500558684E-2</v>
      </c>
      <c r="AL102" s="121">
        <f t="shared" si="32"/>
        <v>7.8028960491425117E-2</v>
      </c>
      <c r="AM102" s="121">
        <f t="shared" si="33"/>
        <v>7.3636200481412367E-2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0.21728065684024728</v>
      </c>
      <c r="G103" s="130">
        <f t="shared" si="33"/>
        <v>0.22538958389905012</v>
      </c>
      <c r="H103" s="130">
        <f t="shared" si="33"/>
        <v>0.22748029832619515</v>
      </c>
      <c r="I103" s="130">
        <f t="shared" si="33"/>
        <v>0.22869847522951781</v>
      </c>
      <c r="J103" s="129">
        <f t="shared" si="33"/>
        <v>0.22973252211746786</v>
      </c>
      <c r="K103" s="72">
        <f t="shared" si="33"/>
        <v>0.23030038671817785</v>
      </c>
      <c r="L103" s="72">
        <f t="shared" si="33"/>
        <v>0.23040038621245071</v>
      </c>
      <c r="M103" s="72">
        <f t="shared" si="33"/>
        <v>0.22993806169736078</v>
      </c>
      <c r="N103" s="130">
        <f t="shared" si="33"/>
        <v>0.22878065593530397</v>
      </c>
      <c r="O103" s="129">
        <f t="shared" si="33"/>
        <v>0.2271585291217238</v>
      </c>
      <c r="P103" s="72">
        <f t="shared" si="33"/>
        <v>0.22468448917285588</v>
      </c>
      <c r="Q103" s="72">
        <f t="shared" si="33"/>
        <v>0.22095127932759007</v>
      </c>
      <c r="R103" s="72">
        <f t="shared" si="33"/>
        <v>0.21587347312072211</v>
      </c>
      <c r="S103" s="130">
        <f t="shared" si="33"/>
        <v>0.20950652948729898</v>
      </c>
      <c r="T103" s="130">
        <f t="shared" si="32"/>
        <v>0.20215862434671991</v>
      </c>
      <c r="U103" s="130">
        <f t="shared" si="32"/>
        <v>0.19410438647338155</v>
      </c>
      <c r="V103" s="130">
        <f t="shared" si="32"/>
        <v>0.1856909723547758</v>
      </c>
      <c r="W103" s="130">
        <f t="shared" si="32"/>
        <v>0.17720825603246296</v>
      </c>
      <c r="X103" s="121">
        <f t="shared" si="33"/>
        <v>0.16884870306522784</v>
      </c>
      <c r="Y103" s="121">
        <f t="shared" si="32"/>
        <v>0.16048954571402818</v>
      </c>
      <c r="Z103" s="121">
        <f t="shared" si="32"/>
        <v>0.15232091395519867</v>
      </c>
      <c r="AA103" s="121">
        <f t="shared" si="32"/>
        <v>0.1444366894973117</v>
      </c>
      <c r="AB103" s="121">
        <f t="shared" si="32"/>
        <v>0.13686882953978374</v>
      </c>
      <c r="AC103" s="121">
        <f t="shared" si="33"/>
        <v>0.12964039250261969</v>
      </c>
      <c r="AD103" s="121">
        <f t="shared" si="32"/>
        <v>0.12279201623889029</v>
      </c>
      <c r="AE103" s="121">
        <f t="shared" si="32"/>
        <v>0.11629339373066712</v>
      </c>
      <c r="AF103" s="121">
        <f t="shared" si="32"/>
        <v>0.11012617642316912</v>
      </c>
      <c r="AG103" s="121">
        <f t="shared" si="32"/>
        <v>0.10427490985262892</v>
      </c>
      <c r="AH103" s="121">
        <f t="shared" si="33"/>
        <v>9.8504382149822434E-2</v>
      </c>
      <c r="AI103" s="121">
        <f t="shared" si="32"/>
        <v>9.2980976100858675E-2</v>
      </c>
      <c r="AJ103" s="121">
        <f t="shared" si="32"/>
        <v>8.7725792654103907E-2</v>
      </c>
      <c r="AK103" s="121">
        <f t="shared" si="32"/>
        <v>8.2740825227313602E-2</v>
      </c>
      <c r="AL103" s="121">
        <f t="shared" si="32"/>
        <v>7.8021800950737699E-2</v>
      </c>
      <c r="AM103" s="121">
        <f t="shared" si="33"/>
        <v>7.3629442458539182E-2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0.3122070505740025</v>
      </c>
      <c r="G104" s="130">
        <f t="shared" si="33"/>
        <v>0.28660313021058442</v>
      </c>
      <c r="H104" s="130">
        <f t="shared" si="33"/>
        <v>0.27829580712052038</v>
      </c>
      <c r="I104" s="130">
        <f t="shared" si="33"/>
        <v>0.27137722954635857</v>
      </c>
      <c r="J104" s="129">
        <f t="shared" si="33"/>
        <v>0.26591524797734001</v>
      </c>
      <c r="K104" s="72">
        <f t="shared" si="33"/>
        <v>0.25984974261337224</v>
      </c>
      <c r="L104" s="72">
        <f t="shared" si="33"/>
        <v>0.25328910726959936</v>
      </c>
      <c r="M104" s="72">
        <f t="shared" si="33"/>
        <v>0.24427829423662165</v>
      </c>
      <c r="N104" s="130">
        <f t="shared" si="33"/>
        <v>0.23468671977005084</v>
      </c>
      <c r="O104" s="129">
        <f t="shared" si="33"/>
        <v>0.22702565595370588</v>
      </c>
      <c r="P104" s="72">
        <f t="shared" si="33"/>
        <v>0.21979549859004097</v>
      </c>
      <c r="Q104" s="72">
        <f t="shared" si="33"/>
        <v>0.21241328881392535</v>
      </c>
      <c r="R104" s="72">
        <f t="shared" si="33"/>
        <v>0.20473843510886877</v>
      </c>
      <c r="S104" s="130">
        <f t="shared" si="33"/>
        <v>0.19674026198915415</v>
      </c>
      <c r="T104" s="130">
        <f t="shared" si="32"/>
        <v>0.18858017958534001</v>
      </c>
      <c r="U104" s="130">
        <f t="shared" si="32"/>
        <v>0.1803092441744005</v>
      </c>
      <c r="V104" s="130">
        <f t="shared" si="32"/>
        <v>0.17206668493518426</v>
      </c>
      <c r="W104" s="130">
        <f t="shared" si="32"/>
        <v>0.16397695875064033</v>
      </c>
      <c r="X104" s="121">
        <f t="shared" si="33"/>
        <v>0.15612211111863725</v>
      </c>
      <c r="Y104" s="121">
        <f t="shared" si="32"/>
        <v>0.14833015649935186</v>
      </c>
      <c r="Z104" s="121">
        <f t="shared" si="32"/>
        <v>0.14074812701967593</v>
      </c>
      <c r="AA104" s="121">
        <f t="shared" si="32"/>
        <v>0.13344653625231739</v>
      </c>
      <c r="AB104" s="121">
        <f t="shared" si="32"/>
        <v>0.12644624688723055</v>
      </c>
      <c r="AC104" s="121">
        <f t="shared" si="33"/>
        <v>0.11976410660754964</v>
      </c>
      <c r="AD104" s="121">
        <f t="shared" si="32"/>
        <v>0.11343538969018815</v>
      </c>
      <c r="AE104" s="121">
        <f t="shared" si="32"/>
        <v>0.10743092702511021</v>
      </c>
      <c r="AF104" s="121">
        <f t="shared" si="32"/>
        <v>0.10173318759731773</v>
      </c>
      <c r="AG104" s="121">
        <f t="shared" si="32"/>
        <v>9.6327605474369374E-2</v>
      </c>
      <c r="AH104" s="121">
        <f t="shared" si="33"/>
        <v>9.0996747756818666E-2</v>
      </c>
      <c r="AI104" s="121">
        <f t="shared" si="32"/>
        <v>8.5894249551078328E-2</v>
      </c>
      <c r="AJ104" s="121">
        <f t="shared" si="32"/>
        <v>8.1039567522375677E-2</v>
      </c>
      <c r="AK104" s="121">
        <f t="shared" si="32"/>
        <v>7.6434524736534226E-2</v>
      </c>
      <c r="AL104" s="121">
        <f t="shared" si="32"/>
        <v>7.2075164726699545E-2</v>
      </c>
      <c r="AM104" s="121">
        <f t="shared" si="33"/>
        <v>6.8017577411945987E-2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0.10500339436960097</v>
      </c>
      <c r="G105" s="130">
        <f t="shared" si="33"/>
        <v>9.4562127624086972E-2</v>
      </c>
      <c r="H105" s="130">
        <f t="shared" si="33"/>
        <v>9.1192219105645414E-2</v>
      </c>
      <c r="I105" s="130">
        <f t="shared" si="33"/>
        <v>8.8274689448139917E-2</v>
      </c>
      <c r="J105" s="129">
        <f t="shared" si="33"/>
        <v>8.5461873336542385E-2</v>
      </c>
      <c r="K105" s="72">
        <f t="shared" si="33"/>
        <v>8.2417526167185701E-2</v>
      </c>
      <c r="L105" s="72">
        <f t="shared" si="33"/>
        <v>7.9201729554613173E-2</v>
      </c>
      <c r="M105" s="72">
        <f t="shared" si="33"/>
        <v>7.4893598536838066E-2</v>
      </c>
      <c r="N105" s="130">
        <f t="shared" si="33"/>
        <v>7.0432022436471481E-2</v>
      </c>
      <c r="O105" s="129">
        <f t="shared" si="33"/>
        <v>6.7003034800899294E-2</v>
      </c>
      <c r="P105" s="72">
        <f t="shared" si="33"/>
        <v>6.3950412424636324E-2</v>
      </c>
      <c r="Q105" s="72">
        <f t="shared" si="33"/>
        <v>6.106842741950632E-2</v>
      </c>
      <c r="R105" s="72">
        <f t="shared" si="33"/>
        <v>5.8304412638030698E-2</v>
      </c>
      <c r="S105" s="130">
        <f t="shared" si="33"/>
        <v>5.5631837512881185E-2</v>
      </c>
      <c r="T105" s="130">
        <f t="shared" si="32"/>
        <v>5.3069096236032065E-2</v>
      </c>
      <c r="U105" s="130">
        <f t="shared" si="32"/>
        <v>5.0587646376236368E-2</v>
      </c>
      <c r="V105" s="130">
        <f t="shared" si="32"/>
        <v>4.818838930191436E-2</v>
      </c>
      <c r="W105" s="130">
        <f t="shared" si="32"/>
        <v>4.5876329815348893E-2</v>
      </c>
      <c r="X105" s="121">
        <f t="shared" si="33"/>
        <v>4.3654633332770046E-2</v>
      </c>
      <c r="Y105" s="121">
        <f t="shared" si="32"/>
        <v>4.1463220299469646E-2</v>
      </c>
      <c r="Z105" s="121">
        <f t="shared" si="32"/>
        <v>3.9337326011354527E-2</v>
      </c>
      <c r="AA105" s="121">
        <f t="shared" si="32"/>
        <v>3.7293358560052406E-2</v>
      </c>
      <c r="AB105" s="121">
        <f t="shared" si="32"/>
        <v>3.5335397183095099E-2</v>
      </c>
      <c r="AC105" s="121">
        <f t="shared" si="33"/>
        <v>3.3467253663819869E-2</v>
      </c>
      <c r="AD105" s="121">
        <f t="shared" si="32"/>
        <v>3.1698330741109344E-2</v>
      </c>
      <c r="AE105" s="121">
        <f t="shared" si="32"/>
        <v>3.0020244619838557E-2</v>
      </c>
      <c r="AF105" s="121">
        <f t="shared" si="32"/>
        <v>2.8427981453411473E-2</v>
      </c>
      <c r="AG105" s="121">
        <f t="shared" si="32"/>
        <v>2.6917413872210184E-2</v>
      </c>
      <c r="AH105" s="121">
        <f t="shared" si="33"/>
        <v>2.542775449570463E-2</v>
      </c>
      <c r="AI105" s="121">
        <f t="shared" si="32"/>
        <v>2.4001920935573497E-2</v>
      </c>
      <c r="AJ105" s="121">
        <f t="shared" si="32"/>
        <v>2.2645343117231907E-2</v>
      </c>
      <c r="AK105" s="121">
        <f t="shared" si="32"/>
        <v>2.1358526935099688E-2</v>
      </c>
      <c r="AL105" s="121">
        <f t="shared" si="32"/>
        <v>2.0140365020950006E-2</v>
      </c>
      <c r="AM105" s="121">
        <f t="shared" si="33"/>
        <v>1.9006530026701333E-2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4.1349120752631134E-2</v>
      </c>
      <c r="G106" s="132">
        <f t="shared" si="33"/>
        <v>3.5437462644058608E-2</v>
      </c>
      <c r="H106" s="132">
        <f t="shared" si="33"/>
        <v>3.3527769713267562E-2</v>
      </c>
      <c r="I106" s="132">
        <f t="shared" si="33"/>
        <v>3.1981528452178901E-2</v>
      </c>
      <c r="J106" s="131">
        <f t="shared" si="33"/>
        <v>3.0620071718321061E-2</v>
      </c>
      <c r="K106" s="73">
        <f t="shared" si="33"/>
        <v>2.9303594089210412E-2</v>
      </c>
      <c r="L106" s="73">
        <f t="shared" si="33"/>
        <v>2.7970639024742439E-2</v>
      </c>
      <c r="M106" s="73">
        <f t="shared" si="33"/>
        <v>2.6218982808092532E-2</v>
      </c>
      <c r="N106" s="132">
        <f t="shared" si="33"/>
        <v>2.4439270813475009E-2</v>
      </c>
      <c r="O106" s="131">
        <f t="shared" si="33"/>
        <v>2.3097959095288379E-2</v>
      </c>
      <c r="P106" s="73">
        <f t="shared" si="33"/>
        <v>2.1929738018386543E-2</v>
      </c>
      <c r="Q106" s="73">
        <f t="shared" si="33"/>
        <v>2.0854138357566332E-2</v>
      </c>
      <c r="R106" s="73">
        <f t="shared" si="33"/>
        <v>1.9847624753893036E-2</v>
      </c>
      <c r="S106" s="132">
        <f t="shared" si="33"/>
        <v>1.8895854743303381E-2</v>
      </c>
      <c r="T106" s="132">
        <f t="shared" si="32"/>
        <v>1.7999532969369483E-2</v>
      </c>
      <c r="U106" s="132">
        <f t="shared" si="32"/>
        <v>1.7142998240841815E-2</v>
      </c>
      <c r="V106" s="132">
        <f t="shared" si="32"/>
        <v>1.6321902875306701E-2</v>
      </c>
      <c r="W106" s="132">
        <f t="shared" si="32"/>
        <v>1.5534647097512901E-2</v>
      </c>
      <c r="X106" s="122">
        <f t="shared" si="33"/>
        <v>1.4780272109211888E-2</v>
      </c>
      <c r="Y106" s="122">
        <f t="shared" si="32"/>
        <v>1.4037277255637384E-2</v>
      </c>
      <c r="Z106" s="122">
        <f t="shared" si="32"/>
        <v>1.3317045450679339E-2</v>
      </c>
      <c r="AA106" s="122">
        <f t="shared" si="32"/>
        <v>1.2624839476176089E-2</v>
      </c>
      <c r="AB106" s="122">
        <f t="shared" si="32"/>
        <v>1.1961891876619042E-2</v>
      </c>
      <c r="AC106" s="122">
        <f t="shared" si="33"/>
        <v>1.1329419863394046E-2</v>
      </c>
      <c r="AD106" s="122">
        <f t="shared" si="32"/>
        <v>1.0730570430253279E-2</v>
      </c>
      <c r="AE106" s="122">
        <f t="shared" si="32"/>
        <v>1.016248779809335E-2</v>
      </c>
      <c r="AF106" s="122">
        <f t="shared" si="32"/>
        <v>9.6234661136903668E-3</v>
      </c>
      <c r="AG106" s="122">
        <f t="shared" si="32"/>
        <v>9.1121040217237229E-3</v>
      </c>
      <c r="AH106" s="122">
        <f t="shared" si="33"/>
        <v>8.6078217522658294E-3</v>
      </c>
      <c r="AI106" s="122">
        <f t="shared" si="32"/>
        <v>8.1251467522169898E-3</v>
      </c>
      <c r="AJ106" s="122">
        <f t="shared" si="32"/>
        <v>7.6659167027701954E-3</v>
      </c>
      <c r="AK106" s="122">
        <f t="shared" si="32"/>
        <v>7.2303026295048702E-3</v>
      </c>
      <c r="AL106" s="122">
        <f t="shared" si="32"/>
        <v>6.8179295605521606E-3</v>
      </c>
      <c r="AM106" s="122">
        <f t="shared" si="33"/>
        <v>6.4341029471959386E-3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T transport</vt:lpstr>
      <vt:lpstr>Résultats</vt:lpstr>
      <vt:lpstr>T CO2</vt:lpstr>
      <vt:lpstr>T logement</vt:lpstr>
      <vt:lpstr>T parc auto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2024-04-23T16:03:20Z</dcterms:modified>
</cp:coreProperties>
</file>