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Adjusted Expenditure" r:id="rId4" sheetId="2"/>
    <sheet name="DATA" r:id="rId3" sheetId="1"/>
    <sheet name="MAIN" r:id="rId5" sheetId="3"/>
  </sheets>
</workbook>
</file>

<file path=xl/sharedStrings.xml><?xml version="1.0" encoding="utf-8"?>
<sst xmlns="http://schemas.openxmlformats.org/spreadsheetml/2006/main" count="22" uniqueCount="20">
  <si>
    <t>Legal Help Current Account</t>
  </si>
  <si>
    <t>Claims</t>
  </si>
  <si>
    <t>All suppliers</t>
  </si>
  <si>
    <t>Balanced suppliers</t>
  </si>
  <si>
    <t>Over paid suppliers</t>
  </si>
  <si>
    <t>Under paid</t>
  </si>
  <si>
    <t>Older than 12 months</t>
  </si>
  <si>
    <t>In last 12 months</t>
  </si>
  <si>
    <t>A) Total claims</t>
  </si>
  <si>
    <t>Contract payments and expenditure</t>
  </si>
  <si>
    <t>Adjustment due to missing payments</t>
  </si>
  <si>
    <t>B) Total expenditure</t>
  </si>
  <si>
    <t>C) Balance of claims and payments (A - B)</t>
  </si>
  <si>
    <t>D) Total contract adjustments</t>
  </si>
  <si>
    <t>E) Contract balance (C + D)</t>
  </si>
  <si>
    <t>Checksum</t>
  </si>
  <si>
    <t>N/A</t>
  </si>
  <si>
    <t>Payments in year</t>
  </si>
  <si>
    <t>In year contract payments (Bank report)</t>
  </si>
  <si>
    <t>SIMPLE CHECK</t>
  </si>
</sst>
</file>

<file path=xl/styles.xml><?xml version="1.0" encoding="utf-8"?>
<styleSheet xmlns="http://schemas.openxmlformats.org/spreadsheetml/2006/main">
  <numFmts count="5">
    <numFmt numFmtId="164" formatCode="dd-MMM-yy"/>
    <numFmt numFmtId="165" formatCode="#.00"/>
    <numFmt numFmtId="166" formatCode="&quot;£&quot;#,##0.00_);[Red]\(&quot;£&quot;#,##0.00\)"/>
    <numFmt numFmtId="167" formatCode="[$-809]dd\ mmmm\ yyyy;@"/>
    <numFmt numFmtId="168" formatCode="_(&quot;£&quot;* #,##0.00_);_(&quot;£&quot;* \(#,##0.00\);_(&quot;£&quot;* &quot;-&quot;??_);_(@_)"/>
  </numFmts>
  <fonts count="51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 xmlns:main="http://schemas.openxmlformats.org/spreadsheetml/2006/main">
      <main:name val="Calibri"/>
      <main:family val="2"/>
      <main:b val="1"/>
      <main:color theme="1"/>
      <main:sz val="16"/>
      <main:scheme val="minor"/>
    </font>
    <font xmlns:main="http://schemas.openxmlformats.org/spreadsheetml/2006/main">
      <main:name val="Calibri"/>
      <main:family val="2"/>
      <main:b val="1"/>
      <main:color theme="1"/>
      <main:sz val="16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rgb="FFFF0000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b val="1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  <font xmlns:main="http://schemas.openxmlformats.org/spreadsheetml/2006/main">
      <main:name val="Calibri"/>
      <main:family val="2"/>
      <main:color theme="1"/>
      <main:sz val="11"/>
      <main:scheme val="minor"/>
    </font>
  </fonts>
  <fills count="4">
    <fill>
      <patternFill patternType="none"/>
    </fill>
    <fill>
      <patternFill patternType="darkGray"/>
    </fill>
    <fill xmlns:main="http://schemas.openxmlformats.org/spreadsheetml/2006/main">
      <main:patternFill patternType="solid">
        <main:fgColor theme="6" tint="0.3999755851924192"/>
        <main:bgColor indexed="64"/>
      </main:patternFill>
    </fill>
    <fill xmlns:main="http://schemas.openxmlformats.org/spreadsheetml/2006/main">
      <main:patternFill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164" fontId="0" fillId="0" borderId="0" xfId="0" applyNumberFormat="true"/>
    <xf numFmtId="0" fontId="5" fillId="0" borderId="0" xfId="0" applyFont="true"/>
    <xf numFmtId="164" fontId="0" fillId="0" borderId="0" xfId="0" applyNumberForma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165" fontId="0" fillId="0" borderId="0" xfId="0" applyNumberForma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164" fontId="0" fillId="0" borderId="0" xfId="0" applyNumberFormat="true"/>
    <xf numFmtId="0" fontId="19" fillId="0" borderId="0" xfId="0" applyFont="true"/>
    <xf numFmtId="0" fontId="20" fillId="0" borderId="0" xfId="0" applyFont="true"/>
    <xf numFmtId="0" fontId="21" fillId="2" borderId="0" pivotButton="0" quotePrefix="0" xfId="0" applyFill="true" applyBorder="true" applyNumberFormat="true" applyFont="true"/>
    <xf numFmtId="0" fontId="22" fillId="2" borderId="0" pivotButton="0" quotePrefix="0" xfId="0" applyFill="true" applyBorder="true" applyNumberFormat="true" applyFont="true"/>
    <xf numFmtId="0" fontId="23" fillId="2" borderId="0" pivotButton="0" quotePrefix="0" xfId="0" applyFill="true" applyBorder="true" applyNumberFormat="true" applyFont="true"/>
    <xf xmlns:main="http://schemas.openxmlformats.org/spreadsheetml/2006/main" numFmtId="166" fontId="24" fillId="2" borderId="0" applyAlignment="1" pivotButton="0" quotePrefix="0" xfId="0" applyFill="true" applyBorder="true" applyNumberFormat="true" applyFont="true">
      <main:alignment horizontal="left"/>
    </xf>
    <xf numFmtId="166" fontId="25" fillId="3" borderId="0" pivotButton="0" quotePrefix="0" xfId="0" applyFill="true" applyBorder="true" applyNumberFormat="true" applyFont="true"/>
    <xf numFmtId="0" fontId="26" fillId="2" borderId="0" pivotButton="0" quotePrefix="0" xfId="0" applyFill="true" applyBorder="true" applyNumberFormat="true" applyFont="true"/>
    <xf numFmtId="0" fontId="27" fillId="2" borderId="0" pivotButton="0" quotePrefix="0" xfId="0" applyFill="true" applyBorder="true" applyNumberFormat="true" applyFont="true"/>
    <xf numFmtId="0" fontId="28" fillId="2" borderId="0" pivotButton="0" quotePrefix="0" xfId="0" applyFill="true" applyBorder="true" applyNumberFormat="true" applyFont="true"/>
    <xf xmlns:main="http://schemas.openxmlformats.org/spreadsheetml/2006/main" numFmtId="166" fontId="29" fillId="2" borderId="0" applyAlignment="1" pivotButton="0" quotePrefix="0" xfId="0" applyFill="true" applyBorder="true" applyNumberFormat="true" applyFont="true">
      <main:alignment horizontal="left"/>
    </xf>
    <xf numFmtId="0" fontId="30" fillId="2" borderId="0" pivotButton="0" quotePrefix="0" xfId="0" applyFill="true" applyBorder="true" applyNumberFormat="true" applyFont="true"/>
    <xf numFmtId="0" fontId="31" fillId="3" borderId="0" pivotButton="0" quotePrefix="0" xfId="0" applyFill="true" applyBorder="true" applyNumberFormat="true" applyFont="true"/>
    <xf xmlns:main="http://schemas.openxmlformats.org/spreadsheetml/2006/main" numFmtId="0" fontId="32" fillId="3" borderId="0" applyAlignment="1" pivotButton="0" quotePrefix="0" xfId="0" applyFill="true" applyBorder="true" applyNumberFormat="true" applyFont="true">
      <main:alignment horizontal="right"/>
    </xf>
    <xf numFmtId="49" fontId="33" fillId="2" borderId="0" pivotButton="0" quotePrefix="0" xfId="0" applyFill="true" applyBorder="true" applyNumberFormat="true" applyFont="true"/>
    <xf xmlns:main="http://schemas.openxmlformats.org/spreadsheetml/2006/main" numFmtId="0" fontId="34" fillId="2" borderId="0" applyAlignment="1" pivotButton="0" quotePrefix="0" xfId="0" applyFill="true" applyBorder="true" applyNumberFormat="true" applyFont="true">
      <main:alignment horizontal="left"/>
    </xf>
    <xf numFmtId="0" fontId="35" fillId="2" borderId="0" pivotButton="0" quotePrefix="0" xfId="0" applyFill="true" applyBorder="true" applyNumberFormat="true" applyFont="true"/>
    <xf numFmtId="0" fontId="36" fillId="2" borderId="0" pivotButton="0" quotePrefix="0" xfId="0" applyFill="true" applyBorder="true" applyNumberFormat="true" applyFont="true"/>
    <xf numFmtId="14" fontId="37" fillId="2" borderId="0" pivotButton="0" quotePrefix="0" xfId="0" applyFill="true" applyBorder="true" applyNumberFormat="true" applyFont="true"/>
    <xf xmlns:main="http://schemas.openxmlformats.org/spreadsheetml/2006/main" numFmtId="167" fontId="38" fillId="2" borderId="0" applyAlignment="1" pivotButton="0" quotePrefix="0" xfId="0" applyFill="true" applyBorder="true" applyNumberFormat="true" applyFont="true">
      <main:alignment horizontal="left"/>
    </xf>
    <xf xmlns:main="http://schemas.openxmlformats.org/spreadsheetml/2006/main" numFmtId="0" fontId="39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166" fontId="40" fillId="3" borderId="0" applyAlignment="1" pivotButton="0" quotePrefix="0" xfId="0" applyFill="true" applyBorder="true" applyNumberFormat="true" applyFont="true">
      <main:alignment horizontal="right"/>
    </xf>
    <xf numFmtId="0" fontId="41" fillId="3" borderId="0" pivotButton="0" quotePrefix="0" xfId="0" applyFill="true" applyBorder="true" applyNumberFormat="true" applyFont="true"/>
    <xf numFmtId="168" fontId="42" fillId="3" borderId="0" pivotButton="0" quotePrefix="0" xfId="42" applyFill="true" applyBorder="true" applyNumberFormat="true" applyFont="true"/>
    <xf numFmtId="0" fontId="43" fillId="3" borderId="0" pivotButton="0" quotePrefix="0" xfId="0" applyFill="true" applyBorder="true" applyNumberFormat="true" applyFont="true"/>
    <xf numFmtId="166" fontId="44" fillId="3" borderId="0" pivotButton="0" quotePrefix="0" xfId="0" applyFill="true" applyBorder="true" applyNumberFormat="true" applyFont="true"/>
    <xf numFmtId="0" fontId="45" fillId="3" borderId="0" pivotButton="0" quotePrefix="0" xfId="0" applyFill="true" applyBorder="true" applyNumberFormat="true" applyFont="true"/>
    <xf numFmtId="166" fontId="46" fillId="3" borderId="0" pivotButton="0" quotePrefix="0" xfId="0" applyFill="true" applyBorder="true" applyNumberFormat="true" applyFont="true"/>
    <xf xmlns:main="http://schemas.openxmlformats.org/spreadsheetml/2006/main" numFmtId="166" fontId="47" fillId="3" borderId="0" applyAlignment="1" pivotButton="0" quotePrefix="0" xfId="0" applyFill="true" applyBorder="true" applyNumberFormat="true" applyFont="true">
      <main:alignment horizontal="right"/>
    </xf>
    <xf xmlns:main="http://schemas.openxmlformats.org/spreadsheetml/2006/main" numFmtId="166" fontId="48" fillId="3" borderId="0" applyAlignment="1" pivotButton="0" quotePrefix="0" xfId="0" applyFill="true" applyBorder="true" applyNumberFormat="true" applyFont="true">
      <main:alignment horizontal="left"/>
    </xf>
    <xf numFmtId="14" fontId="49" fillId="3" borderId="0" pivotButton="0" quotePrefix="0" xfId="0" applyFill="true" applyBorder="true" applyNumberFormat="true" applyFont="true"/>
    <xf xmlns:main="http://schemas.openxmlformats.org/spreadsheetml/2006/main" numFmtId="14" fontId="50" fillId="3" borderId="0" applyAlignment="1" pivotButton="0" quotePrefix="0" xfId="0" applyFill="true" applyBorder="true" applyNumberFormat="true" applyFont="true">
      <main:alignment horizontal="left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16"/>
  <sheetViews>
    <sheetView workbookViewId="0" tabSelected="true"/>
  </sheetViews>
  <sheetFormatPr defaultRowHeight="15.0"/>
  <cols>
    <col min="1" max="1" width="12.328125" customWidth="true"/>
    <col min="2" max="2" width="11.5" customWidth="true"/>
    <col min="3" max="3" width="12.5" customWidth="true"/>
    <col min="4" max="4" width="13.66796875" customWidth="true"/>
    <col min="5" max="5" width="11.66796875" customWidth="true"/>
    <col min="6" max="6" width="12.66796875" customWidth="true"/>
    <col min="7" max="7" width="13.828125" customWidth="true"/>
    <col min="8" max="8" width="23.0" customWidth="true"/>
    <col min="9" max="9" width="24.16796875" customWidth="true"/>
    <col min="10" max="10" width="19.16796875" customWidth="true"/>
    <col min="11" max="11" width="15.66796875" customWidth="true"/>
    <col min="12" max="12" width="18.828125" customWidth="true"/>
    <col min="13" max="13" width="27.66796875" customWidth="true"/>
    <col min="14" max="14" width="25.66796875" customWidth="true"/>
  </cols>
  <sheetData>
    <row r="1">
      <c r="A1" s="0" t="inlineStr">
        <is>
          <t>OFFICE_CODE</t>
        </is>
      </c>
      <c r="B1" s="0" t="inlineStr">
        <is>
          <t>OLD_CLAIMS</t>
        </is>
      </c>
      <c r="C1" s="0" t="inlineStr">
        <is>
          <t>NEW_CLAIMS</t>
        </is>
      </c>
      <c r="D1" s="5" t="inlineStr">
        <is>
          <t>TOTAL_CLAIMS</t>
        </is>
      </c>
      <c r="E1" s="7" t="inlineStr">
        <is>
          <t>OLD_EXPEND</t>
        </is>
      </c>
      <c r="F1" s="0" t="inlineStr">
        <is>
          <t>NEW_EXPEND</t>
        </is>
      </c>
      <c r="G1" s="0" t="inlineStr">
        <is>
          <t>TOTAL_EXPEND</t>
        </is>
      </c>
      <c r="H1" s="0" t="inlineStr">
        <is>
          <t>BAL_OF_CLAIMS_N_PAYS</t>
        </is>
      </c>
      <c r="I1" s="0" t="inlineStr">
        <is>
          <t>CONTRACT_ADJUSTMENTS</t>
        </is>
      </c>
      <c r="J1" s="0" t="inlineStr">
        <is>
          <t>CONTRACT_BALANCE</t>
        </is>
      </c>
      <c r="K1" s="0" t="inlineStr">
        <is>
          <t>IN_YEAR_CLAIMS</t>
        </is>
      </c>
      <c r="L1" s="0" t="inlineStr">
        <is>
          <t>IN_YEAR_PAYMENTS</t>
        </is>
      </c>
      <c r="M1" s="0" t="inlineStr">
        <is>
          <t>PAYMENT_RUN_ADJUSTMENT</t>
        </is>
      </c>
      <c r="N1" s="17" t="inlineStr">
        <is>
          <t>FINAL_CONTRACT_BALANCE</t>
        </is>
      </c>
    </row>
    <row r="2">
      <c r="A2" s="0" t="inlineStr">
        <is>
          <t>Karen from Accounting</t>
        </is>
      </c>
      <c r="B2" s="0" t="n">
        <v>5.0</v>
      </c>
      <c r="C2" s="0" t="n">
        <v>2.0</v>
      </c>
      <c r="D2" s="5" t="n">
        <v>7.0</v>
      </c>
      <c r="E2" s="7" t="n">
        <v>9.0</v>
      </c>
      <c r="F2" s="0" t="n">
        <v>3.0</v>
      </c>
      <c r="G2" s="0" t="n">
        <v>1.0</v>
      </c>
      <c r="H2" s="0" t="n">
        <v>0.0</v>
      </c>
      <c r="I2" s="0" t="n">
        <v>12.0</v>
      </c>
      <c r="J2" s="0" t="n">
        <v>5.0</v>
      </c>
      <c r="K2" s="0" t="n">
        <v>80.0</v>
      </c>
      <c r="L2" s="0" t="n">
        <v>6.0</v>
      </c>
      <c r="M2" s="0" t="n">
        <v>8.0</v>
      </c>
      <c r="N2" s="17" t="n">
        <v>1.0</v>
      </c>
    </row>
    <row r="3">
      <c r="A3" s="0" t="inlineStr">
        <is>
          <t>Bob from Maintenance</t>
        </is>
      </c>
      <c r="B3" s="0" t="n">
        <v>3.0</v>
      </c>
      <c r="C3" s="0" t="n">
        <v>1.0</v>
      </c>
      <c r="D3" s="5" t="n">
        <v>4.0</v>
      </c>
      <c r="E3" s="7" t="n">
        <v>5.0</v>
      </c>
      <c r="F3" s="0" t="n">
        <v>0.0</v>
      </c>
      <c r="G3" s="0" t="n">
        <v>0.0</v>
      </c>
      <c r="H3" s="0" t="n">
        <v>0.0</v>
      </c>
      <c r="I3" s="0" t="n">
        <v>2.0</v>
      </c>
      <c r="J3" s="0" t="n">
        <v>1.0</v>
      </c>
      <c r="K3" s="0" t="n">
        <v>10.0</v>
      </c>
      <c r="L3" s="0" t="n">
        <v>2.0</v>
      </c>
      <c r="M3" s="0" t="n">
        <v>3.0</v>
      </c>
      <c r="N3" s="17" t="n">
        <v>0.0</v>
      </c>
    </row>
    <row r="4">
      <c r="A4" s="0" t="inlineStr">
        <is>
          <t>Anonymous Slack Message</t>
        </is>
      </c>
      <c r="B4" s="0" t="n">
        <v>8.0</v>
      </c>
      <c r="C4" s="0" t="n">
        <v>0.0</v>
      </c>
      <c r="D4" s="5" t="n">
        <v>9.0</v>
      </c>
      <c r="E4" s="7" t="n">
        <v>9.0</v>
      </c>
      <c r="F4" s="0" t="n">
        <v>2.0</v>
      </c>
      <c r="G4" s="0" t="n">
        <v>3.0</v>
      </c>
      <c r="H4" s="0" t="n">
        <v>1.0</v>
      </c>
      <c r="I4" s="0" t="n">
        <v>25.0</v>
      </c>
      <c r="J4" s="0" t="n">
        <v>8.0</v>
      </c>
      <c r="K4" s="0" t="n">
        <v>5.0</v>
      </c>
      <c r="L4" s="0" t="n">
        <v>7.0</v>
      </c>
      <c r="M4" s="0" t="n">
        <v>9.0</v>
      </c>
      <c r="N4" s="17" t="n">
        <v>0.0</v>
      </c>
    </row>
    <row r="5">
      <c r="A5" s="0" t="inlineStr">
        <is>
          <t>Office Cleanliness Committee</t>
        </is>
      </c>
      <c r="B5" s="0" t="n">
        <v>4.0</v>
      </c>
      <c r="C5" s="0" t="n">
        <v>3.0</v>
      </c>
      <c r="D5" s="5" t="n">
        <v>6.0</v>
      </c>
      <c r="E5" s="7" t="n">
        <v>9.0</v>
      </c>
      <c r="F5" s="0" t="n">
        <v>0.0</v>
      </c>
      <c r="G5" s="0" t="n">
        <v>2.0</v>
      </c>
      <c r="H5" s="0" t="n">
        <v>0.0</v>
      </c>
      <c r="I5" s="0" t="n">
        <v>5.0</v>
      </c>
      <c r="J5" s="0" t="n">
        <v>3.0</v>
      </c>
      <c r="K5" s="0" t="n">
        <v>50.0</v>
      </c>
      <c r="L5" s="0" t="n">
        <v>4.0</v>
      </c>
      <c r="M5" s="0" t="n">
        <v>5.0</v>
      </c>
      <c r="N5" s="17" t="n">
        <v>1.0</v>
      </c>
    </row>
    <row r="6">
      <c r="A6" s="0" t="inlineStr">
        <is>
          <t>Facilities Manager</t>
        </is>
      </c>
      <c r="B6" s="0" t="n">
        <v>6.0</v>
      </c>
      <c r="C6" s="0" t="n">
        <v>5.0</v>
      </c>
      <c r="D6" s="5" t="n">
        <v>7.0</v>
      </c>
      <c r="E6" s="7" t="n">
        <v>12.0</v>
      </c>
      <c r="F6" s="0" t="n">
        <v>0.0</v>
      </c>
      <c r="G6" s="0" t="n">
        <v>4.0</v>
      </c>
      <c r="H6" s="0" t="n">
        <v>2.0</v>
      </c>
      <c r="I6" s="0" t="n">
        <v>15.0</v>
      </c>
      <c r="J6" s="0" t="n">
        <v>6.0</v>
      </c>
      <c r="K6" s="0" t="n">
        <v>30.0</v>
      </c>
      <c r="L6" s="0" t="n">
        <v>8.0</v>
      </c>
      <c r="M6" s="0" t="n">
        <v>7.0</v>
      </c>
      <c r="N6" s="17" t="n">
        <v>0.0</v>
      </c>
    </row>
    <row r="7">
      <c r="A7" s="0" t="inlineStr">
        <is>
          <t>Anonymous Complainant</t>
        </is>
      </c>
      <c r="B7" s="0" t="n">
        <v>9.0</v>
      </c>
      <c r="C7" s="0" t="n">
        <v>2.0</v>
      </c>
      <c r="D7" s="5" t="n">
        <v>10.0</v>
      </c>
      <c r="E7" s="7" t="n">
        <v>12.0</v>
      </c>
      <c r="F7" s="0" t="n">
        <v>0.0</v>
      </c>
      <c r="G7" s="0" t="n">
        <v>5.0</v>
      </c>
      <c r="H7" s="0" t="n">
        <v>3.0</v>
      </c>
      <c r="I7" s="0" t="n">
        <v>20.0</v>
      </c>
      <c r="J7" s="0" t="n">
        <v>7.0</v>
      </c>
      <c r="K7" s="0" t="n">
        <v>90.0</v>
      </c>
      <c r="L7" s="0" t="n">
        <v>9.0</v>
      </c>
      <c r="M7" s="0" t="n">
        <v>10.0</v>
      </c>
      <c r="N7" s="17" t="n">
        <v>1.0</v>
      </c>
    </row>
    <row r="8">
      <c r="A8" s="0" t="inlineStr">
        <is>
          <t>Temperature Task Force</t>
        </is>
      </c>
      <c r="B8" s="0" t="n">
        <v>7.0</v>
      </c>
      <c r="C8" s="0" t="n">
        <v>8.0</v>
      </c>
      <c r="D8" s="5" t="n">
        <v>6.0</v>
      </c>
      <c r="E8" s="7" t="n">
        <v>14.0</v>
      </c>
      <c r="F8" s="0" t="n">
        <v>0.0</v>
      </c>
      <c r="G8" s="0" t="n">
        <v>6.0</v>
      </c>
      <c r="H8" s="0" t="n">
        <v>4.0</v>
      </c>
      <c r="I8" s="0" t="n">
        <v>30.0</v>
      </c>
      <c r="J8" s="0" t="n">
        <v>10.0</v>
      </c>
      <c r="K8" s="0" t="n">
        <v>40.0</v>
      </c>
      <c r="L8" s="0" t="n">
        <v>9.0</v>
      </c>
      <c r="M8" s="0" t="n">
        <v>8.0</v>
      </c>
      <c r="N8" s="17" t="n">
        <v>0.0</v>
      </c>
    </row>
    <row r="9">
      <c r="A9" s="0" t="inlineStr">
        <is>
          <t>Holiday Party Planning Committee</t>
        </is>
      </c>
      <c r="B9" s="0" t="n">
        <v>8.0</v>
      </c>
      <c r="C9" s="0" t="n">
        <v>0.0</v>
      </c>
      <c r="D9" s="5" t="n">
        <v>10.0</v>
      </c>
      <c r="E9" s="7" t="n">
        <v>10.0</v>
      </c>
      <c r="F9" s="0" t="n">
        <v>15.0</v>
      </c>
      <c r="G9" s="0" t="n">
        <v>2.0</v>
      </c>
      <c r="H9" s="0" t="n">
        <v>1.0</v>
      </c>
      <c r="I9" s="0" t="n">
        <v>50.0</v>
      </c>
      <c r="J9" s="0" t="n">
        <v>12.0</v>
      </c>
      <c r="K9" s="0" t="n">
        <v>95.0</v>
      </c>
      <c r="L9" s="0" t="n">
        <v>10.0</v>
      </c>
      <c r="M9" s="0" t="n">
        <v>9.0</v>
      </c>
      <c r="N9" s="17" t="n">
        <v>1.0</v>
      </c>
    </row>
    <row r="10">
      <c r="A10" s="0" t="inlineStr">
        <is>
          <t>Office Supplies Auditor</t>
        </is>
      </c>
      <c r="B10" s="0" t="n">
        <v>4.0</v>
      </c>
      <c r="C10" s="0" t="n">
        <v>3.0</v>
      </c>
      <c r="D10" s="5" t="n">
        <v>5.0</v>
      </c>
      <c r="E10" s="7" t="n">
        <v>8.0</v>
      </c>
      <c r="F10" s="0" t="n">
        <v>0.0</v>
      </c>
      <c r="G10" s="0" t="n">
        <v>3.0</v>
      </c>
      <c r="H10" s="0" t="n">
        <v>0.0</v>
      </c>
      <c r="I10" s="0" t="n">
        <v>8.0</v>
      </c>
      <c r="J10" s="0" t="n">
        <v>4.0</v>
      </c>
      <c r="K10" s="0" t="n">
        <v>20.0</v>
      </c>
      <c r="L10" s="0" t="n">
        <v>5.0</v>
      </c>
      <c r="M10" s="0" t="n">
        <v>4.0</v>
      </c>
      <c r="N10" s="17" t="n">
        <v>0.0</v>
      </c>
    </row>
    <row r="11">
      <c r="A11" s="0" t="inlineStr">
        <is>
          <t>IT Department</t>
        </is>
      </c>
      <c r="B11" s="0" t="n">
        <v>3.0</v>
      </c>
      <c r="C11" s="0" t="n">
        <v>2.0</v>
      </c>
      <c r="D11" s="5" t="n">
        <v>4.0</v>
      </c>
      <c r="E11" s="7" t="n">
        <v>6.0</v>
      </c>
      <c r="F11" s="0" t="n">
        <v>0.0</v>
      </c>
      <c r="G11" s="0" t="n">
        <v>1.0</v>
      </c>
      <c r="H11" s="0" t="n">
        <v>0.0</v>
      </c>
      <c r="I11" s="0" t="n">
        <v>5.0</v>
      </c>
      <c r="J11" s="0" t="n">
        <v>2.0</v>
      </c>
      <c r="K11" s="0" t="n">
        <v>100.0</v>
      </c>
      <c r="L11" s="0" t="n">
        <v>3.0</v>
      </c>
      <c r="M11" s="0" t="n">
        <v>3.0</v>
      </c>
      <c r="N11" s="17" t="n">
        <v>1.0</v>
      </c>
    </row>
    <row r="12">
      <c r="A12" s="0" t="inlineStr">
        <is>
          <t>Security Desk</t>
        </is>
      </c>
      <c r="B12" s="0" t="n">
        <v>7.0</v>
      </c>
      <c r="C12" s="0" t="n">
        <v>1.0</v>
      </c>
      <c r="D12" s="5" t="n">
        <v>8.0</v>
      </c>
      <c r="E12" s="7" t="n">
        <v>9.0</v>
      </c>
      <c r="F12" s="0" t="n">
        <v>2.0</v>
      </c>
      <c r="G12" s="0" t="n">
        <v>0.0</v>
      </c>
      <c r="H12" s="0" t="n">
        <v>1.0</v>
      </c>
      <c r="I12" s="0" t="n">
        <v>10.0</v>
      </c>
      <c r="J12" s="0" t="n">
        <v>5.0</v>
      </c>
      <c r="K12" s="0" t="n">
        <v>85.0</v>
      </c>
      <c r="L12" s="0" t="n">
        <v>7.0</v>
      </c>
      <c r="M12" s="0" t="n">
        <v>6.0</v>
      </c>
      <c r="N12" s="17" t="n">
        <v>1.0</v>
      </c>
    </row>
    <row r="13">
      <c r="A13" s="0" t="inlineStr">
        <is>
          <t>Entire Company</t>
        </is>
      </c>
      <c r="B13" s="0" t="n">
        <v>6.0</v>
      </c>
      <c r="C13" s="0" t="n">
        <v>5.0</v>
      </c>
      <c r="D13" s="5" t="n">
        <v>7.0</v>
      </c>
      <c r="E13" s="7" t="n">
        <v>12.0</v>
      </c>
      <c r="F13" s="0" t="n">
        <v>20.0</v>
      </c>
      <c r="G13" s="0" t="n">
        <v>0.0</v>
      </c>
      <c r="H13" s="0" t="n">
        <v>0.0</v>
      </c>
      <c r="I13" s="0" t="n">
        <v>15.0</v>
      </c>
      <c r="J13" s="0" t="n">
        <v>8.0</v>
      </c>
      <c r="K13" s="0" t="n">
        <v>100.0</v>
      </c>
      <c r="L13" s="0" t="n">
        <v>8.0</v>
      </c>
      <c r="M13" s="0" t="n">
        <v>7.0</v>
      </c>
      <c r="N13" s="17" t="n">
        <v>1.0</v>
      </c>
    </row>
    <row r="14">
      <c r="A14" s="0" t="inlineStr">
        <is>
          <t>IT Helpdesk</t>
        </is>
      </c>
      <c r="B14" s="0" t="n">
        <v>5.0</v>
      </c>
      <c r="C14" s="0" t="n">
        <v>4.0</v>
      </c>
      <c r="D14" s="5" t="n">
        <v>6.0</v>
      </c>
      <c r="E14" s="7" t="n">
        <v>10.0</v>
      </c>
      <c r="F14" s="0" t="n">
        <v>0.0</v>
      </c>
      <c r="G14" s="0" t="n">
        <v>0.0</v>
      </c>
      <c r="H14" s="0" t="n">
        <v>0.0</v>
      </c>
      <c r="I14" s="0" t="n">
        <v>5.0</v>
      </c>
      <c r="J14" s="0" t="n">
        <v>3.0</v>
      </c>
      <c r="K14" s="0" t="n">
        <v>100.0</v>
      </c>
      <c r="L14" s="0" t="n">
        <v>6.0</v>
      </c>
      <c r="M14" s="0" t="n">
        <v>5.0</v>
      </c>
      <c r="N14" s="17" t="n">
        <v>1.0</v>
      </c>
    </row>
    <row r="15">
      <c r="A15" s="0" t="inlineStr">
        <is>
          <t>IT Security</t>
        </is>
      </c>
      <c r="B15" s="0" t="n">
        <v>8.0</v>
      </c>
      <c r="C15" s="0" t="n">
        <v>3.0</v>
      </c>
      <c r="D15" s="5" t="n">
        <v>9.0</v>
      </c>
      <c r="E15" s="7" t="n">
        <v>12.0</v>
      </c>
      <c r="F15" s="0" t="n">
        <v>0.0</v>
      </c>
      <c r="G15" s="0" t="n">
        <v>2.0</v>
      </c>
      <c r="H15" s="0" t="n">
        <v>1.0</v>
      </c>
      <c r="I15" s="0" t="n">
        <v>20.0</v>
      </c>
      <c r="J15" s="0" t="n">
        <v>7.0</v>
      </c>
      <c r="K15" s="0" t="n">
        <v>70.0</v>
      </c>
      <c r="L15" s="0" t="n">
        <v>9.0</v>
      </c>
      <c r="M15" s="0" t="n">
        <v>8.0</v>
      </c>
      <c r="N15" s="17" t="n">
        <v>0.0</v>
      </c>
    </row>
    <row r="16">
      <c r="A16" s="0" t="inlineStr">
        <is>
          <t>Office Supplies Detective</t>
        </is>
      </c>
      <c r="B16" s="0" t="n">
        <v>4.0</v>
      </c>
      <c r="C16" s="0" t="n">
        <v>5.0</v>
      </c>
      <c r="D16" s="5" t="n">
        <v>5.0</v>
      </c>
      <c r="E16" s="7" t="n">
        <v>10.0</v>
      </c>
      <c r="F16" s="0" t="n">
        <v>0.0</v>
      </c>
      <c r="G16" s="0" t="n">
        <v>3.0</v>
      </c>
      <c r="H16" s="0" t="n">
        <v>0.0</v>
      </c>
      <c r="I16" s="0" t="n">
        <v>10.0</v>
      </c>
      <c r="J16" s="0" t="n">
        <v>4.0</v>
      </c>
      <c r="K16" s="0" t="n">
        <v>30.0</v>
      </c>
      <c r="L16" s="0" t="n">
        <v>5.0</v>
      </c>
      <c r="M16" s="0" t="n">
        <v>4.0</v>
      </c>
      <c r="N16" s="17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16"/>
  <sheetViews>
    <sheetView workbookViewId="0"/>
  </sheetViews>
  <sheetFormatPr defaultRowHeight="15.0"/>
  <cols>
    <col min="1" max="1" width="17.328125" customWidth="true"/>
    <col min="2" max="2" width="13.5" customWidth="true"/>
    <col min="3" max="3" width="42.828125" customWidth="true"/>
    <col min="4" max="4" width="9.328125" customWidth="true"/>
    <col min="5" max="5" width="11.0" customWidth="true"/>
    <col min="6" max="6" width="15.328125" customWidth="true"/>
  </cols>
  <sheetData>
    <row r="1">
      <c r="A1" s="0" t="inlineStr">
        <is>
          <t>PARTY_SITE_NAME</t>
        </is>
      </c>
      <c r="B1" s="0" t="inlineStr">
        <is>
          <t>PARTY_SITE_ID</t>
        </is>
      </c>
      <c r="C1" s="0" t="inlineStr">
        <is>
          <t>INVOICE_NUM</t>
        </is>
      </c>
      <c r="D1" s="22" t="inlineStr">
        <is>
          <t>PAY_DATE</t>
        </is>
      </c>
      <c r="E1" s="0" t="inlineStr">
        <is>
          <t>SUB_SCHEME</t>
        </is>
      </c>
      <c r="F1" s="0" t="inlineStr">
        <is>
          <t>PAID_TOTAL</t>
        </is>
      </c>
    </row>
    <row r="2">
      <c r="A2" s="0" t="inlineStr">
        <is>
          <t>Beachside Tiki Bar</t>
        </is>
      </c>
      <c r="B2" s="0" t="n">
        <v>1.0</v>
      </c>
      <c r="C2" s="0" t="n">
        <v>2.0</v>
      </c>
      <c r="D2" s="22" t="n">
        <v>45245.99998842592</v>
      </c>
      <c r="E2" s="0" t="inlineStr">
        <is>
          <t>Salted</t>
        </is>
      </c>
      <c r="F2" s="0" t="n">
        <v>3.0</v>
      </c>
    </row>
    <row r="3">
      <c r="A3" s="0" t="inlineStr">
        <is>
          <t>Dave's Basement</t>
        </is>
      </c>
      <c r="B3" s="0" t="n">
        <v>2.0</v>
      </c>
      <c r="C3" s="0" t="n">
        <v>0.0</v>
      </c>
      <c r="D3" s="22" t="n">
        <v>45246.020833333336</v>
      </c>
      <c r="E3" s="0" t="inlineStr">
        <is>
          <t>Regrettable</t>
        </is>
      </c>
      <c r="F3" s="0" t="n">
        <v>9.0</v>
      </c>
    </row>
    <row r="4">
      <c r="A4" s="0" t="inlineStr">
        <is>
          <t>The Bad Decision Saloon</t>
        </is>
      </c>
      <c r="B4" s="0" t="n">
        <v>3.0</v>
      </c>
      <c r="C4" s="0" t="n">
        <v>1.0</v>
      </c>
      <c r="D4" s="22" t="n">
        <v>45246.052083333336</v>
      </c>
      <c r="E4" s="0" t="inlineStr">
        <is>
          <t>Unsalted (Too Drunk to Notice)</t>
        </is>
      </c>
      <c r="F4" s="0" t="n">
        <v>10.0</v>
      </c>
    </row>
    <row r="5">
      <c r="A5" s="0" t="inlineStr">
        <is>
          <t>Peer Pressure Pub</t>
        </is>
      </c>
      <c r="B5" s="0" t="n">
        <v>4.0</v>
      </c>
      <c r="C5" s="0" t="n">
        <v>3.0</v>
      </c>
      <c r="D5" s="22" t="n">
        <v>45246.03125</v>
      </c>
      <c r="E5" s="0" t="inlineStr">
        <is>
          <t>Salted (But Regretfully)</t>
        </is>
      </c>
      <c r="F5" s="0" t="n">
        <v>7.0</v>
      </c>
    </row>
    <row r="6">
      <c r="A6" s="0" t="inlineStr">
        <is>
          <t>Famous Last Words Bar</t>
        </is>
      </c>
      <c r="B6" s="0" t="n">
        <v>5.0</v>
      </c>
      <c r="C6" s="0" t="n">
        <v>1.0</v>
      </c>
      <c r="D6" s="22" t="n">
        <v>45246.00347222222</v>
      </c>
      <c r="E6" s="0" t="inlineStr">
        <is>
          <t>Salted</t>
        </is>
      </c>
      <c r="F6" s="0" t="n">
        <v>8.0</v>
      </c>
    </row>
    <row r="7">
      <c r="A7" s="0" t="inlineStr">
        <is>
          <t>The 'Trust Me' Lounge</t>
        </is>
      </c>
      <c r="B7" s="0" t="n">
        <v>6.0</v>
      </c>
      <c r="C7" s="0" t="n">
        <v>0.0</v>
      </c>
      <c r="D7" s="22" t="n">
        <v>45246.0625</v>
      </c>
      <c r="E7" s="0" t="inlineStr">
        <is>
          <t>Regrettable</t>
        </is>
      </c>
      <c r="F7" s="0" t="n">
        <v>11.0</v>
      </c>
    </row>
    <row r="8">
      <c r="A8" s="0" t="inlineStr">
        <is>
          <t>The Misinformation Tavern</t>
        </is>
      </c>
      <c r="B8" s="0" t="n">
        <v>7.0</v>
      </c>
      <c r="C8" s="0" t="n">
        <v>4.0</v>
      </c>
      <c r="D8" s="22" t="n">
        <v>45246.01388888889</v>
      </c>
      <c r="E8" s="0" t="inlineStr">
        <is>
          <t>Extra Salted (Mistake)</t>
        </is>
      </c>
      <c r="F8" s="0" t="n">
        <v>6.0</v>
      </c>
    </row>
    <row r="9">
      <c r="A9" s="0" t="inlineStr">
        <is>
          <t>Bad Life Choices Bar and Grill</t>
        </is>
      </c>
      <c r="B9" s="0" t="n">
        <v>8.0</v>
      </c>
      <c r="C9" s="0" t="n">
        <v>2.0</v>
      </c>
      <c r="D9" s="22" t="n">
        <v>45246.041666666664</v>
      </c>
      <c r="E9" s="0" t="inlineStr">
        <is>
          <t>Salted</t>
        </is>
      </c>
      <c r="F9" s="0" t="n">
        <v>8.0</v>
      </c>
    </row>
    <row r="10">
      <c r="A10" s="0" t="inlineStr">
        <is>
          <t>The Peer Pressure Pit</t>
        </is>
      </c>
      <c r="B10" s="0" t="n">
        <v>9.0</v>
      </c>
      <c r="C10" s="0" t="n">
        <v>1.0</v>
      </c>
      <c r="D10" s="22" t="n">
        <v>45246.006944444445</v>
      </c>
      <c r="E10" s="0" t="inlineStr">
        <is>
          <t>Unsalted</t>
        </is>
      </c>
      <c r="F10" s="0" t="n">
        <v>5.0</v>
      </c>
    </row>
    <row r="11">
      <c r="A11" s="0" t="inlineStr">
        <is>
          <t>The Slippery Slope Saloon</t>
        </is>
      </c>
      <c r="B11" s="0" t="n">
        <v>10.0</v>
      </c>
      <c r="C11" s="0" t="n">
        <v>0.0</v>
      </c>
      <c r="D11" s="22" t="n">
        <v>45246.083333333336</v>
      </c>
      <c r="E11" s="0" t="inlineStr">
        <is>
          <t>Who Even Knows</t>
        </is>
      </c>
      <c r="F11" s="0" t="n">
        <v>9.0</v>
      </c>
    </row>
    <row r="12">
      <c r="A12" s="0" t="inlineStr">
        <is>
          <t>The Denial Dive Bar</t>
        </is>
      </c>
      <c r="B12" s="0" t="n">
        <v>11.0</v>
      </c>
      <c r="C12" s="0" t="n">
        <v>3.0</v>
      </c>
      <c r="D12" s="22" t="n">
        <v>45246.072916666664</v>
      </c>
      <c r="E12" s="0" t="inlineStr">
        <is>
          <t>Salted (But Not Enough)</t>
        </is>
      </c>
      <c r="F12" s="0" t="n">
        <v>7.0</v>
      </c>
    </row>
    <row r="13">
      <c r="A13" s="0" t="inlineStr">
        <is>
          <t>The False Promises Pub</t>
        </is>
      </c>
      <c r="B13" s="0" t="n">
        <v>12.0</v>
      </c>
      <c r="C13" s="0" t="n">
        <v>1.0</v>
      </c>
      <c r="D13" s="22" t="n">
        <v>45246.020833333336</v>
      </c>
      <c r="E13" s="0" t="inlineStr">
        <is>
          <t>Salted</t>
        </is>
      </c>
      <c r="F13" s="0" t="n">
        <v>6.0</v>
      </c>
    </row>
    <row r="14">
      <c r="A14" s="0" t="inlineStr">
        <is>
          <t>The Regret Rendezvous</t>
        </is>
      </c>
      <c r="B14" s="0" t="n">
        <v>13.0</v>
      </c>
      <c r="C14" s="0" t="n">
        <v>2.0</v>
      </c>
      <c r="D14" s="22" t="n">
        <v>45246.055555555555</v>
      </c>
      <c r="E14" s="0" t="inlineStr">
        <is>
          <t>Unsalted (Like Their Dignity)</t>
        </is>
      </c>
      <c r="F14" s="0" t="n">
        <v>8.0</v>
      </c>
    </row>
    <row r="15">
      <c r="A15" s="0" t="inlineStr">
        <is>
          <t>The False Hope Bar</t>
        </is>
      </c>
      <c r="B15" s="0" t="n">
        <v>14.0</v>
      </c>
      <c r="C15" s="0" t="n">
        <v>1.0</v>
      </c>
      <c r="D15" s="22" t="n">
        <v>45246.03472222222</v>
      </c>
      <c r="E15" s="0" t="inlineStr">
        <is>
          <t>Salted</t>
        </is>
      </c>
      <c r="F15" s="0" t="n">
        <v>7.0</v>
      </c>
    </row>
    <row r="16">
      <c r="A16" s="0" t="inlineStr">
        <is>
          <t>The Delusional Dive</t>
        </is>
      </c>
      <c r="B16" s="0" t="n">
        <v>15.0</v>
      </c>
      <c r="C16" s="0" t="n">
        <v>0.0</v>
      </c>
      <c r="D16" s="22" t="n">
        <v>45246.104166666664</v>
      </c>
      <c r="E16" s="0" t="inlineStr">
        <is>
          <t>Regrettable</t>
        </is>
      </c>
      <c r="F16" s="0" t="n">
        <v>10.0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pageSetUpPr autoPageBreaks="false"/>
  </sheetPr>
  <dimension ref="A1:H32"/>
  <sheetViews>
    <sheetView workbookViewId="0"/>
  </sheetViews>
  <sheetFormatPr defaultRowHeight="15.0"/>
  <cols>
    <col min="1" max="1" width="41.6640625" customWidth="true"/>
    <col min="2" max="2" width="40.6640625" customWidth="true"/>
    <col min="3" max="3" width="6.83203125" customWidth="true"/>
    <col min="4" max="4" width="17.83203125" customWidth="true"/>
    <col min="5" max="5" width="18.5" customWidth="true"/>
    <col min="6" max="6" width="17.33203125" customWidth="true"/>
  </cols>
  <sheetData>
    <row r="1" ht="21.0" customHeight="true" hidden="false">
      <c r="A1" s="25" t="s">
        <v>0</v>
      </c>
      <c r="B1" s="26"/>
      <c r="C1" s="27"/>
      <c r="D1" s="28"/>
      <c r="E1" s="29"/>
      <c r="F1" s="29"/>
    </row>
    <row r="2" ht="15.0" customHeight="true" hidden="false">
      <c r="A2" s="30"/>
      <c r="B2" s="31"/>
      <c r="C2" s="32"/>
      <c r="D2" s="33"/>
    </row>
    <row r="3" ht="15.0" customHeight="true" hidden="false">
      <c r="A3" s="34"/>
      <c r="B3" s="34"/>
      <c r="C3" s="32"/>
      <c r="D3" s="33"/>
      <c r="E3" s="35"/>
      <c r="F3" s="36"/>
    </row>
    <row r="4" ht="15.0" customHeight="true" hidden="false">
      <c r="A4" s="30"/>
      <c r="B4" s="31"/>
      <c r="C4" s="32"/>
      <c r="D4" s="33"/>
      <c r="F4" s="29"/>
    </row>
    <row r="5" ht="15.0" customHeight="true" hidden="false">
      <c r="A5" s="31"/>
      <c r="B5" s="31"/>
      <c r="C5" s="37"/>
      <c r="D5" s="38"/>
      <c r="F5" s="29"/>
    </row>
    <row r="6" ht="15.0" customHeight="true" hidden="false">
      <c r="A6" s="31"/>
      <c r="B6" s="31"/>
      <c r="C6" s="37"/>
      <c r="D6" s="38"/>
      <c r="F6" s="29"/>
    </row>
    <row r="7" ht="39.0" customHeight="true" hidden="false">
      <c r="A7" s="39"/>
      <c r="B7" s="40"/>
      <c r="C7" s="41"/>
      <c r="D7" s="42"/>
    </row>
    <row r="8" ht="15.0" customHeight="true" hidden="false">
      <c r="D8" s="29"/>
    </row>
    <row r="9" ht="15.0" customHeight="true" hidden="false">
      <c r="A9" s="35" t="s">
        <v>1</v>
      </c>
      <c r="B9" s="36" t="s">
        <v>2</v>
      </c>
      <c r="C9" s="43"/>
      <c r="D9" s="44" t="s">
        <v>3</v>
      </c>
      <c r="E9" s="36" t="s">
        <v>4</v>
      </c>
      <c r="F9" s="36" t="s">
        <v>5</v>
      </c>
    </row>
    <row r="10" ht="15.0" customHeight="true" hidden="false">
      <c r="A10" s="45" t="s">
        <v>6</v>
      </c>
      <c r="B10" s="29">
        <f>SUM(DATA!B:B)</f>
      </c>
      <c r="D10" s="29">
        <f>SUMIF(DATA!$N:$N,0,DATA!$B:$B)</f>
      </c>
      <c r="E10" s="29">
        <f>SUMIF(DATA!$N:$N,"&lt;0",DATA!$B:$B)</f>
      </c>
      <c r="F10" s="29">
        <f>SUMIF(DATA!$N:$N,"&gt;0",DATA!$B:$B)</f>
      </c>
    </row>
    <row r="11" ht="15.0" customHeight="true" hidden="false">
      <c r="A11" s="45" t="s">
        <v>7</v>
      </c>
      <c r="B11" s="29">
        <f>SUM(DATA!C:C)</f>
      </c>
      <c r="D11" s="29">
        <f>SUMIF(DATA!$N:$N,0,DATA!$C:$C)</f>
      </c>
      <c r="E11" s="29">
        <f>SUMIF(DATA!$N:$N,"&lt;0",DATA!$C:$C)</f>
      </c>
      <c r="F11" s="29">
        <f>SUMIF(DATA!$N:$N,"&gt;0",DATA!$C:$C)</f>
      </c>
    </row>
    <row r="12" ht="15.0" customHeight="true" hidden="false">
      <c r="D12" s="29"/>
      <c r="E12" s="29"/>
      <c r="F12" s="29"/>
    </row>
    <row r="13" ht="15.0" customHeight="true" hidden="false">
      <c r="A13" s="35" t="s">
        <v>8</v>
      </c>
      <c r="B13" s="29">
        <f>B10+B11</f>
      </c>
      <c r="D13" s="29">
        <f>SUM(D10:D12)</f>
      </c>
      <c r="E13" s="29">
        <f>SUM(E10:E12)</f>
      </c>
      <c r="F13" s="29">
        <f>SUM(F10:F12)</f>
      </c>
      <c r="H13" s="46"/>
    </row>
    <row r="14" ht="15.0" customHeight="true" hidden="false">
      <c r="B14" s="29"/>
      <c r="D14" s="29"/>
      <c r="E14" s="29"/>
      <c r="F14" s="29"/>
      <c r="H14" s="46"/>
    </row>
    <row r="15" ht="15.0" customHeight="true" hidden="false">
      <c r="A15" s="35" t="s">
        <v>9</v>
      </c>
      <c r="D15" s="29"/>
      <c r="E15" s="29"/>
      <c r="F15" s="29"/>
      <c r="H15" s="46"/>
    </row>
    <row r="16" ht="15.0" customHeight="true" hidden="false">
      <c r="A16" s="45" t="s">
        <v>6</v>
      </c>
      <c r="B16" s="29">
        <f>SUM(DATA!E:E)</f>
      </c>
      <c r="D16" s="29">
        <f>SUMIF(DATA!$N:$N,0,DATA!$E:$E)</f>
      </c>
      <c r="E16" s="29">
        <f>SUMIF(DATA!$N:$N,"&lt;0",DATA!$E:$E)</f>
      </c>
      <c r="F16" s="29">
        <f>SUMIF(DATA!$N:$N,"&gt;0",DATA!$E:$E)</f>
      </c>
      <c r="H16" s="46"/>
    </row>
    <row r="17" ht="15.0" customHeight="true" hidden="false">
      <c r="A17" s="45" t="s">
        <v>7</v>
      </c>
      <c r="B17" s="29">
        <f>SUM(DATA!F:F)</f>
      </c>
      <c r="D17" s="29">
        <f>SUMIF(DATA!$N:$N,0,DATA!$F:$F)</f>
      </c>
      <c r="E17" s="29">
        <f>SUMIF(DATA!$N:$N,"&lt;0",DATA!$F:$F)</f>
      </c>
      <c r="F17" s="29">
        <f>SUMIF(DATA!$N:$N,"&gt;0",DATA!$F:$F)</f>
      </c>
      <c r="H17" s="46"/>
    </row>
    <row r="18" ht="15.0" customHeight="true" hidden="false">
      <c r="A18" s="45" t="s">
        <v>10</v>
      </c>
      <c r="B18" s="29">
        <f>SUM(DATA!M:M)</f>
      </c>
      <c r="D18" s="29">
        <f>SUMIF(DATA!$N:$N,0,DATA!$M:$M)</f>
      </c>
      <c r="E18" s="29">
        <f>SUMIF(DATA!$N:$N,"&lt;0",DATA!$M:$M)</f>
      </c>
      <c r="F18" s="29">
        <f>SUMIF(DATA!$N:$N,"&gt;0",DATA!$M:$M)</f>
      </c>
      <c r="H18" s="46"/>
    </row>
    <row r="19" ht="15.0" customHeight="true" hidden="false">
      <c r="B19" s="29"/>
      <c r="D19" s="29"/>
      <c r="E19" s="29"/>
      <c r="F19" s="29"/>
      <c r="H19" s="46"/>
    </row>
    <row r="20" ht="15.0" customHeight="true" hidden="false">
      <c r="A20" s="35" t="s">
        <v>11</v>
      </c>
      <c r="B20" s="29">
        <f>B16+B17+B18</f>
      </c>
      <c r="D20" s="29">
        <f>D16+D17+D18</f>
      </c>
      <c r="E20" s="29">
        <f>E16+E17+E18</f>
      </c>
      <c r="F20" s="29">
        <f>F16+F17+F18</f>
      </c>
      <c r="H20" s="46"/>
    </row>
    <row r="21" ht="15.0" customHeight="true" hidden="false">
      <c r="B21" s="29"/>
      <c r="D21" s="29"/>
      <c r="E21" s="29"/>
      <c r="F21" s="29"/>
      <c r="H21" s="46"/>
    </row>
    <row r="22" ht="15.0" customHeight="true" hidden="false">
      <c r="A22" s="47" t="s">
        <v>12</v>
      </c>
      <c r="B22" s="48">
        <f>B13-B20</f>
      </c>
      <c r="C22" s="35"/>
      <c r="D22" s="48">
        <f>D13-D20</f>
      </c>
      <c r="E22" s="48">
        <f>E13-E20</f>
      </c>
      <c r="F22" s="48">
        <f>F13-F20</f>
      </c>
      <c r="H22" s="46"/>
    </row>
    <row r="23" ht="15.0" customHeight="true" hidden="false">
      <c r="D23" s="29"/>
      <c r="E23" s="29"/>
      <c r="F23" s="29"/>
      <c r="H23" s="46"/>
    </row>
    <row r="24" ht="15.0" customHeight="true" hidden="false">
      <c r="A24" s="35" t="s">
        <v>13</v>
      </c>
      <c r="B24" s="29">
        <f>SUM(DATA!I:I)</f>
      </c>
      <c r="D24" s="29">
        <f>SUMIF(DATA!$N:$N,0,DATA!$I:$I)</f>
      </c>
      <c r="E24" s="29">
        <f>SUMIF(DATA!$N:$N,"&lt;0",DATA!$I:$I)</f>
      </c>
      <c r="F24" s="29">
        <f>SUMIF(DATA!$N:$N,"&gt;0",DATA!$I:$I)</f>
      </c>
      <c r="H24" s="46"/>
    </row>
    <row r="25" ht="15.0" customHeight="true" hidden="false">
      <c r="D25" s="29"/>
      <c r="E25" s="29"/>
      <c r="F25" s="29"/>
      <c r="H25" s="46"/>
    </row>
    <row r="26" ht="15.0" customHeight="true" hidden="false">
      <c r="A26" s="49" t="s">
        <v>14</v>
      </c>
      <c r="B26" s="50">
        <f>B22+B24</f>
      </c>
      <c r="C26" s="35"/>
      <c r="D26" s="50">
        <f>D22+D24</f>
      </c>
      <c r="E26" s="50">
        <f>E22+E24</f>
      </c>
      <c r="F26" s="50">
        <f>F22+F24</f>
      </c>
      <c r="H26" s="46"/>
    </row>
    <row r="27" ht="15.0" customHeight="true" hidden="false">
      <c r="H27" s="46"/>
    </row>
    <row r="28" ht="15.0" customHeight="true" hidden="false">
      <c r="A28" s="35" t="s">
        <v>15</v>
      </c>
      <c r="B28" s="29">
        <f>SUM(DATA!N:N)-B26</f>
      </c>
      <c r="D28" s="43" t="s">
        <v>16</v>
      </c>
      <c r="E28" s="29">
        <f>SUMIF(DATA!N:N,"&lt;0",DATA!N:N)-E26</f>
      </c>
      <c r="F28" s="29">
        <f>SUMIF(DATA!N:N,"&gt;0",DATA!N:N)-F26</f>
      </c>
      <c r="H28" s="46"/>
    </row>
    <row r="29" ht="15.0" customHeight="true" hidden="false">
      <c r="H29" s="46"/>
    </row>
    <row r="30" ht="15.0" customHeight="true" hidden="false">
      <c r="A30" s="35" t="s">
        <v>17</v>
      </c>
      <c r="B30" s="51">
        <f>SUM(DATA!L:L)+SUM(DATA!M:M)</f>
      </c>
      <c r="C30" s="29"/>
      <c r="D30" s="52"/>
      <c r="E30" s="36"/>
      <c r="F30" s="36"/>
      <c r="H30" s="46"/>
    </row>
    <row r="31" ht="15.0" customHeight="true" hidden="false">
      <c r="A31" s="35" t="s">
        <v>18</v>
      </c>
      <c r="B31" s="29"/>
      <c r="C31" s="53"/>
      <c r="D31" s="29"/>
      <c r="E31" s="29"/>
      <c r="F31" s="29"/>
      <c r="H31" s="46"/>
    </row>
    <row r="32" ht="15.0" customHeight="true" hidden="false">
      <c r="A32" s="35" t="s">
        <v>19</v>
      </c>
      <c r="B32" s="29">
        <f>8500000*9</f>
      </c>
      <c r="C32" s="53"/>
      <c r="D32" s="5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2025-07-17T13:18:25Z</dcterms:created>
  <dc:creator>Apache POI</dc:creator>
</cp:coreProperties>
</file>