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MAIN" r:id="rId5" sheetId="3"/>
    <sheet name="DATA" r:id="rId3" sheetId="1"/>
    <sheet name="Adjusted Expenditure" r:id="rId4" sheetId="2"/>
  </sheets>
</workbook>
</file>

<file path=xl/sharedStrings.xml><?xml version="1.0" encoding="utf-8"?>
<sst xmlns="http://schemas.openxmlformats.org/spreadsheetml/2006/main" count="23" uniqueCount="21">
  <si>
    <t>Mediation Current Account</t>
  </si>
  <si>
    <t xml:space="preserve">Data extraction </t>
  </si>
  <si>
    <t>Claims</t>
  </si>
  <si>
    <t>All suppliers</t>
  </si>
  <si>
    <t>Balanced suppliers</t>
  </si>
  <si>
    <t>Over paid suppliers</t>
  </si>
  <si>
    <t>Under paid</t>
  </si>
  <si>
    <t>Older than 12 months</t>
  </si>
  <si>
    <t>In last 12 months</t>
  </si>
  <si>
    <t>A) Total claims</t>
  </si>
  <si>
    <t>Contract payments and expenditure</t>
  </si>
  <si>
    <t>Adjustment due to missing  payments</t>
  </si>
  <si>
    <t>B) Total expenditure</t>
  </si>
  <si>
    <t>C) Balance of claims and payments (A - B)</t>
  </si>
  <si>
    <t>D) Total contract adjustments</t>
  </si>
  <si>
    <t>E) Contract balance (C + D)</t>
  </si>
  <si>
    <t>Checksum</t>
  </si>
  <si>
    <t>N/A</t>
  </si>
  <si>
    <t>Payments in year</t>
  </si>
  <si>
    <t>In year contract payments (Bank report) (Not including pre Apr-2015 scheme payments &amp; claims)</t>
  </si>
  <si>
    <t>SIMPLE CHECK</t>
  </si>
</sst>
</file>

<file path=xl/styles.xml><?xml version="1.0" encoding="utf-8"?>
<styleSheet xmlns="http://schemas.openxmlformats.org/spreadsheetml/2006/main">
  <numFmts count="5">
    <numFmt numFmtId="164" formatCode="#.00"/>
    <numFmt numFmtId="165" formatCode="dd-MMM-yy"/>
    <numFmt numFmtId="166" formatCode="&quot;£&quot;#,##0.00_);[Red]\(&quot;£&quot;#,##0.00\)"/>
    <numFmt numFmtId="167" formatCode="[$-809]dd\ mmmm\ yyyy;@"/>
    <numFmt numFmtId="168" formatCode="&quot;£&quot;#,##0.00;[Red]&quot;£&quot;#,##0.00"/>
  </numFmts>
  <fonts count="5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family val="2"/>
      <main:b val="1"/>
      <main:color theme="1"/>
      <main:sz val="16"/>
      <main:scheme val="minor"/>
    </font>
    <font xmlns:main="http://schemas.openxmlformats.org/spreadsheetml/2006/main">
      <main:name val="Calibri"/>
      <main:family val="2"/>
      <main:b val="1"/>
      <main:color theme="1"/>
      <main:sz val="16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rgb="FFFF0000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rgb="FFFF0000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</fonts>
  <fills count="4">
    <fill>
      <patternFill patternType="none"/>
    </fill>
    <fill>
      <patternFill patternType="darkGray"/>
    </fill>
    <fill xmlns:main="http://schemas.openxmlformats.org/spreadsheetml/2006/main">
      <main:patternFill patternType="solid">
        <main:fgColor theme="6" tint="0.3999755851924192"/>
        <main:bgColor indexed="64"/>
      </main:patternFill>
    </fill>
    <fill xmlns:main="http://schemas.openxmlformats.org/spreadsheetml/2006/main">
      <main:patternFill/>
    </fill>
  </fills>
  <borders count="11">
    <border>
      <left/>
      <right/>
      <top/>
      <bottom/>
      <diagonal/>
    </border>
    <border xmlns:main="http://schemas.openxmlformats.org/spreadsheetml/2006/main">
      <main:left style="thin"/>
      <main:top style="thin"/>
    </border>
    <border>
      <top style="thin"/>
    </border>
    <border xmlns:main="http://schemas.openxmlformats.org/spreadsheetml/2006/main">
      <main:right style="thin"/>
      <main:top style="thin"/>
    </border>
    <border xmlns:main="http://schemas.openxmlformats.org/spreadsheetml/2006/main">
      <main:left style="thin"/>
      <main:right/>
      <main:top/>
      <main:bottom/>
      <main:diagonal/>
    </border>
    <border xmlns:main="http://schemas.openxmlformats.org/spreadsheetml/2006/main">
      <main:left/>
      <main:right style="thin"/>
      <main:top/>
      <main:bottom/>
      <main:diagonal/>
    </border>
    <border xmlns:main="http://schemas.openxmlformats.org/spreadsheetml/2006/main">
      <main:left style="thin"/>
      <main:right/>
      <main:top/>
      <main:bottom style="thin"/>
      <main:diagonal/>
    </border>
    <border xmlns:main="http://schemas.openxmlformats.org/spreadsheetml/2006/main">
      <main:left/>
      <main:right/>
      <main:top/>
      <main:bottom style="thin"/>
      <main:diagonal/>
    </border>
    <border xmlns:main="http://schemas.openxmlformats.org/spreadsheetml/2006/main">
      <main:left/>
      <main:right style="thin"/>
      <main:top/>
      <main:bottom style="thin"/>
      <main:diagonal/>
    </border>
    <border xmlns:main="http://schemas.openxmlformats.org/spreadsheetml/2006/main">
      <main:top style="thin"/>
      <main:bottom style="thin"/>
    </border>
    <border xmlns:main="http://schemas.openxmlformats.org/spreadsheetml/2006/main">
      <main:top style="thin"/>
      <main:bottom style="double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164" fontId="0" fillId="0" borderId="0" xfId="0" applyNumberForma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165" fontId="0" fillId="0" borderId="0" xfId="0" applyNumberFormat="true"/>
    <xf numFmtId="0" fontId="19" fillId="0" borderId="0" xfId="0" applyFont="true"/>
    <xf numFmtId="0" fontId="20" fillId="0" borderId="0" xfId="0" applyFont="true"/>
    <xf numFmtId="0" fontId="21" fillId="2" borderId="1" pivotButton="0" quotePrefix="0" xfId="0" applyBorder="true" applyFill="true" applyNumberFormat="true" applyFont="true"/>
    <xf numFmtId="0" fontId="22" fillId="2" borderId="2" pivotButton="0" quotePrefix="0" xfId="0" applyBorder="true" applyFill="true" applyNumberFormat="true" applyFont="true"/>
    <xf numFmtId="0" fontId="23" fillId="2" borderId="2" pivotButton="0" quotePrefix="0" xfId="0" applyBorder="true" applyFill="true" applyNumberFormat="true" applyFont="true"/>
    <xf xmlns:main="http://schemas.openxmlformats.org/spreadsheetml/2006/main" numFmtId="166" fontId="24" fillId="2" borderId="3" applyAlignment="1" pivotButton="0" quotePrefix="0" xfId="0" applyBorder="true" applyFill="true" applyNumberFormat="true" applyFont="true">
      <main:alignment horizontal="left"/>
    </xf>
    <xf numFmtId="166" fontId="25" fillId="3" borderId="0" pivotButton="0" quotePrefix="0" xfId="0" applyFill="true" applyBorder="true" applyNumberFormat="true" applyFont="true"/>
    <xf numFmtId="0" fontId="26" fillId="2" borderId="4" pivotButton="0" quotePrefix="0" xfId="0" applyBorder="true" applyFill="true" applyNumberFormat="true" applyFont="true"/>
    <xf numFmtId="0" fontId="27" fillId="2" borderId="0" pivotButton="0" quotePrefix="0" xfId="0" applyFill="true" applyBorder="true" applyNumberFormat="true" applyFont="true"/>
    <xf numFmtId="0" fontId="28" fillId="2" borderId="0" pivotButton="0" quotePrefix="0" xfId="0" applyFill="true" applyBorder="true" applyNumberFormat="true" applyFont="true"/>
    <xf xmlns:main="http://schemas.openxmlformats.org/spreadsheetml/2006/main" numFmtId="166" fontId="29" fillId="2" borderId="5" applyAlignment="1" pivotButton="0" quotePrefix="0" xfId="0" applyBorder="true" applyFill="true" applyNumberFormat="true" applyFont="true">
      <main:alignment horizontal="left"/>
    </xf>
    <xf numFmtId="0" fontId="30" fillId="2" borderId="6" pivotButton="0" quotePrefix="0" xfId="0" applyBorder="true" applyFill="true" applyNumberFormat="true" applyFont="true"/>
    <xf numFmtId="0" fontId="31" fillId="2" borderId="7" pivotButton="0" quotePrefix="0" xfId="0" applyBorder="true" applyFill="true" applyNumberFormat="true" applyFont="true"/>
    <xf numFmtId="0" fontId="32" fillId="2" borderId="7" pivotButton="0" quotePrefix="0" xfId="0" applyBorder="true" applyFill="true" applyNumberFormat="true" applyFont="true"/>
    <xf xmlns:main="http://schemas.openxmlformats.org/spreadsheetml/2006/main" numFmtId="166" fontId="33" fillId="2" borderId="5" applyAlignment="1" pivotButton="0" quotePrefix="0" xfId="0" applyBorder="true" applyFill="true" applyNumberFormat="true" applyFont="true">
      <main:alignment horizontal="left"/>
    </xf>
    <xf numFmtId="0" fontId="34" fillId="3" borderId="0" pivotButton="0" quotePrefix="0" xfId="0" applyFill="true" applyBorder="true" applyNumberFormat="true" applyFont="true"/>
    <xf xmlns:main="http://schemas.openxmlformats.org/spreadsheetml/2006/main" numFmtId="0" fontId="35" fillId="3" borderId="0" applyAlignment="1" pivotButton="0" quotePrefix="0" xfId="0" applyFill="true" applyBorder="true" applyNumberFormat="true" applyFont="true">
      <main:alignment horizontal="right"/>
    </xf>
    <xf numFmtId="0" fontId="36" fillId="2" borderId="4" pivotButton="0" quotePrefix="0" xfId="0" applyBorder="true" applyFill="true" applyNumberFormat="true" applyFont="true"/>
    <xf numFmtId="49" fontId="37" fillId="2" borderId="0" pivotButton="0" quotePrefix="0" xfId="0" applyFill="true" applyBorder="true" applyNumberFormat="true" applyFont="true"/>
    <xf xmlns:main="http://schemas.openxmlformats.org/spreadsheetml/2006/main" numFmtId="0" fontId="38" fillId="2" borderId="5" applyAlignment="1" pivotButton="0" quotePrefix="0" xfId="0" applyBorder="true" applyFill="true" applyNumberFormat="true" applyFont="true">
      <main:alignment horizontal="left"/>
    </xf>
    <xf xmlns:main="http://schemas.openxmlformats.org/spreadsheetml/2006/main" numFmtId="0" fontId="39" fillId="2" borderId="5" applyAlignment="1" pivotButton="0" quotePrefix="0" xfId="0" applyBorder="true" applyFill="true" applyNumberFormat="true" applyFont="true">
      <main:alignment horizontal="left"/>
    </xf>
    <xf numFmtId="0" fontId="40" fillId="2" borderId="6" pivotButton="0" quotePrefix="0" xfId="0" applyBorder="true" applyFill="true" applyNumberFormat="true" applyFont="true"/>
    <xf numFmtId="0" fontId="41" fillId="2" borderId="7" pivotButton="0" quotePrefix="0" xfId="0" applyBorder="true" applyFill="true" applyNumberFormat="true" applyFont="true"/>
    <xf numFmtId="14" fontId="42" fillId="2" borderId="7" pivotButton="0" quotePrefix="0" xfId="0" applyBorder="true" applyFill="true" applyNumberFormat="true" applyFont="true"/>
    <xf xmlns:main="http://schemas.openxmlformats.org/spreadsheetml/2006/main" numFmtId="167" fontId="43" fillId="2" borderId="8" applyAlignment="1" pivotButton="0" quotePrefix="0" xfId="0" applyBorder="true" applyFill="true" applyNumberFormat="true" applyFont="true">
      <main:alignment horizontal="left"/>
    </xf>
    <xf xmlns:main="http://schemas.openxmlformats.org/spreadsheetml/2006/main" numFmtId="0" fontId="44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45" fillId="3" borderId="0" applyAlignment="1" pivotButton="0" quotePrefix="0" xfId="0" applyFill="true" applyBorder="true" applyNumberFormat="true" applyFont="true">
      <main:alignment horizontal="right"/>
    </xf>
    <xf numFmtId="0" fontId="46" fillId="3" borderId="0" pivotButton="0" quotePrefix="0" xfId="0" applyFill="true" applyBorder="true" applyNumberFormat="true" applyFont="true"/>
    <xf numFmtId="168" fontId="47" fillId="3" borderId="0" pivotButton="0" quotePrefix="0" xfId="0" applyFill="true" applyBorder="true" applyNumberFormat="true" applyFont="true"/>
    <xf numFmtId="0" fontId="48" fillId="3" borderId="9" pivotButton="0" quotePrefix="0" xfId="0" applyBorder="true" applyFill="true" applyNumberFormat="true" applyFont="true"/>
    <xf numFmtId="166" fontId="49" fillId="3" borderId="9" pivotButton="0" quotePrefix="0" xfId="0" applyBorder="true" applyFill="true" applyNumberFormat="true" applyFont="true"/>
    <xf numFmtId="166" fontId="50" fillId="3" borderId="9" pivotButton="0" quotePrefix="0" xfId="0" applyBorder="true" applyFill="true" applyNumberFormat="true" applyFont="true"/>
    <xf numFmtId="0" fontId="51" fillId="3" borderId="10" pivotButton="0" quotePrefix="0" xfId="0" applyBorder="true" applyFill="true" applyNumberFormat="true" applyFont="true"/>
    <xf numFmtId="166" fontId="52" fillId="3" borderId="10" pivotButton="0" quotePrefix="0" xfId="0" applyBorder="true" applyFill="true" applyNumberFormat="true" applyFont="true"/>
    <xf numFmtId="166" fontId="53" fillId="3" borderId="10" pivotButton="0" quotePrefix="0" xfId="0" applyBorder="true" applyFill="true" applyNumberFormat="true" applyFont="true"/>
    <xf xmlns:main="http://schemas.openxmlformats.org/spreadsheetml/2006/main" numFmtId="166" fontId="54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55" fillId="3" borderId="0" applyAlignment="1" pivotButton="0" quotePrefix="0" xfId="0" applyFill="true" applyBorder="true" applyNumberFormat="true" applyFont="true">
      <main:alignment horizontal="left"/>
    </xf>
    <xf numFmtId="14" fontId="56" fillId="3" borderId="0" pivotButton="0" quotePrefix="0" xfId="0" applyFill="true" applyBorder="true" applyNumberFormat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6"/>
  <sheetViews>
    <sheetView workbookViewId="0" tabSelected="true"/>
  </sheetViews>
  <sheetFormatPr defaultRowHeight="15.0"/>
  <cols>
    <col min="1" max="1" customWidth="true" width="12.328125"/>
    <col min="2" max="2" customWidth="true" width="11.5"/>
    <col min="3" max="3" customWidth="true" width="12.5"/>
    <col min="4" max="4" customWidth="true" width="13.66796875"/>
    <col min="5" max="5" customWidth="true" width="11.66796875"/>
    <col min="6" max="6" customWidth="true" width="12.66796875"/>
    <col min="7" max="7" customWidth="true" width="13.828125"/>
    <col min="8" max="8" customWidth="true" width="23.0"/>
    <col min="9" max="9" customWidth="true" width="24.2890625"/>
    <col min="10" max="10" customWidth="true" width="19.16796875"/>
    <col min="11" max="11" customWidth="true" width="15.66796875"/>
    <col min="12" max="12" customWidth="true" width="18.828125"/>
    <col min="13" max="13" customWidth="true" width="27.66796875"/>
    <col min="14" max="14" customWidth="true" width="25.66796875"/>
  </cols>
  <sheetData>
    <row r="1">
      <c r="A1" s="0" t="inlineStr">
        <is>
          <t>OFFICE_CODE</t>
        </is>
      </c>
      <c r="B1" s="0" t="inlineStr">
        <is>
          <t>OLD_CLAIMS</t>
        </is>
      </c>
      <c r="C1" s="0" t="inlineStr">
        <is>
          <t>NEW_CLAIMS</t>
        </is>
      </c>
      <c r="D1" s="0" t="inlineStr">
        <is>
          <t>TOTAL_CLAIMS</t>
        </is>
      </c>
      <c r="E1" s="0" t="inlineStr">
        <is>
          <t>OLD_EXPEND</t>
        </is>
      </c>
      <c r="F1" s="0" t="inlineStr">
        <is>
          <t>NEW_EXPEND</t>
        </is>
      </c>
      <c r="G1" s="0" t="inlineStr">
        <is>
          <t>TOTAL_EXPEND</t>
        </is>
      </c>
      <c r="H1" s="0" t="inlineStr">
        <is>
          <t>BAL_OF_CLAIMS_N_PAYS</t>
        </is>
      </c>
      <c r="I1" s="0" t="inlineStr">
        <is>
          <t>CONTRACT_ADJUSTMENTS</t>
        </is>
      </c>
      <c r="J1" s="0" t="inlineStr">
        <is>
          <t>CONTRACT_BALANCE</t>
        </is>
      </c>
      <c r="K1" s="0" t="inlineStr">
        <is>
          <t>IN_YEAR_CLAIMS</t>
        </is>
      </c>
      <c r="L1" s="0" t="inlineStr">
        <is>
          <t>IN_YEAR_PAYMENTS</t>
        </is>
      </c>
      <c r="M1" s="0" t="inlineStr">
        <is>
          <t>PAYMENT_RUN_ADJUSTMENT</t>
        </is>
      </c>
      <c r="N1" s="15" t="inlineStr">
        <is>
          <t>FINAL_CONTRACT_BALANCE</t>
        </is>
      </c>
    </row>
    <row r="2">
      <c r="A2" s="0" t="inlineStr">
        <is>
          <t>Store001</t>
        </is>
      </c>
      <c r="B2" s="0" t="n">
        <v>1201.0</v>
      </c>
      <c r="C2" s="0" t="n">
        <v>1301.0</v>
      </c>
      <c r="D2" s="0" t="n">
        <v>2501.0</v>
      </c>
      <c r="E2" s="0" t="n">
        <v>700.0</v>
      </c>
      <c r="F2" s="0" t="n">
        <v>750.0</v>
      </c>
      <c r="G2" s="0" t="n">
        <v>1450.0</v>
      </c>
      <c r="H2" s="0" t="n">
        <v>1051.0</v>
      </c>
      <c r="I2" s="0" t="n">
        <v>16.0</v>
      </c>
      <c r="J2" s="0" t="n">
        <v>1067.0</v>
      </c>
      <c r="K2" s="0" t="n">
        <v>15000.0</v>
      </c>
      <c r="L2" s="0" t="n">
        <v>9000.0</v>
      </c>
      <c r="M2" s="0" t="n">
        <v>25.0</v>
      </c>
      <c r="N2" s="15" t="n">
        <v>1101.0</v>
      </c>
    </row>
    <row r="3">
      <c r="A3" s="0" t="inlineStr">
        <is>
          <t>Store002</t>
        </is>
      </c>
      <c r="B3" s="0" t="n">
        <v>900.0</v>
      </c>
      <c r="C3" s="0" t="n">
        <v>1100.0</v>
      </c>
      <c r="D3" s="0" t="n">
        <v>2000.0</v>
      </c>
      <c r="E3" s="0" t="n">
        <v>600.0</v>
      </c>
      <c r="F3" s="0" t="n">
        <v>650.0</v>
      </c>
      <c r="G3" s="0" t="n">
        <v>1250.0</v>
      </c>
      <c r="H3" s="0" t="n">
        <v>750.0</v>
      </c>
      <c r="I3" s="0" t="n">
        <v>11.0</v>
      </c>
      <c r="J3" s="0" t="n">
        <v>761.0</v>
      </c>
      <c r="K3" s="0" t="n">
        <v>12000.0</v>
      </c>
      <c r="L3" s="0" t="n">
        <v>8000.0</v>
      </c>
      <c r="M3" s="0" t="n">
        <v>30.0</v>
      </c>
      <c r="N3" s="15" t="n">
        <v>781.0</v>
      </c>
    </row>
    <row r="4">
      <c r="A4" s="0" t="inlineStr">
        <is>
          <t>Store003</t>
        </is>
      </c>
      <c r="B4" s="0" t="n">
        <v>1500.0</v>
      </c>
      <c r="C4" s="0" t="n">
        <v>1400.0</v>
      </c>
      <c r="D4" s="0" t="n">
        <v>2900.0</v>
      </c>
      <c r="E4" s="0" t="n">
        <v>850.0</v>
      </c>
      <c r="F4" s="0" t="n">
        <v>900.0</v>
      </c>
      <c r="G4" s="0" t="n">
        <v>1750.0</v>
      </c>
      <c r="H4" s="0" t="n">
        <v>1150.0</v>
      </c>
      <c r="I4" s="0" t="n">
        <v>20.0</v>
      </c>
      <c r="J4" s="0" t="n">
        <v>1170.0</v>
      </c>
      <c r="K4" s="0" t="n">
        <v>16000.0</v>
      </c>
      <c r="L4" s="0" t="n">
        <v>9500.0</v>
      </c>
      <c r="M4" s="0" t="n">
        <v>50.0</v>
      </c>
      <c r="N4" s="15" t="n">
        <v>1220.0</v>
      </c>
    </row>
    <row r="5">
      <c r="A5" s="0" t="inlineStr">
        <is>
          <t>Store004</t>
        </is>
      </c>
      <c r="B5" s="0" t="n">
        <v>1100.0</v>
      </c>
      <c r="C5" s="0" t="n">
        <v>1001.0</v>
      </c>
      <c r="D5" s="0" t="n">
        <v>2101.0</v>
      </c>
      <c r="E5" s="0" t="n">
        <v>650.0</v>
      </c>
      <c r="F5" s="0" t="n">
        <v>600.0</v>
      </c>
      <c r="G5" s="0" t="n">
        <v>1250.0</v>
      </c>
      <c r="H5" s="0" t="n">
        <v>851.0</v>
      </c>
      <c r="I5" s="0" t="n">
        <v>12.0</v>
      </c>
      <c r="J5" s="0" t="n">
        <v>863.0</v>
      </c>
      <c r="K5" s="0" t="n">
        <v>13000.0</v>
      </c>
      <c r="L5" s="0" t="n">
        <v>8500.0</v>
      </c>
      <c r="M5" s="0" t="n">
        <v>40.0</v>
      </c>
      <c r="N5" s="15" t="n">
        <v>903.0</v>
      </c>
    </row>
    <row r="6">
      <c r="A6" s="0" t="inlineStr">
        <is>
          <t>Store005</t>
        </is>
      </c>
      <c r="B6" s="0" t="n">
        <v>1000.0</v>
      </c>
      <c r="C6" s="0" t="n">
        <v>900.0</v>
      </c>
      <c r="D6" s="0" t="n">
        <v>1900.0</v>
      </c>
      <c r="E6" s="0" t="n">
        <v>580.0</v>
      </c>
      <c r="F6" s="0" t="n">
        <v>620.0</v>
      </c>
      <c r="G6" s="0" t="n">
        <v>1200.0</v>
      </c>
      <c r="H6" s="0" t="n">
        <v>700.0</v>
      </c>
      <c r="I6" s="0" t="n">
        <v>18.0</v>
      </c>
      <c r="J6" s="0" t="n">
        <v>718.0</v>
      </c>
      <c r="K6" s="0" t="n">
        <v>11500.0</v>
      </c>
      <c r="L6" s="0" t="n">
        <v>7800.0</v>
      </c>
      <c r="M6" s="0" t="n">
        <v>35.0</v>
      </c>
      <c r="N6" s="15" t="n">
        <v>753.0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customWidth="true" width="17.328125"/>
    <col min="2" max="2" customWidth="true" width="13.5"/>
    <col min="3" max="3" customWidth="true" width="42.828125"/>
    <col min="4" max="4" customWidth="true" width="9.328125"/>
    <col min="5" max="5" customWidth="true" width="11.0"/>
    <col min="6" max="6" customWidth="true" width="15.328125"/>
  </cols>
  <sheetData>
    <row r="1">
      <c r="A1" s="0" t="inlineStr">
        <is>
          <t>PARTY_SITE_NAME</t>
        </is>
      </c>
      <c r="B1" s="0" t="inlineStr">
        <is>
          <t>PARTY_SITE_ID</t>
        </is>
      </c>
      <c r="C1" s="0" t="inlineStr">
        <is>
          <t>INVOICE_NUM</t>
        </is>
      </c>
      <c r="D1" s="20" t="inlineStr">
        <is>
          <t>PAY_DATE</t>
        </is>
      </c>
      <c r="E1" s="0" t="inlineStr">
        <is>
          <t>SUB_SCHEME</t>
        </is>
      </c>
      <c r="F1" s="0" t="inlineStr">
        <is>
          <t>PAID_TOTAL</t>
        </is>
      </c>
    </row>
    <row r="2">
      <c r="A2" s="0" t="inlineStr">
        <is>
          <t>Bruce</t>
        </is>
      </c>
      <c r="B2" s="0" t="n">
        <v>323.0</v>
      </c>
      <c r="C2" s="0" t="inlineStr">
        <is>
          <t>GreatToppings</t>
        </is>
      </c>
      <c r="D2" s="20" t="n">
        <v>45872.0</v>
      </c>
      <c r="E2" s="0" t="inlineStr">
        <is>
          <t>CUST_TIPS</t>
        </is>
      </c>
      <c r="F2" s="0" t="n">
        <v>12.0</v>
      </c>
    </row>
    <row r="3">
      <c r="A3" s="0" t="inlineStr">
        <is>
          <t>Bruce</t>
        </is>
      </c>
      <c r="B3" s="0" t="n">
        <v>323.0</v>
      </c>
      <c r="C3" s="0" t="inlineStr">
        <is>
          <t>CleanedUp</t>
        </is>
      </c>
      <c r="D3" s="20" t="n">
        <v>45873.0</v>
      </c>
      <c r="E3" s="0" t="inlineStr">
        <is>
          <t>CLEANING</t>
        </is>
      </c>
      <c r="F3" s="0" t="n">
        <v>5.0</v>
      </c>
    </row>
    <row r="4">
      <c r="A4" s="0" t="inlineStr">
        <is>
          <t>Lucy</t>
        </is>
      </c>
      <c r="B4" s="0" t="n">
        <v>9.0</v>
      </c>
      <c r="C4" s="0" t="inlineStr">
        <is>
          <t>GreatToppings</t>
        </is>
      </c>
      <c r="D4" s="20" t="n">
        <v>45872.0</v>
      </c>
      <c r="E4" s="0" t="inlineStr">
        <is>
          <t>CUST_TIPS</t>
        </is>
      </c>
      <c r="F4" s="0" t="n">
        <v>18.0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pageSetUpPr autoPageBreaks="false"/>
  </sheetPr>
  <dimension ref="A1:I33"/>
  <sheetViews>
    <sheetView workbookViewId="0"/>
  </sheetViews>
  <sheetFormatPr defaultRowHeight="15.0"/>
  <cols>
    <col min="1" max="1" customWidth="true" width="47.0"/>
    <col min="2" max="2" customWidth="true" width="40.7109375"/>
    <col min="3" max="3" customWidth="true" width="6.85546875"/>
    <col min="4" max="4" customWidth="true" width="17.85546875"/>
    <col min="5" max="5" customWidth="true" width="18.42578125"/>
    <col min="6" max="6" customWidth="true" width="16.42578125"/>
  </cols>
  <sheetData>
    <row r="1" ht="21.0" customHeight="true" hidden="false">
      <c r="A1" s="23" t="s">
        <v>0</v>
      </c>
      <c r="B1" s="24"/>
      <c r="C1" s="25"/>
      <c r="D1" s="26"/>
      <c r="E1" s="27"/>
      <c r="F1" s="27"/>
    </row>
    <row r="2" ht="15.0" customHeight="true" hidden="false">
      <c r="A2" s="28"/>
      <c r="B2" s="29"/>
      <c r="C2" s="30"/>
      <c r="D2" s="31"/>
    </row>
    <row r="3" ht="15.0" customHeight="true" hidden="false">
      <c r="A3" s="32" t="s">
        <v>1</v>
      </c>
      <c r="B3" s="33"/>
      <c r="C3" s="34"/>
      <c r="D3" s="35"/>
      <c r="E3" s="36"/>
      <c r="F3" s="37"/>
    </row>
    <row r="4" ht="15.0" customHeight="true" hidden="false">
      <c r="A4" s="38"/>
      <c r="B4" s="29"/>
      <c r="C4" s="30"/>
      <c r="D4" s="35"/>
      <c r="F4" s="27"/>
    </row>
    <row r="5" ht="15.0" customHeight="true" hidden="false">
      <c r="A5" s="29"/>
      <c r="B5" s="29"/>
      <c r="C5" s="39"/>
      <c r="D5" s="40"/>
      <c r="F5" s="27"/>
    </row>
    <row r="6" ht="15.0" customHeight="true" hidden="false">
      <c r="A6" s="29"/>
      <c r="B6" s="29"/>
      <c r="C6" s="39"/>
      <c r="D6" s="41"/>
      <c r="F6" s="27"/>
    </row>
    <row r="7" ht="39.0" customHeight="true" hidden="false">
      <c r="A7" s="42"/>
      <c r="B7" s="43"/>
      <c r="C7" s="44"/>
      <c r="D7" s="45"/>
    </row>
    <row r="8" ht="15.0" customHeight="true" hidden="false">
      <c r="D8" s="27"/>
    </row>
    <row r="9" ht="15.0" customHeight="true" hidden="false">
      <c r="A9" s="36" t="s">
        <v>2</v>
      </c>
      <c r="B9" s="37" t="s">
        <v>3</v>
      </c>
      <c r="C9" s="46"/>
      <c r="D9" s="47" t="s">
        <v>4</v>
      </c>
      <c r="E9" s="37" t="s">
        <v>5</v>
      </c>
      <c r="F9" s="37" t="s">
        <v>6</v>
      </c>
    </row>
    <row r="10" ht="15.0" customHeight="true" hidden="false">
      <c r="A10" s="48" t="s">
        <v>7</v>
      </c>
      <c r="B10" s="27">
        <f>SUM(DATA!B:B)</f>
      </c>
      <c r="D10" s="27">
        <f>SUMIF(DATA!$N:$N,0,DATA!$B:$B)</f>
      </c>
      <c r="E10" s="27">
        <f>SUMIF(DATA!$N:$N,"&lt;0",DATA!$B:$B)</f>
      </c>
      <c r="F10" s="27">
        <f>SUMIF(DATA!$N:$N,"&gt;0",DATA!$B:$B)</f>
      </c>
    </row>
    <row r="11" ht="15.0" customHeight="true" hidden="false">
      <c r="A11" s="48" t="s">
        <v>8</v>
      </c>
      <c r="B11" s="27">
        <f>SUM(DATA!C:C)</f>
      </c>
      <c r="D11" s="27">
        <f>SUMIF(DATA!$N:$N,0,DATA!$C:$C)</f>
      </c>
      <c r="E11" s="27">
        <f>SUMIF(DATA!$N:$N,"&lt;0",DATA!$C:$C)</f>
      </c>
      <c r="F11" s="27">
        <f>SUMIF(DATA!$N:$N,"&gt;0",DATA!$C:$C)</f>
      </c>
    </row>
    <row r="12" ht="15.0" customHeight="true" hidden="false">
      <c r="D12" s="27"/>
      <c r="E12" s="27"/>
      <c r="F12" s="27"/>
    </row>
    <row r="13" ht="15.0" customHeight="true" hidden="false">
      <c r="A13" s="36" t="s">
        <v>9</v>
      </c>
      <c r="B13" s="27">
        <f>B10+B11</f>
      </c>
      <c r="D13" s="27">
        <f>SUM(D10:D12)</f>
      </c>
      <c r="E13" s="27">
        <f>SUM(E10:E12)</f>
      </c>
      <c r="F13" s="27">
        <f>SUM(F10:F12)</f>
      </c>
      <c r="I13" s="49"/>
    </row>
    <row r="14" ht="15.0" customHeight="true" hidden="false">
      <c r="B14" s="27"/>
      <c r="D14" s="27"/>
      <c r="E14" s="27"/>
      <c r="F14" s="27"/>
    </row>
    <row r="15" ht="15.0" customHeight="true" hidden="false">
      <c r="A15" s="36" t="s">
        <v>10</v>
      </c>
      <c r="D15" s="27"/>
      <c r="E15" s="27"/>
      <c r="F15" s="27"/>
    </row>
    <row r="16" ht="15.0" customHeight="true" hidden="false">
      <c r="A16" s="48" t="s">
        <v>7</v>
      </c>
      <c r="B16" s="27">
        <f>SUM(DATA!E:E)</f>
      </c>
      <c r="D16" s="27">
        <f>SUMIF(DATA!$N:$N,0,DATA!$E:$E)</f>
      </c>
      <c r="E16" s="27">
        <f>SUMIF(DATA!$N:$N,"&lt;0",DATA!$E:$E)</f>
      </c>
      <c r="F16" s="27">
        <f>SUMIF(DATA!$N:$N,"&gt;0",DATA!$E:$E)</f>
      </c>
    </row>
    <row r="17" ht="15.0" customHeight="true" hidden="false">
      <c r="A17" s="48" t="s">
        <v>8</v>
      </c>
      <c r="B17" s="27">
        <f>SUM(DATA!F:F)</f>
      </c>
      <c r="D17" s="27">
        <f>SUMIF(DATA!$N:$N,0,DATA!$F:$F)</f>
      </c>
      <c r="E17" s="27">
        <f>SUMIF(DATA!$N:$N,"&lt;0",DATA!$F:$F)</f>
      </c>
      <c r="F17" s="27">
        <f>SUMIF(DATA!$N:$N,"&gt;0",DATA!$F:$F)</f>
      </c>
    </row>
    <row r="18" ht="15.0" customHeight="true" hidden="false">
      <c r="A18" s="48" t="s">
        <v>11</v>
      </c>
      <c r="B18" s="27">
        <f>SUM(DATA!M:M)</f>
      </c>
      <c r="D18" s="27">
        <f>SUMIF(DATA!$N:$N,0,DATA!$M:$M)</f>
      </c>
      <c r="E18" s="27">
        <f>SUMIF(DATA!$N:$N,"&lt;0",DATA!$M:$M)</f>
      </c>
      <c r="F18" s="27">
        <f>SUMIF(DATA!$N:$N,"&gt;0",DATA!$M:$M)</f>
      </c>
    </row>
    <row r="19" ht="15.0" customHeight="true" hidden="false">
      <c r="B19" s="27"/>
      <c r="D19" s="27"/>
      <c r="E19" s="27"/>
      <c r="F19" s="27"/>
    </row>
    <row r="20" ht="15.0" customHeight="true" hidden="false">
      <c r="B20" s="27"/>
      <c r="D20" s="27"/>
      <c r="E20" s="27"/>
      <c r="F20" s="27"/>
    </row>
    <row r="21" ht="15.0" customHeight="true" hidden="false">
      <c r="A21" s="36" t="s">
        <v>12</v>
      </c>
      <c r="B21" s="27">
        <f>B16+B17+B18</f>
      </c>
      <c r="D21" s="27">
        <f>D16+D17+D18</f>
      </c>
      <c r="E21" s="27">
        <f>E16+E17+E18</f>
      </c>
      <c r="F21" s="27">
        <f>F16+F17+F18</f>
      </c>
      <c r="I21" s="49"/>
    </row>
    <row r="22" ht="15.0" customHeight="true" hidden="false">
      <c r="B22" s="27"/>
      <c r="D22" s="27"/>
      <c r="E22" s="27"/>
      <c r="F22" s="27"/>
    </row>
    <row r="23" ht="15.0" customHeight="true" hidden="false">
      <c r="A23" s="50" t="s">
        <v>13</v>
      </c>
      <c r="B23" s="51">
        <f>B13-B21</f>
      </c>
      <c r="C23" s="36"/>
      <c r="D23" s="52">
        <f>D13-D21</f>
      </c>
      <c r="E23" s="52">
        <f>E13-E21</f>
      </c>
      <c r="F23" s="52">
        <f>F13-F21</f>
      </c>
    </row>
    <row r="24" ht="15.0" customHeight="true" hidden="false">
      <c r="D24" s="27"/>
      <c r="E24" s="27"/>
      <c r="F24" s="27"/>
    </row>
    <row r="25" ht="15.0" customHeight="true" hidden="false">
      <c r="A25" s="36" t="s">
        <v>14</v>
      </c>
      <c r="B25" s="27">
        <f>SUM(DATA!I:I)</f>
      </c>
      <c r="D25" s="27">
        <f>SUMIF(DATA!$N:$N,0,DATA!$I:$I)</f>
      </c>
      <c r="E25" s="27">
        <f>SUMIF(DATA!$N:$N,"&lt;0",DATA!$I:$I)</f>
      </c>
      <c r="F25" s="27">
        <f>SUMIF(DATA!$N:$N,"&gt;0",DATA!$I:$I)</f>
      </c>
    </row>
    <row r="26" ht="15.0" customHeight="true" hidden="false">
      <c r="D26" s="27"/>
      <c r="E26" s="27"/>
      <c r="F26" s="27"/>
    </row>
    <row r="27" ht="15.0" customHeight="true" hidden="false">
      <c r="A27" s="53" t="s">
        <v>15</v>
      </c>
      <c r="B27" s="54">
        <f>B23+B25</f>
      </c>
      <c r="C27" s="36"/>
      <c r="D27" s="55">
        <f>D23+D25</f>
      </c>
      <c r="E27" s="55">
        <f>E23+E25</f>
      </c>
      <c r="F27" s="55">
        <f>F23+F25</f>
      </c>
    </row>
    <row r="28" ht="15.0" customHeight="true" hidden="false"/>
    <row r="29" ht="15.0" customHeight="true" hidden="false">
      <c r="A29" s="36" t="s">
        <v>16</v>
      </c>
      <c r="B29" s="27">
        <f>SUM(DATA!N:N)-B27</f>
      </c>
      <c r="D29" s="46" t="s">
        <v>17</v>
      </c>
      <c r="E29" s="27">
        <f>SUMIF(DATA!N:N,"&lt;0",DATA!N:N)-E27</f>
      </c>
      <c r="F29" s="27">
        <f>SUMIF(DATA!N:N,"&gt;0",DATA!N:N)-F27</f>
      </c>
    </row>
    <row r="30" ht="15.0" customHeight="true" hidden="false"/>
    <row r="31" ht="15.0" customHeight="true" hidden="false">
      <c r="A31" s="36" t="s">
        <v>18</v>
      </c>
      <c r="B31" s="56">
        <f>SUM(DATA!L:L)+SUM(DATA!M:M)</f>
      </c>
      <c r="C31" s="27"/>
      <c r="D31" s="57"/>
      <c r="E31" s="37"/>
      <c r="F31" s="37"/>
    </row>
    <row r="32" ht="15.0" customHeight="true" hidden="false">
      <c r="A32" s="36" t="s">
        <v>19</v>
      </c>
      <c r="B32" s="56"/>
      <c r="C32" s="58"/>
      <c r="D32" s="27"/>
      <c r="E32" s="27"/>
      <c r="F32" s="27"/>
    </row>
    <row r="33" ht="15.0" customHeight="true" hidden="false">
      <c r="A33" s="36" t="s">
        <v>20</v>
      </c>
      <c r="B33" s="27">
        <f>475000*9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2025-08-11T12:14:11Z</dcterms:created>
  <dc:creator>Apache POI</dc:creator>
</cp:coreProperties>
</file>