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42" firstSheet="0" activeTab="0" autoFilterDateGrouping="1"/>
  </bookViews>
  <sheets>
    <sheet name="MAIN" sheetId="1" state="visible" r:id="rId1"/>
    <sheet name="DATA" sheetId="2" state="visible" r:id="rId2"/>
    <sheet name="Adjusted Expenditure" sheetId="3" state="visible" r:id="rId3"/>
  </sheets>
  <definedNames>
    <definedName name="_xlnm.Print_Area" localSheetId="0">'MAIN'!$C$5:$E$7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&quot;£&quot;#,##0.00_);[Red]\(&quot;£&quot;#,##0.00\)"/>
    <numFmt numFmtId="165" formatCode="[$-809]dd\ mmmm\ yyyy;@"/>
    <numFmt numFmtId="166" formatCode="&quot;£&quot;#,##0.00;[Red]&quot;£&quot;#,##0.00"/>
  </numFmts>
  <fonts count="2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rgb="FF0000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6" tint="0.399975585192419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35">
    <xf numFmtId="0" fontId="0" fillId="0" borderId="0" pivotButton="0" quotePrefix="0" xfId="0"/>
    <xf numFmtId="0" fontId="16" fillId="0" borderId="0" pivotButton="0" quotePrefix="0" xfId="0"/>
    <xf numFmtId="164" fontId="0" fillId="0" borderId="0" pivotButton="0" quotePrefix="0" xfId="0"/>
    <xf numFmtId="14" fontId="0" fillId="0" borderId="0" pivotButton="0" quotePrefix="0" xfId="0"/>
    <xf numFmtId="0" fontId="14" fillId="33" borderId="0" pivotButton="0" quotePrefix="0" xfId="0"/>
    <xf numFmtId="164" fontId="0" fillId="0" borderId="0" applyAlignment="1" pivotButton="0" quotePrefix="0" xfId="0">
      <alignment horizontal="left"/>
    </xf>
    <xf numFmtId="0" fontId="14" fillId="33" borderId="10" pivotButton="0" quotePrefix="0" xfId="0"/>
    <xf numFmtId="0" fontId="0" fillId="33" borderId="12" pivotButton="0" quotePrefix="0" xfId="0"/>
    <xf numFmtId="164" fontId="0" fillId="33" borderId="13" applyAlignment="1" pivotButton="0" quotePrefix="0" xfId="0">
      <alignment horizontal="left"/>
    </xf>
    <xf numFmtId="0" fontId="0" fillId="33" borderId="14" pivotButton="0" quotePrefix="0" xfId="0"/>
    <xf numFmtId="164" fontId="0" fillId="33" borderId="15" applyAlignment="1" pivotButton="0" quotePrefix="0" xfId="0">
      <alignment horizontal="left"/>
    </xf>
    <xf numFmtId="0" fontId="16" fillId="33" borderId="16" pivotButton="0" quotePrefix="0" xfId="0"/>
    <xf numFmtId="0" fontId="0" fillId="33" borderId="15" applyAlignment="1" pivotButton="0" quotePrefix="0" xfId="0">
      <alignment horizontal="left"/>
    </xf>
    <xf numFmtId="0" fontId="0" fillId="33" borderId="16" pivotButton="0" quotePrefix="0" xfId="0"/>
    <xf numFmtId="14" fontId="0" fillId="33" borderId="10" pivotButton="0" quotePrefix="0" xfId="0"/>
    <xf numFmtId="165" fontId="0" fillId="33" borderId="17" applyAlignment="1" pivotButton="0" quotePrefix="0" xfId="0">
      <alignment horizontal="left"/>
    </xf>
    <xf numFmtId="0" fontId="18" fillId="33" borderId="11" pivotButton="0" quotePrefix="0" xfId="0"/>
    <xf numFmtId="49" fontId="0" fillId="33" borderId="0" pivotButton="0" quotePrefix="0" xfId="0"/>
    <xf numFmtId="0" fontId="16" fillId="0" borderId="0" applyAlignment="1" pivotButton="0" quotePrefix="0" xfId="0">
      <alignment horizontal="right"/>
    </xf>
    <xf numFmtId="0" fontId="18" fillId="33" borderId="12" pivotButton="0" quotePrefix="0" xfId="0"/>
    <xf numFmtId="0" fontId="0" fillId="33" borderId="0" pivotButton="0" quotePrefix="0" xfId="0"/>
    <xf numFmtId="0" fontId="16" fillId="33" borderId="10" pivotButton="0" quotePrefix="0" xfId="0"/>
    <xf numFmtId="0" fontId="0" fillId="33" borderId="10" pivotButton="0" quotePrefix="0" xfId="0"/>
    <xf numFmtId="164" fontId="16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right"/>
    </xf>
    <xf numFmtId="0" fontId="16" fillId="0" borderId="18" pivotButton="0" quotePrefix="0" xfId="0"/>
    <xf numFmtId="164" fontId="16" fillId="0" borderId="18" pivotButton="0" quotePrefix="0" xfId="0"/>
    <xf numFmtId="0" fontId="16" fillId="0" borderId="19" pivotButton="0" quotePrefix="0" xfId="0"/>
    <xf numFmtId="164" fontId="16" fillId="0" borderId="19" pivotButton="0" quotePrefix="0" xfId="0"/>
    <xf numFmtId="164" fontId="0" fillId="0" borderId="0" applyAlignment="1" pivotButton="0" quotePrefix="0" xfId="0">
      <alignment horizontal="right"/>
    </xf>
    <xf numFmtId="164" fontId="16" fillId="0" borderId="0" applyAlignment="1" pivotButton="0" quotePrefix="0" xfId="0">
      <alignment horizontal="left"/>
    </xf>
    <xf numFmtId="0" fontId="16" fillId="0" borderId="10" pivotButton="0" quotePrefix="0" xfId="0"/>
    <xf numFmtId="166" fontId="0" fillId="0" borderId="0" pivotButton="0" quotePrefix="0" xfId="0"/>
    <xf numFmtId="15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N33"/>
  <sheetViews>
    <sheetView tabSelected="1" zoomScaleNormal="100" workbookViewId="0">
      <selection activeCell="A12" sqref="A12"/>
    </sheetView>
  </sheetViews>
  <sheetFormatPr baseColWidth="8" defaultRowHeight="15" customHeight="1"/>
  <cols>
    <col width="47" customWidth="1" min="1" max="1"/>
    <col width="40.7109375" customWidth="1" min="2" max="2"/>
    <col width="6.85546875" customWidth="1" min="3" max="3"/>
    <col width="17.85546875" bestFit="1" customWidth="1" style="5" min="4" max="4"/>
    <col width="18.42578125" bestFit="1" customWidth="1" min="5" max="5"/>
    <col width="16.42578125" bestFit="1" customWidth="1" min="6" max="6"/>
    <col width="12.28515625" bestFit="1" customWidth="1" min="7" max="7"/>
    <col width="11.28515625" bestFit="1" customWidth="1" min="8" max="8"/>
    <col width="13.85546875" bestFit="1" customWidth="1" min="9" max="9"/>
    <col width="17" bestFit="1" customWidth="1" style="2" min="10" max="10"/>
    <col width="14.85546875" bestFit="1" customWidth="1" style="2" min="14" max="14"/>
  </cols>
  <sheetData>
    <row r="1" ht="21" customHeight="1">
      <c r="A1" s="16" t="inlineStr">
        <is>
          <t>Mediation Current Account</t>
        </is>
      </c>
      <c r="B1" s="19" t="n"/>
      <c r="C1" s="7" t="n"/>
      <c r="D1" s="8" t="n"/>
      <c r="E1" s="2" t="n"/>
      <c r="F1" s="2" t="n"/>
    </row>
    <row r="2" ht="15" customHeight="1">
      <c r="A2" s="9" t="n"/>
      <c r="B2" s="20" t="n"/>
      <c r="C2" s="4" t="n"/>
      <c r="D2" s="10" t="n"/>
    </row>
    <row r="3" ht="15" customHeight="1">
      <c r="A3" s="11" t="inlineStr">
        <is>
          <t xml:space="preserve">Data extraction </t>
        </is>
      </c>
      <c r="B3" s="21" t="n"/>
      <c r="C3" s="6" t="n"/>
      <c r="D3" s="10" t="n"/>
      <c r="E3" s="1" t="n"/>
      <c r="F3" s="18" t="n"/>
    </row>
    <row r="4" ht="15" customHeight="1">
      <c r="A4" s="9" t="n"/>
      <c r="B4" s="20" t="n"/>
      <c r="C4" s="4" t="n"/>
      <c r="D4" s="10" t="n"/>
      <c r="F4" s="2" t="n"/>
    </row>
    <row r="5" ht="15" customHeight="1">
      <c r="A5" s="20" t="n"/>
      <c r="B5" s="20" t="n"/>
      <c r="C5" s="17" t="n"/>
      <c r="D5" s="12" t="n"/>
      <c r="F5" s="2" t="n"/>
    </row>
    <row r="6" ht="15" customHeight="1">
      <c r="A6" s="20" t="n"/>
      <c r="B6" s="20" t="n"/>
      <c r="C6" s="17" t="n"/>
      <c r="D6" s="12" t="n"/>
      <c r="F6" s="2" t="n"/>
    </row>
    <row r="7" ht="39" customHeight="1">
      <c r="A7" s="13" t="n"/>
      <c r="B7" s="22" t="n"/>
      <c r="C7" s="14" t="n"/>
      <c r="D7" s="15" t="n"/>
    </row>
    <row r="8" ht="15" customHeight="1">
      <c r="D8" s="2" t="n"/>
    </row>
    <row r="9" ht="15" customHeight="1">
      <c r="A9" s="1" t="inlineStr">
        <is>
          <t>Claims</t>
        </is>
      </c>
      <c r="B9" s="18" t="inlineStr">
        <is>
          <t>All suppliers</t>
        </is>
      </c>
      <c r="C9" s="25" t="n"/>
      <c r="D9" s="23" t="inlineStr">
        <is>
          <t>Balanced suppliers</t>
        </is>
      </c>
      <c r="E9" s="18" t="inlineStr">
        <is>
          <t>Over paid suppliers</t>
        </is>
      </c>
      <c r="F9" s="18" t="inlineStr">
        <is>
          <t>Under paid</t>
        </is>
      </c>
    </row>
    <row r="10" ht="15" customHeight="1">
      <c r="A10" t="inlineStr">
        <is>
          <t>Older than 12 months</t>
        </is>
      </c>
      <c r="B10" s="2">
        <f>SUM(DATA!B:B)</f>
        <v/>
      </c>
      <c r="D10" s="2">
        <f>SUMIF(DATA!$N:$N,0,DATA!$B:$B)</f>
        <v/>
      </c>
      <c r="E10" s="2">
        <f>SUMIF(DATA!$N:$N,"&lt;0",DATA!$B:$B)</f>
        <v/>
      </c>
      <c r="F10" s="2">
        <f>SUMIF(DATA!$N:$N,"&gt;0",DATA!$B:$B)</f>
        <v/>
      </c>
    </row>
    <row r="11" ht="15" customHeight="1">
      <c r="A11" t="inlineStr">
        <is>
          <t>In last 12 months</t>
        </is>
      </c>
      <c r="B11" s="2">
        <f>SUM(DATA!C:C)</f>
        <v/>
      </c>
      <c r="D11" s="2">
        <f>SUMIF(DATA!$N:$N,0,DATA!$C:$C)</f>
        <v/>
      </c>
      <c r="E11" s="2">
        <f>SUMIF(DATA!$N:$N,"&lt;0",DATA!$C:$C)</f>
        <v/>
      </c>
      <c r="F11" s="2">
        <f>SUMIF(DATA!$N:$N,"&gt;0",DATA!$C:$C)</f>
        <v/>
      </c>
    </row>
    <row r="12" ht="15" customHeight="1">
      <c r="D12" s="2" t="n"/>
      <c r="E12" s="2" t="n"/>
      <c r="F12" s="2" t="n"/>
    </row>
    <row r="13" ht="15" customHeight="1">
      <c r="A13" s="1" t="inlineStr">
        <is>
          <t>A) Total claims</t>
        </is>
      </c>
      <c r="B13" s="2">
        <f>B10+B11</f>
        <v/>
      </c>
      <c r="D13" s="2">
        <f>SUM(D10:D12)</f>
        <v/>
      </c>
      <c r="E13" s="2">
        <f>SUM(E10:E12)</f>
        <v/>
      </c>
      <c r="F13" s="2">
        <f>SUM(F10:F12)</f>
        <v/>
      </c>
      <c r="I13" s="33" t="n"/>
    </row>
    <row r="14" ht="15" customHeight="1">
      <c r="B14" s="2" t="n"/>
      <c r="D14" s="2" t="n"/>
      <c r="E14" s="2" t="n"/>
      <c r="F14" s="2" t="n"/>
    </row>
    <row r="15" ht="15" customHeight="1">
      <c r="A15" s="1" t="inlineStr">
        <is>
          <t>Contract payments and expenditure</t>
        </is>
      </c>
      <c r="D15" s="2" t="n"/>
      <c r="E15" s="2" t="n"/>
      <c r="F15" s="2" t="n"/>
    </row>
    <row r="16" ht="15" customHeight="1">
      <c r="A16" t="inlineStr">
        <is>
          <t>Older than 12 months</t>
        </is>
      </c>
      <c r="B16" s="2">
        <f>SUM(DATA!E:E)</f>
        <v/>
      </c>
      <c r="D16" s="2">
        <f>SUMIF(DATA!$N:$N,0,DATA!$E:$E)</f>
        <v/>
      </c>
      <c r="E16" s="2">
        <f>SUMIF(DATA!$N:$N,"&lt;0",DATA!$E:$E)</f>
        <v/>
      </c>
      <c r="F16" s="2">
        <f>SUMIF(DATA!$N:$N,"&gt;0",DATA!$E:$E)</f>
        <v/>
      </c>
    </row>
    <row r="17" ht="15" customHeight="1">
      <c r="A17" t="inlineStr">
        <is>
          <t>In last 12 months</t>
        </is>
      </c>
      <c r="B17" s="2">
        <f>SUM(DATA!F:F)</f>
        <v/>
      </c>
      <c r="D17" s="2">
        <f>SUMIF(DATA!$N:$N,0,DATA!$F:$F)</f>
        <v/>
      </c>
      <c r="E17" s="2">
        <f>SUMIF(DATA!$N:$N,"&lt;0",DATA!$F:$F)</f>
        <v/>
      </c>
      <c r="F17" s="2">
        <f>SUMIF(DATA!$N:$N,"&gt;0",DATA!$F:$F)</f>
        <v/>
      </c>
    </row>
    <row r="18" ht="15" customHeight="1">
      <c r="A18" t="inlineStr">
        <is>
          <t>Adjustment due to missing  payments</t>
        </is>
      </c>
      <c r="B18" s="2">
        <f>SUM(DATA!M:M)</f>
        <v/>
      </c>
      <c r="D18" s="2">
        <f>SUMIF(DATA!$N:$N,0,DATA!$M:$M)</f>
        <v/>
      </c>
      <c r="E18" s="2">
        <f>SUMIF(DATA!$N:$N,"&lt;0",DATA!$M:$M)</f>
        <v/>
      </c>
      <c r="F18" s="2">
        <f>SUMIF(DATA!$N:$N,"&gt;0",DATA!$M:$M)</f>
        <v/>
      </c>
    </row>
    <row r="19" ht="15" customHeight="1">
      <c r="B19" s="2" t="n"/>
      <c r="D19" s="2" t="n"/>
      <c r="E19" s="2" t="n"/>
      <c r="F19" s="2" t="n"/>
    </row>
    <row r="20" ht="15" customHeight="1">
      <c r="B20" s="2" t="n"/>
      <c r="D20" s="2" t="n"/>
      <c r="E20" s="2" t="n"/>
      <c r="F20" s="2" t="n"/>
    </row>
    <row r="21" ht="15" customHeight="1">
      <c r="A21" s="1" t="inlineStr">
        <is>
          <t>B) Total expenditure</t>
        </is>
      </c>
      <c r="B21" s="2">
        <f>B16+B17+B18</f>
        <v/>
      </c>
      <c r="D21" s="2">
        <f>D16+D17+D18</f>
        <v/>
      </c>
      <c r="E21" s="2">
        <f>E16+E17+E18</f>
        <v/>
      </c>
      <c r="F21" s="2">
        <f>F16+F17+F18</f>
        <v/>
      </c>
      <c r="I21" s="33" t="n"/>
    </row>
    <row r="22" ht="15" customHeight="1">
      <c r="B22" s="2" t="n"/>
      <c r="D22" s="2" t="n"/>
      <c r="E22" s="2" t="n"/>
      <c r="F22" s="2" t="n"/>
    </row>
    <row r="23" ht="15" customHeight="1">
      <c r="A23" s="26" t="inlineStr">
        <is>
          <t>C) Balance of claims and payments (A - B)</t>
        </is>
      </c>
      <c r="B23" s="27">
        <f>B13-B21</f>
        <v/>
      </c>
      <c r="C23" s="1" t="n"/>
      <c r="D23" s="27">
        <f>D13-D21</f>
        <v/>
      </c>
      <c r="E23" s="27">
        <f>E13-E21</f>
        <v/>
      </c>
      <c r="F23" s="27">
        <f>F13-F21</f>
        <v/>
      </c>
    </row>
    <row r="24" ht="15" customHeight="1">
      <c r="D24" s="2" t="n"/>
      <c r="E24" s="2" t="n"/>
      <c r="F24" s="2" t="n"/>
    </row>
    <row r="25" ht="15" customHeight="1">
      <c r="A25" s="1" t="inlineStr">
        <is>
          <t>D) Total contract adjustments</t>
        </is>
      </c>
      <c r="B25" s="2">
        <f>SUM(DATA!I:I)</f>
        <v/>
      </c>
      <c r="D25" s="2">
        <f>SUMIF(DATA!$N:$N,0,DATA!$I:$I)</f>
        <v/>
      </c>
      <c r="E25" s="2">
        <f>SUMIF(DATA!$N:$N,"&lt;0",DATA!$I:$I)</f>
        <v/>
      </c>
      <c r="F25" s="2">
        <f>SUMIF(DATA!$N:$N,"&gt;0",DATA!$I:$I)</f>
        <v/>
      </c>
    </row>
    <row r="26" ht="15" customHeight="1">
      <c r="D26" s="2" t="n"/>
      <c r="E26" s="2" t="n"/>
      <c r="F26" s="2" t="n"/>
    </row>
    <row r="27" ht="15" customHeight="1" thickBot="1">
      <c r="A27" s="28" t="inlineStr">
        <is>
          <t>E) Contract balance (C + D)</t>
        </is>
      </c>
      <c r="B27" s="29">
        <f>B23+B25</f>
        <v/>
      </c>
      <c r="C27" s="1" t="n"/>
      <c r="D27" s="29">
        <f>D23+D25</f>
        <v/>
      </c>
      <c r="E27" s="29">
        <f>E23+E25</f>
        <v/>
      </c>
      <c r="F27" s="29">
        <f>F23+F25</f>
        <v/>
      </c>
    </row>
    <row r="28" ht="15" customHeight="1" thickTop="1"/>
    <row r="29" ht="15" customHeight="1">
      <c r="A29" s="1" t="inlineStr">
        <is>
          <t>Checksum</t>
        </is>
      </c>
      <c r="B29" s="2">
        <f>SUM(DATA!N:N)-B27</f>
        <v/>
      </c>
      <c r="D29" s="25" t="inlineStr">
        <is>
          <t>N/A</t>
        </is>
      </c>
      <c r="E29" s="2">
        <f>SUMIF(DATA!N:N,"&lt;0",DATA!N:N)-E27</f>
        <v/>
      </c>
      <c r="F29" s="2">
        <f>SUMIF(DATA!N:N,"&gt;0",DATA!N:N)-F27</f>
        <v/>
      </c>
    </row>
    <row r="30" ht="15" customHeight="1"/>
    <row r="31" ht="15" customHeight="1">
      <c r="A31" s="1" t="inlineStr">
        <is>
          <t>Payments in year</t>
        </is>
      </c>
      <c r="B31" s="30">
        <f>SUM(DATA!L:L)+SUM(DATA!M:M)</f>
        <v/>
      </c>
      <c r="C31" s="2" t="n"/>
      <c r="D31" s="31" t="n"/>
      <c r="E31" s="18" t="n"/>
      <c r="F31" s="18" t="n"/>
    </row>
    <row r="32" ht="15" customHeight="1">
      <c r="A32" s="1" t="inlineStr">
        <is>
          <t>In year contract payments (Bank report) (Not including pre Apr-2015 scheme payments &amp; claims)</t>
        </is>
      </c>
      <c r="B32" s="30" t="n"/>
      <c r="C32" s="3" t="n"/>
      <c r="D32" s="2" t="n"/>
      <c r="E32" s="2" t="n"/>
      <c r="F32" s="2" t="n"/>
    </row>
    <row r="33" ht="15" customHeight="1">
      <c r="A33" s="1" t="inlineStr">
        <is>
          <t>SIMPLE CHECK</t>
        </is>
      </c>
      <c r="B33" s="2">
        <f>475000*9</f>
        <v/>
      </c>
    </row>
  </sheetData>
  <pageMargins left="0.7086614173228347" right="0.7086614173228347" top="0.7480314960629921" bottom="0.1574803149606299" header="0.3149606299212598" footer="0.3149606299212598"/>
  <pageSetup orientation="portrait" paperSize="9" scale="92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cols>
    <col width="13.140625" bestFit="1" customWidth="1" min="1" max="1"/>
    <col width="12.28515625" bestFit="1" customWidth="1" min="2" max="2"/>
    <col width="13.28515625" bestFit="1" customWidth="1" min="3" max="3"/>
    <col width="14.42578125" bestFit="1" customWidth="1" min="4" max="4"/>
    <col width="12.5703125" bestFit="1" customWidth="1" min="5" max="5"/>
    <col width="13.5703125" bestFit="1" customWidth="1" min="6" max="6"/>
    <col width="14.7109375" bestFit="1" customWidth="1" min="7" max="7"/>
    <col width="23.85546875" bestFit="1" customWidth="1" min="8" max="8"/>
    <col width="25" bestFit="1" customWidth="1" min="9" max="9"/>
    <col width="20" bestFit="1" customWidth="1" min="10" max="10"/>
    <col width="16.42578125" bestFit="1" customWidth="1" min="11" max="11"/>
    <col width="19.7109375" bestFit="1" customWidth="1" min="12" max="12"/>
    <col width="28.42578125" bestFit="1" customWidth="1" min="13" max="13"/>
    <col width="26.42578125" bestFit="1" customWidth="1" min="14" max="14"/>
  </cols>
  <sheetData>
    <row r="1" customFormat="1" s="1">
      <c r="A1" s="1" t="inlineStr">
        <is>
          <t>OFFICE_CODE</t>
        </is>
      </c>
      <c r="B1" s="1" t="inlineStr">
        <is>
          <t>OLD_CLAIMS</t>
        </is>
      </c>
      <c r="C1" s="1" t="inlineStr">
        <is>
          <t>NEW_CLAIMS</t>
        </is>
      </c>
      <c r="D1" s="1" t="inlineStr">
        <is>
          <t>TOTAL_CLAIMS</t>
        </is>
      </c>
      <c r="E1" s="1" t="inlineStr">
        <is>
          <t>OLD_EXPEND</t>
        </is>
      </c>
      <c r="F1" s="1" t="inlineStr">
        <is>
          <t>NEW_EXPEND</t>
        </is>
      </c>
      <c r="G1" s="1" t="inlineStr">
        <is>
          <t>TOTAL_EXPEND</t>
        </is>
      </c>
      <c r="H1" s="1" t="inlineStr">
        <is>
          <t>BAL_OF_CLAIMS_N_PAYS</t>
        </is>
      </c>
      <c r="I1" s="1" t="inlineStr">
        <is>
          <t>CONTRACT_ADJUSTMENTS</t>
        </is>
      </c>
      <c r="J1" s="1" t="inlineStr">
        <is>
          <t>CONTRACT_BALANCE</t>
        </is>
      </c>
      <c r="K1" s="1" t="inlineStr">
        <is>
          <t>IN_YEAR_CLAIMS</t>
        </is>
      </c>
      <c r="L1" s="1" t="inlineStr">
        <is>
          <t>IN_YEAR_PAYMENTS</t>
        </is>
      </c>
      <c r="M1" s="1" t="inlineStr">
        <is>
          <t>PAYMENT_RUN_ADJUSTMENT</t>
        </is>
      </c>
      <c r="N1" s="1" t="inlineStr">
        <is>
          <t>FINAL_CONTRACT_BALANCE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8.140625" bestFit="1" customWidth="1" min="1" max="1"/>
    <col width="14.28515625" bestFit="1" customWidth="1" min="2" max="2"/>
    <col width="43.7109375" bestFit="1" customWidth="1" min="3" max="3"/>
    <col width="10.140625" bestFit="1" customWidth="1" min="4" max="4"/>
    <col width="19.28515625" bestFit="1" customWidth="1" min="5" max="5"/>
    <col width="11.85546875" bestFit="1" customWidth="1" min="6" max="6"/>
  </cols>
  <sheetData>
    <row r="1" customFormat="1" s="1">
      <c r="A1" s="1" t="inlineStr">
        <is>
          <t>PARTY_SITE_NAME</t>
        </is>
      </c>
      <c r="B1" s="1" t="inlineStr">
        <is>
          <t>PARTY_SITE_ID</t>
        </is>
      </c>
      <c r="C1" s="1" t="inlineStr">
        <is>
          <t>INVOICE_NUM</t>
        </is>
      </c>
      <c r="D1" s="1" t="inlineStr">
        <is>
          <t>PAY_DATE</t>
        </is>
      </c>
      <c r="E1" s="1" t="inlineStr">
        <is>
          <t>SUB_SCHEME</t>
        </is>
      </c>
      <c r="F1" s="1" t="inlineStr">
        <is>
          <t>PAID_TOTAL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2011-07-26T10:15:04Z</dcterms:created>
  <dcterms:modified xsi:type="dcterms:W3CDTF">2025-06-04T09:29:35Z</dcterms:modified>
  <cp:lastModifiedBy>Moran, William (LAA) | He/His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0x01010050B3361E0499424DBCAEEF99972D696F</vt:lpwstr>
  </property>
  <property name="MediaServiceImageTags" fmtid="{D5CDD505-2E9C-101B-9397-08002B2CF9AE}" pid="3">
    <vt:lpwstr/>
  </property>
</Properties>
</file>