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200" yWindow="2320" windowWidth="29040" windowHeight="15840" tabRatio="842" firstSheet="0" activeTab="0" autoFilterDateGrouping="1"/>
  </bookViews>
  <sheets>
    <sheet name="MAIN" sheetId="1" state="visible" r:id="rId1"/>
  </sheets>
  <definedNames>
    <definedName name="_xlnm.Print_Area" localSheetId="0">'MAIN'!$C$5:$E$7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&quot;£&quot;#,##0.00_);[Red]\(&quot;£&quot;#,##0.00\)"/>
    <numFmt numFmtId="165" formatCode="[$-809]dd\ mmmm\ yyyy;@"/>
    <numFmt numFmtId="166" formatCode="_(&quot;£&quot;* #,##0.00_);_(&quot;£&quot;* \(#,##0.00\);_(&quot;£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44" fontId="1" fillId="0" borderId="0"/>
  </cellStyleXfs>
  <cellXfs count="43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0" fontId="14" fillId="33" borderId="0" pivotButton="0" quotePrefix="0" xfId="0"/>
    <xf numFmtId="164" fontId="0" fillId="0" borderId="0" applyAlignment="1" pivotButton="0" quotePrefix="0" xfId="0">
      <alignment horizontal="left"/>
    </xf>
    <xf numFmtId="0" fontId="0" fillId="33" borderId="12" pivotButton="0" quotePrefix="0" xfId="0"/>
    <xf numFmtId="164" fontId="0" fillId="33" borderId="13" applyAlignment="1" pivotButton="0" quotePrefix="0" xfId="0">
      <alignment horizontal="left"/>
    </xf>
    <xf numFmtId="0" fontId="0" fillId="33" borderId="14" pivotButton="0" quotePrefix="0" xfId="0"/>
    <xf numFmtId="164" fontId="0" fillId="33" borderId="15" applyAlignment="1" pivotButton="0" quotePrefix="0" xfId="0">
      <alignment horizontal="left"/>
    </xf>
    <xf numFmtId="0" fontId="0" fillId="33" borderId="15" applyAlignment="1" pivotButton="0" quotePrefix="0" xfId="0">
      <alignment horizontal="left"/>
    </xf>
    <xf numFmtId="0" fontId="0" fillId="33" borderId="16" pivotButton="0" quotePrefix="0" xfId="0"/>
    <xf numFmtId="14" fontId="0" fillId="33" borderId="10" pivotButton="0" quotePrefix="0" xfId="0"/>
    <xf numFmtId="165" fontId="0" fillId="33" borderId="17" applyAlignment="1" pivotButton="0" quotePrefix="0" xfId="0">
      <alignment horizontal="left"/>
    </xf>
    <xf numFmtId="0" fontId="18" fillId="33" borderId="11" pivotButton="0" quotePrefix="0" xfId="0"/>
    <xf numFmtId="49" fontId="0" fillId="33" borderId="0" pivotButton="0" quotePrefix="0" xfId="0"/>
    <xf numFmtId="14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right"/>
    </xf>
    <xf numFmtId="0" fontId="18" fillId="33" borderId="12" pivotButton="0" quotePrefix="0" xfId="0"/>
    <xf numFmtId="0" fontId="0" fillId="33" borderId="0" pivotButton="0" quotePrefix="0" xfId="0"/>
    <xf numFmtId="0" fontId="0" fillId="33" borderId="10" pivotButton="0" quotePrefix="0" xfId="0"/>
    <xf numFmtId="164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6" fillId="0" borderId="18" pivotButton="0" quotePrefix="0" xfId="0"/>
    <xf numFmtId="164" fontId="16" fillId="0" borderId="18" pivotButton="0" quotePrefix="0" xfId="0"/>
    <xf numFmtId="0" fontId="16" fillId="0" borderId="19" pivotButton="0" quotePrefix="0" xfId="0"/>
    <xf numFmtId="164" fontId="16" fillId="0" borderId="19" pivotButton="0" quotePrefix="0" xfId="0"/>
    <xf numFmtId="164" fontId="0" fillId="0" borderId="0" applyAlignment="1" pivotButton="0" quotePrefix="0" xfId="0">
      <alignment horizontal="right"/>
    </xf>
    <xf numFmtId="164" fontId="16" fillId="0" borderId="0" applyAlignment="1" pivotButton="0" quotePrefix="0" xfId="0">
      <alignment horizontal="left"/>
    </xf>
    <xf numFmtId="166" fontId="0" fillId="0" borderId="0" pivotButton="0" quotePrefix="0" xfId="42"/>
    <xf numFmtId="0" fontId="16" fillId="33" borderId="0" pivotButton="0" quotePrefix="0" xfId="0"/>
    <xf numFmtId="0" fontId="14" fillId="33" borderId="0" pivotButton="0" quotePrefix="0" xfId="0"/>
    <xf numFmtId="164" fontId="0" fillId="0" borderId="0" applyAlignment="1" pivotButton="0" quotePrefix="0" xfId="0">
      <alignment horizontal="left"/>
    </xf>
    <xf numFmtId="164" fontId="0" fillId="0" borderId="0" pivotButton="0" quotePrefix="0" xfId="0"/>
    <xf numFmtId="164" fontId="0" fillId="33" borderId="13" applyAlignment="1" pivotButton="0" quotePrefix="0" xfId="0">
      <alignment horizontal="left"/>
    </xf>
    <xf numFmtId="164" fontId="0" fillId="33" borderId="15" applyAlignment="1" pivotButton="0" quotePrefix="0" xfId="0">
      <alignment horizontal="left"/>
    </xf>
    <xf numFmtId="165" fontId="0" fillId="33" borderId="17" applyAlignment="1" pivotButton="0" quotePrefix="0" xfId="0">
      <alignment horizontal="left"/>
    </xf>
    <xf numFmtId="164" fontId="16" fillId="0" borderId="0" applyAlignment="1" pivotButton="0" quotePrefix="0" xfId="0">
      <alignment horizontal="right"/>
    </xf>
    <xf numFmtId="166" fontId="0" fillId="0" borderId="0" pivotButton="0" quotePrefix="0" xfId="42"/>
    <xf numFmtId="164" fontId="16" fillId="0" borderId="18" pivotButton="0" quotePrefix="0" xfId="0"/>
    <xf numFmtId="164" fontId="16" fillId="0" borderId="19" pivotButton="0" quotePrefix="0" xfId="0"/>
    <xf numFmtId="164" fontId="0" fillId="0" borderId="0" applyAlignment="1" pivotButton="0" quotePrefix="0" xfId="0">
      <alignment horizontal="right"/>
    </xf>
    <xf numFmtId="164" fontId="16" fillId="0" borderId="0" applyAlignment="1" pivotButton="0" quotePrefix="0" xfId="0">
      <alignment horizontal="left"/>
    </xf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urrency" xfId="42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N32"/>
  <sheetViews>
    <sheetView tabSelected="1" zoomScaleNormal="100" workbookViewId="0">
      <selection activeCell="B32" sqref="B32"/>
    </sheetView>
  </sheetViews>
  <sheetFormatPr baseColWidth="10" defaultColWidth="8.83203125" defaultRowHeight="15" customHeight="1"/>
  <cols>
    <col width="41.6640625" customWidth="1" min="1" max="1"/>
    <col width="40.6640625" customWidth="1" min="2" max="2"/>
    <col width="6.83203125" customWidth="1" min="3" max="3"/>
    <col width="17.83203125" bestFit="1" customWidth="1" style="32" min="4" max="4"/>
    <col width="18.5" bestFit="1" customWidth="1" min="5" max="5"/>
    <col width="17.33203125" bestFit="1" customWidth="1" min="6" max="6"/>
    <col width="12.33203125" bestFit="1" customWidth="1" min="7" max="7"/>
    <col width="18" bestFit="1" customWidth="1" min="8" max="8"/>
    <col width="13.83203125" bestFit="1" customWidth="1" min="9" max="9"/>
    <col width="17" bestFit="1" customWidth="1" style="33" min="10" max="10"/>
    <col width="14.83203125" bestFit="1" customWidth="1" style="33" min="14" max="14"/>
  </cols>
  <sheetData>
    <row r="1" ht="21" customHeight="1">
      <c r="A1" s="14" t="inlineStr">
        <is>
          <t>Legal Help Current Account</t>
        </is>
      </c>
      <c r="B1" s="18" t="n"/>
      <c r="C1" s="6" t="n"/>
      <c r="D1" s="34" t="n"/>
      <c r="E1" s="33" t="n"/>
      <c r="F1" s="33" t="n"/>
    </row>
    <row r="2" ht="15" customHeight="1">
      <c r="A2" s="8" t="n"/>
      <c r="B2" s="19" t="n"/>
      <c r="C2" s="31" t="n"/>
      <c r="D2" s="35" t="n"/>
    </row>
    <row r="3" ht="15" customHeight="1">
      <c r="A3" s="30" t="n"/>
      <c r="B3" s="30" t="n"/>
      <c r="C3" s="31" t="n"/>
      <c r="D3" s="35" t="n"/>
      <c r="E3" s="1" t="n"/>
      <c r="F3" s="17" t="n"/>
    </row>
    <row r="4" ht="15" customHeight="1">
      <c r="A4" s="8" t="n"/>
      <c r="B4" s="19" t="n"/>
      <c r="C4" s="31" t="n"/>
      <c r="D4" s="35" t="n"/>
      <c r="F4" s="33" t="n"/>
    </row>
    <row r="5" ht="15" customHeight="1">
      <c r="A5" s="19" t="n"/>
      <c r="B5" s="19" t="n"/>
      <c r="C5" s="15" t="n"/>
      <c r="D5" s="10" t="n"/>
      <c r="F5" s="33" t="n"/>
    </row>
    <row r="6" ht="15" customHeight="1">
      <c r="A6" s="19" t="n"/>
      <c r="B6" s="19" t="n"/>
      <c r="C6" s="15" t="n"/>
      <c r="D6" s="10" t="n"/>
      <c r="F6" s="33" t="n"/>
    </row>
    <row r="7" ht="39" customHeight="1">
      <c r="A7" s="11" t="n"/>
      <c r="B7" s="20" t="n"/>
      <c r="C7" s="12" t="n"/>
      <c r="D7" s="36" t="n"/>
    </row>
    <row r="8" ht="15" customHeight="1">
      <c r="D8" s="33" t="n"/>
    </row>
    <row r="9" ht="15" customHeight="1">
      <c r="A9" s="1" t="inlineStr">
        <is>
          <t>Claims</t>
        </is>
      </c>
      <c r="B9" s="17" t="inlineStr">
        <is>
          <t>All suppliers</t>
        </is>
      </c>
      <c r="C9" s="22" t="n"/>
      <c r="D9" s="37" t="inlineStr">
        <is>
          <t>Balanced suppliers</t>
        </is>
      </c>
      <c r="E9" s="17" t="inlineStr">
        <is>
          <t>Over paid suppliers</t>
        </is>
      </c>
      <c r="F9" s="17" t="inlineStr">
        <is>
          <t>Under paid</t>
        </is>
      </c>
    </row>
    <row r="10" ht="15" customHeight="1">
      <c r="A10" t="inlineStr">
        <is>
          <t>Older than 12 months</t>
        </is>
      </c>
      <c r="B10" s="33">
        <f>SUM(DATA!B:B)</f>
        <v/>
      </c>
      <c r="D10" s="33">
        <f>SUMIF(DATA!$N:$N,0,DATA!$B:$B)</f>
        <v/>
      </c>
      <c r="E10" s="33">
        <f>SUMIF(DATA!$N:$N,"&lt;0",DATA!$B:$B)</f>
        <v/>
      </c>
      <c r="F10" s="33">
        <f>SUMIF(DATA!$N:$N,"&gt;0",DATA!$B:$B)</f>
        <v/>
      </c>
    </row>
    <row r="11" ht="15" customHeight="1">
      <c r="A11" t="inlineStr">
        <is>
          <t>In last 12 months</t>
        </is>
      </c>
      <c r="B11" s="33">
        <f>SUM(DATA!C:C)</f>
        <v/>
      </c>
      <c r="D11" s="33">
        <f>SUMIF(DATA!$N:$N,0,DATA!$C:$C)</f>
        <v/>
      </c>
      <c r="E11" s="33">
        <f>SUMIF(DATA!$N:$N,"&lt;0",DATA!$C:$C)</f>
        <v/>
      </c>
      <c r="F11" s="33">
        <f>SUMIF(DATA!$N:$N,"&gt;0",DATA!$C:$C)</f>
        <v/>
      </c>
    </row>
    <row r="12" ht="15" customHeight="1">
      <c r="D12" s="33" t="n"/>
      <c r="E12" s="33" t="n"/>
      <c r="F12" s="33" t="n"/>
    </row>
    <row r="13" ht="15" customHeight="1">
      <c r="A13" s="1" t="inlineStr">
        <is>
          <t>A) Total claims</t>
        </is>
      </c>
      <c r="B13" s="33">
        <f>B10+B11</f>
        <v/>
      </c>
      <c r="D13" s="33">
        <f>SUM(D10:D12)</f>
        <v/>
      </c>
      <c r="E13" s="33">
        <f>SUM(E10:E12)</f>
        <v/>
      </c>
      <c r="F13" s="33">
        <f>SUM(F10:F12)</f>
        <v/>
      </c>
      <c r="H13" s="38" t="n"/>
    </row>
    <row r="14" ht="15" customHeight="1">
      <c r="B14" s="33" t="n"/>
      <c r="D14" s="33" t="n"/>
      <c r="E14" s="33" t="n"/>
      <c r="F14" s="33" t="n"/>
      <c r="H14" s="38" t="n"/>
    </row>
    <row r="15" ht="15" customHeight="1">
      <c r="A15" s="1" t="inlineStr">
        <is>
          <t>Contract payments and expenditure</t>
        </is>
      </c>
      <c r="D15" s="33" t="n"/>
      <c r="E15" s="33" t="n"/>
      <c r="F15" s="33" t="n"/>
      <c r="H15" s="38" t="n"/>
    </row>
    <row r="16" ht="15" customHeight="1">
      <c r="A16" t="inlineStr">
        <is>
          <t>Older than 12 months</t>
        </is>
      </c>
      <c r="B16" s="33">
        <f>SUM(DATA!E:E)</f>
        <v/>
      </c>
      <c r="D16" s="33">
        <f>SUMIF(DATA!$N:$N,0,DATA!$E:$E)</f>
        <v/>
      </c>
      <c r="E16" s="33">
        <f>SUMIF(DATA!$N:$N,"&lt;0",DATA!$E:$E)</f>
        <v/>
      </c>
      <c r="F16" s="33">
        <f>SUMIF(DATA!$N:$N,"&gt;0",DATA!$E:$E)</f>
        <v/>
      </c>
      <c r="H16" s="38" t="n"/>
    </row>
    <row r="17" ht="15" customHeight="1">
      <c r="A17" t="inlineStr">
        <is>
          <t>In last 12 months</t>
        </is>
      </c>
      <c r="B17" s="33">
        <f>SUM(DATA!F:F)</f>
        <v/>
      </c>
      <c r="D17" s="33">
        <f>SUMIF(DATA!$N:$N,0,DATA!$F:$F)</f>
        <v/>
      </c>
      <c r="E17" s="33">
        <f>SUMIF(DATA!$N:$N,"&lt;0",DATA!$F:$F)</f>
        <v/>
      </c>
      <c r="F17" s="33">
        <f>SUMIF(DATA!$N:$N,"&gt;0",DATA!$F:$F)</f>
        <v/>
      </c>
      <c r="H17" s="38" t="n"/>
    </row>
    <row r="18" ht="15" customHeight="1">
      <c r="A18" t="inlineStr">
        <is>
          <t>Adjustment due to missing payments</t>
        </is>
      </c>
      <c r="B18" s="33">
        <f>SUM(DATA!M:M)</f>
        <v/>
      </c>
      <c r="D18" s="33">
        <f>SUMIF(DATA!$N:$N,0,DATA!$M:$M)</f>
        <v/>
      </c>
      <c r="E18" s="33">
        <f>SUMIF(DATA!$N:$N,"&lt;0",DATA!$M:$M)</f>
        <v/>
      </c>
      <c r="F18" s="33">
        <f>SUMIF(DATA!$N:$N,"&gt;0",DATA!$M:$M)</f>
        <v/>
      </c>
      <c r="H18" s="38" t="n"/>
    </row>
    <row r="19" ht="15" customHeight="1">
      <c r="B19" s="33" t="n"/>
      <c r="D19" s="33" t="n"/>
      <c r="E19" s="33" t="n"/>
      <c r="F19" s="33" t="n"/>
      <c r="H19" s="38" t="n"/>
    </row>
    <row r="20" ht="15" customHeight="1">
      <c r="A20" s="1" t="inlineStr">
        <is>
          <t>B) Total expenditure</t>
        </is>
      </c>
      <c r="B20" s="33">
        <f>B16+B17+B18</f>
        <v/>
      </c>
      <c r="D20" s="33">
        <f>D16+D17+D18</f>
        <v/>
      </c>
      <c r="E20" s="33">
        <f>E16+E17+E18</f>
        <v/>
      </c>
      <c r="F20" s="33">
        <f>F16+F17+F18</f>
        <v/>
      </c>
      <c r="H20" s="38" t="n"/>
    </row>
    <row r="21" ht="15" customHeight="1">
      <c r="B21" s="33" t="n"/>
      <c r="D21" s="33" t="n"/>
      <c r="E21" s="33" t="n"/>
      <c r="F21" s="33" t="n"/>
      <c r="H21" s="38" t="n"/>
    </row>
    <row r="22" ht="15" customHeight="1">
      <c r="A22" s="23" t="inlineStr">
        <is>
          <t>C) Balance of claims and payments (A - B)</t>
        </is>
      </c>
      <c r="B22" s="39">
        <f>B13-B20</f>
        <v/>
      </c>
      <c r="C22" s="1" t="n"/>
      <c r="D22" s="39">
        <f>D13-D20</f>
        <v/>
      </c>
      <c r="E22" s="39">
        <f>E13-E20</f>
        <v/>
      </c>
      <c r="F22" s="39">
        <f>F13-F20</f>
        <v/>
      </c>
      <c r="H22" s="38" t="n"/>
    </row>
    <row r="23" ht="15" customHeight="1">
      <c r="D23" s="33" t="n"/>
      <c r="E23" s="33" t="n"/>
      <c r="F23" s="33" t="n"/>
      <c r="H23" s="38" t="n"/>
    </row>
    <row r="24" ht="15" customHeight="1">
      <c r="A24" s="1" t="inlineStr">
        <is>
          <t>D) Total contract adjustments</t>
        </is>
      </c>
      <c r="B24" s="33">
        <f>SUM(DATA!I:I)</f>
        <v/>
      </c>
      <c r="D24" s="33">
        <f>SUMIF(DATA!$N:$N,0,DATA!$I:$I)</f>
        <v/>
      </c>
      <c r="E24" s="33">
        <f>SUMIF(DATA!$N:$N,"&lt;0",DATA!$I:$I)</f>
        <v/>
      </c>
      <c r="F24" s="33">
        <f>SUMIF(DATA!$N:$N,"&gt;0",DATA!$I:$I)</f>
        <v/>
      </c>
      <c r="H24" s="38" t="n"/>
    </row>
    <row r="25" ht="15" customHeight="1">
      <c r="D25" s="33" t="n"/>
      <c r="E25" s="33" t="n"/>
      <c r="F25" s="33" t="n"/>
      <c r="H25" s="38" t="n"/>
    </row>
    <row r="26" ht="15" customHeight="1" thickBot="1">
      <c r="A26" s="25" t="inlineStr">
        <is>
          <t>E) Contract balance (C + D)</t>
        </is>
      </c>
      <c r="B26" s="40">
        <f>B22+B24</f>
        <v/>
      </c>
      <c r="C26" s="1" t="n"/>
      <c r="D26" s="40">
        <f>D22+D24</f>
        <v/>
      </c>
      <c r="E26" s="40">
        <f>E22+E24</f>
        <v/>
      </c>
      <c r="F26" s="40">
        <f>F22+F24</f>
        <v/>
      </c>
      <c r="H26" s="38" t="n"/>
    </row>
    <row r="27" ht="15" customHeight="1" thickTop="1">
      <c r="H27" s="38" t="n"/>
    </row>
    <row r="28" ht="15" customHeight="1">
      <c r="A28" s="1" t="inlineStr">
        <is>
          <t>Checksum</t>
        </is>
      </c>
      <c r="B28" s="33">
        <f>SUM(DATA!N:N)-B26</f>
        <v/>
      </c>
      <c r="D28" s="22" t="inlineStr">
        <is>
          <t>N/A</t>
        </is>
      </c>
      <c r="E28" s="33">
        <f>SUMIF(DATA!N:N,"&lt;0",DATA!N:N)-E26</f>
        <v/>
      </c>
      <c r="F28" s="33">
        <f>SUMIF(DATA!N:N,"&gt;0",DATA!N:N)-F26</f>
        <v/>
      </c>
      <c r="H28" s="38" t="n"/>
    </row>
    <row r="29" ht="15" customHeight="1">
      <c r="H29" s="38" t="n"/>
    </row>
    <row r="30" ht="15" customHeight="1">
      <c r="A30" s="1" t="inlineStr">
        <is>
          <t>Payments in year</t>
        </is>
      </c>
      <c r="B30" s="41">
        <f>SUM(DATA!L:L)+SUM(DATA!M:M)</f>
        <v/>
      </c>
      <c r="C30" s="33" t="n"/>
      <c r="D30" s="42" t="n"/>
      <c r="E30" s="17" t="n"/>
      <c r="F30" s="17" t="n"/>
      <c r="H30" s="38" t="n"/>
    </row>
    <row r="31" ht="15" customHeight="1">
      <c r="A31" s="1" t="inlineStr">
        <is>
          <t>In year contract payments (Bank report)</t>
        </is>
      </c>
      <c r="B31" s="33" t="n"/>
      <c r="C31" s="3" t="n"/>
      <c r="D31" s="33" t="n"/>
      <c r="E31" s="33" t="n"/>
      <c r="F31" s="33" t="n"/>
      <c r="H31" s="38" t="n"/>
    </row>
    <row r="32" ht="15" customHeight="1">
      <c r="A32" s="1" t="inlineStr">
        <is>
          <t>SIMPLE CHECK</t>
        </is>
      </c>
      <c r="B32" s="33">
        <f>8500000*9</f>
        <v/>
      </c>
      <c r="C32" s="3" t="n"/>
      <c r="D32" s="16" t="n"/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2011-07-26T10:15:04Z</dcterms:created>
  <dcterms:modified xsi:type="dcterms:W3CDTF">2025-06-04T16:49:24Z</dcterms:modified>
  <cp:lastModifiedBy>Buczek, Robert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  <property name="MediaServiceImageTags" fmtid="{D5CDD505-2E9C-101B-9397-08002B2CF9AE}" pid="3">
    <vt:lpwstr/>
  </property>
</Properties>
</file>