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ocuments\Private\video-file\实际案例与制作计算表\"/>
    </mc:Choice>
  </mc:AlternateContent>
  <bookViews>
    <workbookView xWindow="0" yWindow="0" windowWidth="28800" windowHeight="12240"/>
  </bookViews>
  <sheets>
    <sheet name="基础数据" sheetId="2" r:id="rId1"/>
    <sheet name="STEP1" sheetId="1" r:id="rId2"/>
    <sheet name="STEP2" sheetId="3" r:id="rId3"/>
    <sheet name="STEP3" sheetId="4" r:id="rId4"/>
    <sheet name="统计" sheetId="5" r:id="rId5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D6" i="4"/>
  <c r="D3" i="4"/>
  <c r="F8" i="3"/>
  <c r="E8" i="3"/>
  <c r="F7" i="3"/>
  <c r="E7" i="3"/>
  <c r="F6" i="3"/>
  <c r="E6" i="3"/>
  <c r="F5" i="3"/>
  <c r="E5" i="3"/>
  <c r="F4" i="3"/>
  <c r="E4" i="3"/>
  <c r="F3" i="3"/>
  <c r="E3" i="3"/>
  <c r="E43" i="1" l="1"/>
  <c r="L9" i="3" l="1"/>
  <c r="L8" i="3"/>
  <c r="L7" i="3"/>
  <c r="L6" i="3"/>
  <c r="L5" i="3"/>
  <c r="L4" i="3"/>
  <c r="L3" i="3"/>
  <c r="G23" i="3" l="1"/>
  <c r="B5" i="5" l="1"/>
  <c r="C2" i="5"/>
  <c r="H9" i="3" l="1"/>
  <c r="I9" i="3" s="1"/>
  <c r="M9" i="3" s="1"/>
  <c r="F43" i="1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7" i="3"/>
  <c r="I7" i="3" s="1"/>
  <c r="M7" i="3" s="1"/>
  <c r="H6" i="3"/>
  <c r="I6" i="3" s="1"/>
  <c r="M6" i="3" s="1"/>
  <c r="H4" i="3"/>
  <c r="I4" i="3" s="1"/>
  <c r="M4" i="3" s="1"/>
  <c r="D23" i="3"/>
  <c r="F2" i="5" s="1"/>
  <c r="B2" i="5"/>
  <c r="B7" i="5" s="1"/>
  <c r="H8" i="3" l="1"/>
  <c r="I8" i="3" s="1"/>
  <c r="M8" i="3" s="1"/>
  <c r="D43" i="1"/>
  <c r="B44" i="1" s="1"/>
  <c r="H5" i="3"/>
  <c r="I5" i="3" s="1"/>
  <c r="M5" i="3" s="1"/>
  <c r="D5" i="4"/>
  <c r="B8" i="5" s="1"/>
  <c r="B9" i="5" s="1"/>
  <c r="H3" i="3"/>
  <c r="I3" i="3" s="1"/>
  <c r="M3" i="3" s="1"/>
  <c r="F23" i="3"/>
  <c r="E23" i="3"/>
  <c r="H23" i="3" l="1"/>
  <c r="I23" i="3"/>
  <c r="M23" i="3" s="1"/>
  <c r="B7" i="4"/>
  <c r="D7" i="4" s="1"/>
  <c r="E2" i="5"/>
  <c r="B8" i="4" l="1"/>
  <c r="D8" i="4" l="1"/>
  <c r="G2" i="5" s="1"/>
  <c r="D9" i="4" l="1"/>
  <c r="H4" i="4" s="1"/>
  <c r="H3" i="4" l="1"/>
</calcChain>
</file>

<file path=xl/sharedStrings.xml><?xml version="1.0" encoding="utf-8"?>
<sst xmlns="http://schemas.openxmlformats.org/spreadsheetml/2006/main" count="106" uniqueCount="98">
  <si>
    <t>参数</t>
    <phoneticPr fontId="2" type="noConversion"/>
  </si>
  <si>
    <t>税前利润(负数表示亏损)</t>
  </si>
  <si>
    <t>金额</t>
    <phoneticPr fontId="2" type="noConversion"/>
  </si>
  <si>
    <t>税率</t>
    <phoneticPr fontId="2" type="noConversion"/>
  </si>
  <si>
    <t>税前利润调整为应纳税所得额</t>
    <phoneticPr fontId="2" type="noConversion"/>
  </si>
  <si>
    <t>纳税调增</t>
    <phoneticPr fontId="2" type="noConversion"/>
  </si>
  <si>
    <t>纳税调减</t>
    <phoneticPr fontId="2" type="noConversion"/>
  </si>
  <si>
    <t>说明</t>
    <phoneticPr fontId="2" type="noConversion"/>
  </si>
  <si>
    <t>永久性差异</t>
    <phoneticPr fontId="2" type="noConversion"/>
  </si>
  <si>
    <t>职工薪酬-福利费</t>
  </si>
  <si>
    <t>工资总额的14%</t>
    <phoneticPr fontId="2" type="noConversion"/>
  </si>
  <si>
    <t>业务招待费(销售+管理费用)</t>
    <phoneticPr fontId="2" type="noConversion"/>
  </si>
  <si>
    <t>按照发生额的60%扣除，但最高不得超过当年销售(主营业务+其他业务)收入的千分之五</t>
    <phoneticPr fontId="2" type="noConversion"/>
  </si>
  <si>
    <t>罚没支出和税收滞纳金</t>
    <phoneticPr fontId="2" type="noConversion"/>
  </si>
  <si>
    <t>罚没支出一律不得所得税前扣除, 包括罚款, 被税务局追缴的税款等</t>
    <phoneticPr fontId="2" type="noConversion"/>
  </si>
  <si>
    <t>非公益捐赠</t>
    <phoneticPr fontId="2" type="noConversion"/>
  </si>
  <si>
    <t>免税收入</t>
    <phoneticPr fontId="2" type="noConversion"/>
  </si>
  <si>
    <t>暂时性差异</t>
    <phoneticPr fontId="2" type="noConversion"/>
  </si>
  <si>
    <t>职工薪酬-未付费用</t>
  </si>
  <si>
    <t>在实际支付的时候扣除, 一般不对未付职工薪酬进行递延所得税处理</t>
    <phoneticPr fontId="2" type="noConversion"/>
  </si>
  <si>
    <t>广告费和业务宣传费</t>
    <phoneticPr fontId="2" type="noConversion"/>
  </si>
  <si>
    <t>不超过当年主营业务+其他业务收入15%的部分，准予扣除；超过部分，准予在以后纳税年度结转扣除</t>
    <phoneticPr fontId="2" type="noConversion"/>
  </si>
  <si>
    <t>资产减值损失</t>
    <phoneticPr fontId="2" type="noConversion"/>
  </si>
  <si>
    <t>在实际发生的时候允许扣除, 计提时不允许扣除</t>
    <phoneticPr fontId="2" type="noConversion"/>
  </si>
  <si>
    <t>预提成本费用-契税</t>
    <phoneticPr fontId="2" type="noConversion"/>
  </si>
  <si>
    <t>实际发生时可以扣除</t>
    <phoneticPr fontId="2" type="noConversion"/>
  </si>
  <si>
    <t>预提成本费用-清算口径土增</t>
    <phoneticPr fontId="2" type="noConversion"/>
  </si>
  <si>
    <t>实际发生时可以扣除</t>
  </si>
  <si>
    <t>公益性捐赠</t>
    <phoneticPr fontId="2" type="noConversion"/>
  </si>
  <si>
    <t>在年度利润总额12%以内的部分，准予在计算应纳税所得额时扣除；超过年度利润总额12%的部分，准予结转以后三年内在计算应纳税所得额时扣除</t>
    <phoneticPr fontId="2" type="noConversion"/>
  </si>
  <si>
    <t>纳税调整项目</t>
    <phoneticPr fontId="2" type="noConversion"/>
  </si>
  <si>
    <t>应付职工薪酬-工资</t>
    <phoneticPr fontId="2" type="noConversion"/>
  </si>
  <si>
    <t>应付职工薪酬-福利费</t>
    <phoneticPr fontId="2" type="noConversion"/>
  </si>
  <si>
    <t xml:space="preserve">营业收入                          </t>
  </si>
  <si>
    <t>业务招待费(管理+销售)</t>
  </si>
  <si>
    <t>营业外支出-非公益性捐赠</t>
  </si>
  <si>
    <t>销售费用-广告宣传费</t>
  </si>
  <si>
    <t>资产减值损失(负数为冲回)</t>
  </si>
  <si>
    <t>合计</t>
    <phoneticPr fontId="2" type="noConversion"/>
  </si>
  <si>
    <t>应纳税所得额</t>
    <phoneticPr fontId="2" type="noConversion"/>
  </si>
  <si>
    <t>递延所得税</t>
    <phoneticPr fontId="2" type="noConversion"/>
  </si>
  <si>
    <t>性质</t>
    <phoneticPr fontId="2" type="noConversion"/>
  </si>
  <si>
    <t>期初余额</t>
    <phoneticPr fontId="2" type="noConversion"/>
  </si>
  <si>
    <t>增加</t>
    <phoneticPr fontId="2" type="noConversion"/>
  </si>
  <si>
    <t>减少</t>
    <phoneticPr fontId="2" type="noConversion"/>
  </si>
  <si>
    <t>期末余额</t>
    <phoneticPr fontId="2" type="noConversion"/>
  </si>
  <si>
    <t>合计</t>
    <phoneticPr fontId="2" type="noConversion"/>
  </si>
  <si>
    <t>递延所得税资产
-不含未弥补亏损</t>
    <phoneticPr fontId="2" type="noConversion"/>
  </si>
  <si>
    <t>广告费和业务宣传费</t>
  </si>
  <si>
    <t>资产减值损失</t>
  </si>
  <si>
    <t>预提成本费用-契税</t>
  </si>
  <si>
    <t>预提成本费用-清算口径土增</t>
    <phoneticPr fontId="2" type="noConversion"/>
  </si>
  <si>
    <t>公益性捐赠</t>
    <phoneticPr fontId="2" type="noConversion"/>
  </si>
  <si>
    <t>预提成本费用-其他</t>
    <phoneticPr fontId="2" type="noConversion"/>
  </si>
  <si>
    <t>本期发生</t>
    <phoneticPr fontId="2" type="noConversion"/>
  </si>
  <si>
    <t>贷</t>
    <phoneticPr fontId="2" type="noConversion"/>
  </si>
  <si>
    <t>所得税费用-递延所得税费用</t>
    <phoneticPr fontId="2" type="noConversion"/>
  </si>
  <si>
    <t>借</t>
    <phoneticPr fontId="2" type="noConversion"/>
  </si>
  <si>
    <t>期初可弥补亏损-申报金额</t>
    <phoneticPr fontId="2" type="noConversion"/>
  </si>
  <si>
    <t>未取得合理发票</t>
    <phoneticPr fontId="2" type="noConversion"/>
  </si>
  <si>
    <t>汇总项目</t>
    <phoneticPr fontId="2" type="noConversion"/>
  </si>
  <si>
    <t>当期永久性差异
正数为调增</t>
    <phoneticPr fontId="2" type="noConversion"/>
  </si>
  <si>
    <t>当期暂时性差异
正数为调增</t>
    <phoneticPr fontId="2" type="noConversion"/>
  </si>
  <si>
    <t>当期应纳税所得额</t>
    <phoneticPr fontId="2" type="noConversion"/>
  </si>
  <si>
    <t>期初递延所得税余额</t>
    <phoneticPr fontId="2" type="noConversion"/>
  </si>
  <si>
    <t>期末递延所得税余额</t>
    <phoneticPr fontId="2" type="noConversion"/>
  </si>
  <si>
    <t>金额</t>
    <phoneticPr fontId="2" type="noConversion"/>
  </si>
  <si>
    <t>永久性差异@25%</t>
    <phoneticPr fontId="2" type="noConversion"/>
  </si>
  <si>
    <t>上年差异调整(负数为调减)</t>
    <phoneticPr fontId="2" type="noConversion"/>
  </si>
  <si>
    <t>原值</t>
    <phoneticPr fontId="2" type="noConversion"/>
  </si>
  <si>
    <t>递延所得税金额</t>
    <phoneticPr fontId="2" type="noConversion"/>
  </si>
  <si>
    <t>上年度递延所得税-可弥补亏损余额</t>
    <phoneticPr fontId="2" type="noConversion"/>
  </si>
  <si>
    <t>A</t>
    <phoneticPr fontId="2" type="noConversion"/>
  </si>
  <si>
    <t>B</t>
    <phoneticPr fontId="2" type="noConversion"/>
  </si>
  <si>
    <t>C = A-B</t>
    <phoneticPr fontId="2" type="noConversion"/>
  </si>
  <si>
    <t>上年差异调整</t>
    <phoneticPr fontId="2" type="noConversion"/>
  </si>
  <si>
    <t>可弥补亏损计算</t>
    <phoneticPr fontId="2" type="noConversion"/>
  </si>
  <si>
    <t>递延所得税计算</t>
    <phoneticPr fontId="2" type="noConversion"/>
  </si>
  <si>
    <t>本年到期可弥补亏损</t>
    <phoneticPr fontId="2" type="noConversion"/>
  </si>
  <si>
    <t>D</t>
    <phoneticPr fontId="2" type="noConversion"/>
  </si>
  <si>
    <t>当期应纳税所得额</t>
    <phoneticPr fontId="2" type="noConversion"/>
  </si>
  <si>
    <t>E</t>
    <phoneticPr fontId="2" type="noConversion"/>
  </si>
  <si>
    <t>期末可弥补亏损-税务口径</t>
    <phoneticPr fontId="2" type="noConversion"/>
  </si>
  <si>
    <t>期初可弥补亏损-税务口径(申报金额)</t>
    <phoneticPr fontId="2" type="noConversion"/>
  </si>
  <si>
    <t>F = A - D + E</t>
    <phoneticPr fontId="2" type="noConversion"/>
  </si>
  <si>
    <t>序号</t>
    <phoneticPr fontId="2" type="noConversion"/>
  </si>
  <si>
    <t>当期应计提递延所得税金额</t>
    <phoneticPr fontId="2" type="noConversion"/>
  </si>
  <si>
    <t>前期差异
直接影响所得税费用部分</t>
    <phoneticPr fontId="2" type="noConversion"/>
  </si>
  <si>
    <t>当前税前利润</t>
    <phoneticPr fontId="2" type="noConversion"/>
  </si>
  <si>
    <t>@25%税率</t>
    <phoneticPr fontId="2" type="noConversion"/>
  </si>
  <si>
    <t>以前年度差异直接影响当期所得税</t>
    <phoneticPr fontId="2" type="noConversion"/>
  </si>
  <si>
    <t>调整后当期所得税费用</t>
    <phoneticPr fontId="2" type="noConversion"/>
  </si>
  <si>
    <t>递延所得税资产-可弥补亏损</t>
    <phoneticPr fontId="2" type="noConversion"/>
  </si>
  <si>
    <t>营业外支出-公益性捐赠</t>
    <phoneticPr fontId="2" type="noConversion"/>
  </si>
  <si>
    <t>上年申报差异</t>
    <phoneticPr fontId="2" type="noConversion"/>
  </si>
  <si>
    <t>贷</t>
    <phoneticPr fontId="2" type="noConversion"/>
  </si>
  <si>
    <t>所得税费用-递延所得税资产</t>
    <phoneticPr fontId="2" type="noConversion"/>
  </si>
  <si>
    <t>当期所得税费用计算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</si>
</sst>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#,##0.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176" fontId="5" fillId="2" borderId="1" xfId="0" applyNumberFormat="1" applyFont="1" applyFill="1" applyBorder="1">
      <alignment vertical="center"/>
    </xf>
    <xf numFmtId="43" fontId="5" fillId="0" borderId="1" xfId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9" fontId="5" fillId="0" borderId="1" xfId="1" applyNumberFormat="1" applyFont="1" applyFill="1" applyBorder="1" applyAlignment="1">
      <alignment horizontal="center" vertical="center"/>
    </xf>
    <xf numFmtId="43" fontId="5" fillId="0" borderId="0" xfId="0" applyNumberFormat="1" applyFont="1" applyFill="1">
      <alignment vertical="center"/>
    </xf>
    <xf numFmtId="43" fontId="5" fillId="0" borderId="0" xfId="1" applyFont="1" applyFill="1">
      <alignment vertical="center"/>
    </xf>
    <xf numFmtId="43" fontId="5" fillId="0" borderId="1" xfId="1" applyFont="1" applyFill="1" applyBorder="1">
      <alignment vertical="center"/>
    </xf>
    <xf numFmtId="43" fontId="5" fillId="2" borderId="1" xfId="1" applyFont="1" applyFill="1" applyBorder="1">
      <alignment vertical="center"/>
    </xf>
    <xf numFmtId="43" fontId="5" fillId="3" borderId="1" xfId="1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43" fontId="4" fillId="6" borderId="1" xfId="1" applyFont="1" applyFill="1" applyBorder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43" fontId="5" fillId="7" borderId="1" xfId="1" applyFont="1" applyFill="1" applyBorder="1">
      <alignment vertical="center"/>
    </xf>
    <xf numFmtId="43" fontId="4" fillId="6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43" fontId="4" fillId="4" borderId="1" xfId="1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9" fontId="4" fillId="4" borderId="1" xfId="0" quotePrefix="1" applyNumberFormat="1" applyFont="1" applyFill="1" applyBorder="1">
      <alignment vertical="center"/>
    </xf>
    <xf numFmtId="43" fontId="4" fillId="4" borderId="2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43" fontId="3" fillId="2" borderId="0" xfId="1" applyFont="1" applyFill="1">
      <alignment vertical="center"/>
    </xf>
    <xf numFmtId="0" fontId="3" fillId="8" borderId="1" xfId="0" applyFont="1" applyFill="1" applyBorder="1">
      <alignment vertical="center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>
      <alignment vertical="center"/>
    </xf>
    <xf numFmtId="43" fontId="3" fillId="5" borderId="1" xfId="1" applyFont="1" applyFill="1" applyBorder="1">
      <alignment vertical="center"/>
    </xf>
    <xf numFmtId="43" fontId="3" fillId="5" borderId="1" xfId="0" applyNumberFormat="1" applyFont="1" applyFill="1" applyBorder="1">
      <alignment vertical="center"/>
    </xf>
    <xf numFmtId="0" fontId="3" fillId="5" borderId="1" xfId="0" applyFont="1" applyFill="1" applyBorder="1" applyAlignment="1">
      <alignment horizontal="left" vertical="center"/>
    </xf>
    <xf numFmtId="4" fontId="3" fillId="2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3" fontId="4" fillId="4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3" fontId="3" fillId="7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43" fontId="3" fillId="0" borderId="0" xfId="1" applyFont="1">
      <alignment vertical="center"/>
    </xf>
    <xf numFmtId="43" fontId="3" fillId="0" borderId="0" xfId="0" applyNumberFormat="1" applyFont="1">
      <alignment vertical="center"/>
    </xf>
    <xf numFmtId="43" fontId="3" fillId="0" borderId="0" xfId="1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43" fontId="5" fillId="9" borderId="1" xfId="1" applyFont="1" applyFill="1" applyBorder="1" applyAlignment="1">
      <alignment horizontal="left" vertical="center"/>
    </xf>
    <xf numFmtId="43" fontId="5" fillId="9" borderId="1" xfId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>
      <alignment vertical="center"/>
    </xf>
    <xf numFmtId="0" fontId="5" fillId="10" borderId="1" xfId="0" applyFont="1" applyFill="1" applyBorder="1" applyAlignment="1">
      <alignment vertical="center"/>
    </xf>
    <xf numFmtId="43" fontId="4" fillId="11" borderId="1" xfId="1" applyFont="1" applyFill="1" applyBorder="1">
      <alignment vertical="center"/>
    </xf>
    <xf numFmtId="0" fontId="4" fillId="11" borderId="1" xfId="0" applyFont="1" applyFill="1" applyBorder="1" applyAlignment="1">
      <alignment horizontal="center" vertical="center"/>
    </xf>
    <xf numFmtId="43" fontId="4" fillId="11" borderId="1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0" fontId="4" fillId="4" borderId="1" xfId="0" quotePrefix="1" applyFont="1" applyFill="1" applyBorder="1">
      <alignment vertical="center"/>
    </xf>
    <xf numFmtId="0" fontId="3" fillId="0" borderId="0" xfId="0" applyFont="1" applyFill="1">
      <alignment vertical="center"/>
    </xf>
    <xf numFmtId="43" fontId="3" fillId="0" borderId="0" xfId="0" applyNumberFormat="1" applyFont="1" applyFill="1">
      <alignment vertical="center"/>
    </xf>
    <xf numFmtId="43" fontId="5" fillId="0" borderId="0" xfId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4" borderId="0" xfId="0" quotePrefix="1" applyFont="1" applyFill="1">
      <alignment vertical="center"/>
    </xf>
    <xf numFmtId="43" fontId="4" fillId="4" borderId="1" xfId="0" applyNumberFormat="1" applyFont="1" applyFill="1" applyBorder="1" applyAlignment="1">
      <alignment horizontal="center" vertical="center"/>
    </xf>
    <xf numFmtId="43" fontId="5" fillId="0" borderId="0" xfId="0" applyNumberFormat="1" applyFont="1">
      <alignment vertical="center"/>
    </xf>
    <xf numFmtId="176" fontId="5" fillId="0" borderId="1" xfId="0" applyNumberFormat="1" applyFont="1" applyFill="1" applyBorder="1">
      <alignment vertical="center"/>
    </xf>
    <xf numFmtId="43" fontId="6" fillId="0" borderId="0" xfId="1" applyFont="1" applyFill="1">
      <alignment vertical="center"/>
    </xf>
    <xf numFmtId="43" fontId="6" fillId="0" borderId="0" xfId="1" applyFont="1" applyFill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tabSelected="1" zoomScaleNormal="100" workbookViewId="0"/>
  </sheetViews>
  <sheetFormatPr defaultRowHeight="17.25" x14ac:dyDescent="0.2"/>
  <cols>
    <col min="1" max="1" width="29.125" style="3" bestFit="1" customWidth="1"/>
    <col min="2" max="2" width="17.375" style="3" bestFit="1" customWidth="1"/>
    <col min="3" max="3" width="9" style="3"/>
    <col min="4" max="5" width="15.125" style="3" bestFit="1" customWidth="1"/>
    <col min="6" max="16384" width="9" style="3"/>
  </cols>
  <sheetData>
    <row r="1" spans="1:5" x14ac:dyDescent="0.2">
      <c r="A1" s="49" t="s">
        <v>0</v>
      </c>
      <c r="B1" s="52" t="s">
        <v>2</v>
      </c>
    </row>
    <row r="2" spans="1:5" x14ac:dyDescent="0.2">
      <c r="A2" s="50" t="s">
        <v>1</v>
      </c>
      <c r="B2" s="2">
        <v>-28057985.690000001</v>
      </c>
    </row>
    <row r="3" spans="1:5" x14ac:dyDescent="0.2">
      <c r="A3" s="51" t="s">
        <v>33</v>
      </c>
      <c r="B3" s="7">
        <v>22401161.449999999</v>
      </c>
      <c r="D3" s="6"/>
    </row>
    <row r="4" spans="1:5" x14ac:dyDescent="0.2">
      <c r="A4" s="49" t="s">
        <v>3</v>
      </c>
      <c r="B4" s="4">
        <v>0.25</v>
      </c>
    </row>
    <row r="5" spans="1:5" x14ac:dyDescent="0.2">
      <c r="A5" s="51" t="s">
        <v>31</v>
      </c>
      <c r="B5" s="2">
        <v>11360052.74</v>
      </c>
      <c r="D5" s="5"/>
    </row>
    <row r="6" spans="1:5" x14ac:dyDescent="0.2">
      <c r="A6" s="51" t="s">
        <v>32</v>
      </c>
      <c r="B6" s="2">
        <v>855901.31</v>
      </c>
    </row>
    <row r="7" spans="1:5" x14ac:dyDescent="0.2">
      <c r="A7" s="51" t="s">
        <v>34</v>
      </c>
      <c r="B7" s="7">
        <v>2711990.21</v>
      </c>
      <c r="D7" s="6"/>
      <c r="E7" s="5"/>
    </row>
    <row r="8" spans="1:5" x14ac:dyDescent="0.2">
      <c r="A8" s="51" t="s">
        <v>35</v>
      </c>
      <c r="B8" s="2">
        <v>10000</v>
      </c>
    </row>
    <row r="9" spans="1:5" x14ac:dyDescent="0.2">
      <c r="A9" s="51" t="s">
        <v>93</v>
      </c>
      <c r="B9" s="2">
        <v>2800000</v>
      </c>
    </row>
    <row r="10" spans="1:5" x14ac:dyDescent="0.2">
      <c r="A10" s="51" t="s">
        <v>36</v>
      </c>
      <c r="B10" s="2">
        <v>4383985.0199999996</v>
      </c>
    </row>
    <row r="11" spans="1:5" x14ac:dyDescent="0.2">
      <c r="A11" s="51" t="s">
        <v>37</v>
      </c>
      <c r="B11" s="2">
        <v>-17131.87</v>
      </c>
    </row>
    <row r="12" spans="1:5" x14ac:dyDescent="0.2">
      <c r="A12" s="51" t="s">
        <v>58</v>
      </c>
      <c r="B12" s="2">
        <v>-30200123.140000001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GridLines="0" zoomScaleNormal="100" workbookViewId="0">
      <selection sqref="A1:G1"/>
    </sheetView>
  </sheetViews>
  <sheetFormatPr defaultRowHeight="17.25" x14ac:dyDescent="0.2"/>
  <cols>
    <col min="1" max="1" width="13.875" style="14" bestFit="1" customWidth="1"/>
    <col min="2" max="2" width="16" style="48" customWidth="1"/>
    <col min="3" max="3" width="28.375" style="14" bestFit="1" customWidth="1"/>
    <col min="4" max="4" width="15.25" style="46" bestFit="1" customWidth="1"/>
    <col min="5" max="5" width="15.375" style="14" customWidth="1"/>
    <col min="6" max="6" width="26.625" style="14" bestFit="1" customWidth="1"/>
    <col min="7" max="7" width="38.5" style="45" customWidth="1"/>
    <col min="8" max="16384" width="9" style="14"/>
  </cols>
  <sheetData>
    <row r="1" spans="1:7" x14ac:dyDescent="0.2">
      <c r="A1" s="75" t="s">
        <v>4</v>
      </c>
      <c r="B1" s="75"/>
      <c r="C1" s="75"/>
      <c r="D1" s="75"/>
      <c r="E1" s="75"/>
      <c r="F1" s="75"/>
      <c r="G1" s="75"/>
    </row>
    <row r="2" spans="1:7" x14ac:dyDescent="0.2">
      <c r="A2" s="79" t="s">
        <v>30</v>
      </c>
      <c r="B2" s="80"/>
      <c r="C2" s="81"/>
      <c r="D2" s="9" t="s">
        <v>5</v>
      </c>
      <c r="E2" s="26" t="s">
        <v>6</v>
      </c>
      <c r="F2" s="26" t="s">
        <v>68</v>
      </c>
      <c r="G2" s="26" t="s">
        <v>7</v>
      </c>
    </row>
    <row r="3" spans="1:7" x14ac:dyDescent="0.2">
      <c r="A3" s="77" t="s">
        <v>8</v>
      </c>
      <c r="B3" s="26">
        <v>1</v>
      </c>
      <c r="C3" s="10" t="s">
        <v>9</v>
      </c>
      <c r="D3" s="8"/>
      <c r="E3" s="1"/>
      <c r="F3" s="1"/>
      <c r="G3" s="11" t="s">
        <v>10</v>
      </c>
    </row>
    <row r="4" spans="1:7" x14ac:dyDescent="0.2">
      <c r="A4" s="77"/>
      <c r="B4" s="26">
        <v>2</v>
      </c>
      <c r="C4" s="10" t="s">
        <v>11</v>
      </c>
      <c r="D4" s="8"/>
      <c r="E4" s="1"/>
      <c r="F4" s="1"/>
      <c r="G4" s="11" t="s">
        <v>12</v>
      </c>
    </row>
    <row r="5" spans="1:7" x14ac:dyDescent="0.2">
      <c r="A5" s="77"/>
      <c r="B5" s="26">
        <v>3</v>
      </c>
      <c r="C5" s="10" t="s">
        <v>13</v>
      </c>
      <c r="D5" s="8"/>
      <c r="E5" s="1"/>
      <c r="F5" s="1"/>
      <c r="G5" s="11" t="s">
        <v>14</v>
      </c>
    </row>
    <row r="6" spans="1:7" x14ac:dyDescent="0.2">
      <c r="A6" s="77"/>
      <c r="B6" s="26">
        <v>4</v>
      </c>
      <c r="C6" s="10" t="s">
        <v>15</v>
      </c>
      <c r="D6" s="8"/>
      <c r="E6" s="1"/>
      <c r="F6" s="1"/>
      <c r="G6" s="11"/>
    </row>
    <row r="7" spans="1:7" x14ac:dyDescent="0.2">
      <c r="A7" s="77"/>
      <c r="B7" s="26">
        <v>5</v>
      </c>
      <c r="C7" s="10" t="s">
        <v>16</v>
      </c>
      <c r="D7" s="8"/>
      <c r="E7" s="1"/>
      <c r="F7" s="1"/>
      <c r="G7" s="11"/>
    </row>
    <row r="8" spans="1:7" x14ac:dyDescent="0.2">
      <c r="A8" s="77"/>
      <c r="B8" s="26">
        <v>6</v>
      </c>
      <c r="C8" s="10" t="s">
        <v>59</v>
      </c>
      <c r="D8" s="8"/>
      <c r="E8" s="1"/>
      <c r="F8" s="1"/>
      <c r="G8" s="11"/>
    </row>
    <row r="9" spans="1:7" x14ac:dyDescent="0.2">
      <c r="A9" s="77"/>
      <c r="B9" s="26">
        <v>7</v>
      </c>
      <c r="C9" s="10"/>
      <c r="D9" s="8"/>
      <c r="E9" s="1"/>
      <c r="F9" s="1"/>
      <c r="G9" s="11"/>
    </row>
    <row r="10" spans="1:7" x14ac:dyDescent="0.2">
      <c r="A10" s="77"/>
      <c r="B10" s="26">
        <v>8</v>
      </c>
      <c r="C10" s="10"/>
      <c r="D10" s="8"/>
      <c r="E10" s="1"/>
      <c r="F10" s="1"/>
      <c r="G10" s="11"/>
    </row>
    <row r="11" spans="1:7" x14ac:dyDescent="0.2">
      <c r="A11" s="77"/>
      <c r="B11" s="26">
        <v>9</v>
      </c>
      <c r="C11" s="10"/>
      <c r="D11" s="8"/>
      <c r="E11" s="1"/>
      <c r="F11" s="1"/>
      <c r="G11" s="11"/>
    </row>
    <row r="12" spans="1:7" x14ac:dyDescent="0.2">
      <c r="A12" s="77"/>
      <c r="B12" s="26">
        <v>10</v>
      </c>
      <c r="C12" s="10"/>
      <c r="D12" s="8"/>
      <c r="E12" s="1"/>
      <c r="F12" s="1"/>
      <c r="G12" s="11"/>
    </row>
    <row r="13" spans="1:7" x14ac:dyDescent="0.2">
      <c r="A13" s="77"/>
      <c r="B13" s="26">
        <v>11</v>
      </c>
      <c r="C13" s="10"/>
      <c r="D13" s="8"/>
      <c r="E13" s="1"/>
      <c r="F13" s="1"/>
      <c r="G13" s="11"/>
    </row>
    <row r="14" spans="1:7" x14ac:dyDescent="0.2">
      <c r="A14" s="77"/>
      <c r="B14" s="26">
        <v>12</v>
      </c>
      <c r="C14" s="10"/>
      <c r="D14" s="8"/>
      <c r="E14" s="1"/>
      <c r="F14" s="1"/>
      <c r="G14" s="11"/>
    </row>
    <row r="15" spans="1:7" x14ac:dyDescent="0.2">
      <c r="A15" s="77"/>
      <c r="B15" s="26">
        <v>13</v>
      </c>
      <c r="C15" s="10"/>
      <c r="D15" s="8"/>
      <c r="E15" s="1"/>
      <c r="F15" s="1"/>
      <c r="G15" s="11"/>
    </row>
    <row r="16" spans="1:7" x14ac:dyDescent="0.2">
      <c r="A16" s="77"/>
      <c r="B16" s="26">
        <v>14</v>
      </c>
      <c r="C16" s="10"/>
      <c r="D16" s="8"/>
      <c r="E16" s="1"/>
      <c r="F16" s="1"/>
      <c r="G16" s="11"/>
    </row>
    <row r="17" spans="1:7" x14ac:dyDescent="0.2">
      <c r="A17" s="77"/>
      <c r="B17" s="26">
        <v>15</v>
      </c>
      <c r="C17" s="10"/>
      <c r="D17" s="8"/>
      <c r="E17" s="1"/>
      <c r="F17" s="1"/>
      <c r="G17" s="11"/>
    </row>
    <row r="18" spans="1:7" x14ac:dyDescent="0.2">
      <c r="A18" s="77"/>
      <c r="B18" s="26">
        <v>16</v>
      </c>
      <c r="C18" s="10"/>
      <c r="D18" s="8"/>
      <c r="E18" s="1"/>
      <c r="F18" s="1"/>
      <c r="G18" s="11"/>
    </row>
    <row r="19" spans="1:7" x14ac:dyDescent="0.2">
      <c r="A19" s="77"/>
      <c r="B19" s="26">
        <v>17</v>
      </c>
      <c r="C19" s="10"/>
      <c r="D19" s="8"/>
      <c r="E19" s="1"/>
      <c r="F19" s="1"/>
      <c r="G19" s="11"/>
    </row>
    <row r="20" spans="1:7" x14ac:dyDescent="0.2">
      <c r="A20" s="77"/>
      <c r="B20" s="26">
        <v>18</v>
      </c>
      <c r="C20" s="10"/>
      <c r="D20" s="8"/>
      <c r="E20" s="1"/>
      <c r="F20" s="1"/>
      <c r="G20" s="11"/>
    </row>
    <row r="21" spans="1:7" x14ac:dyDescent="0.2">
      <c r="A21" s="77"/>
      <c r="B21" s="26">
        <v>19</v>
      </c>
      <c r="C21" s="10"/>
      <c r="D21" s="8"/>
      <c r="E21" s="1"/>
      <c r="F21" s="1"/>
      <c r="G21" s="11"/>
    </row>
    <row r="22" spans="1:7" x14ac:dyDescent="0.2">
      <c r="A22" s="77"/>
      <c r="B22" s="26">
        <v>20</v>
      </c>
      <c r="C22" s="10"/>
      <c r="D22" s="8"/>
      <c r="E22" s="1"/>
      <c r="F22" s="1"/>
      <c r="G22" s="11"/>
    </row>
    <row r="23" spans="1:7" x14ac:dyDescent="0.2">
      <c r="A23" s="78" t="s">
        <v>17</v>
      </c>
      <c r="B23" s="53">
        <v>1</v>
      </c>
      <c r="C23" s="54" t="s">
        <v>18</v>
      </c>
      <c r="D23" s="7"/>
      <c r="E23" s="71"/>
      <c r="F23" s="71"/>
      <c r="G23" s="55" t="s">
        <v>19</v>
      </c>
    </row>
    <row r="24" spans="1:7" x14ac:dyDescent="0.2">
      <c r="A24" s="78"/>
      <c r="B24" s="53">
        <v>2</v>
      </c>
      <c r="C24" s="54" t="s">
        <v>20</v>
      </c>
      <c r="D24" s="7"/>
      <c r="E24" s="71"/>
      <c r="F24" s="71"/>
      <c r="G24" s="55" t="s">
        <v>21</v>
      </c>
    </row>
    <row r="25" spans="1:7" x14ac:dyDescent="0.2">
      <c r="A25" s="78"/>
      <c r="B25" s="53">
        <v>3</v>
      </c>
      <c r="C25" s="54" t="s">
        <v>22</v>
      </c>
      <c r="D25" s="7"/>
      <c r="E25" s="71"/>
      <c r="F25" s="71"/>
      <c r="G25" s="55" t="s">
        <v>23</v>
      </c>
    </row>
    <row r="26" spans="1:7" x14ac:dyDescent="0.2">
      <c r="A26" s="78"/>
      <c r="B26" s="53">
        <v>4</v>
      </c>
      <c r="C26" s="54" t="s">
        <v>24</v>
      </c>
      <c r="D26" s="7"/>
      <c r="E26" s="71"/>
      <c r="F26" s="71"/>
      <c r="G26" s="55" t="s">
        <v>25</v>
      </c>
    </row>
    <row r="27" spans="1:7" x14ac:dyDescent="0.2">
      <c r="A27" s="78"/>
      <c r="B27" s="53">
        <v>5</v>
      </c>
      <c r="C27" s="54" t="s">
        <v>26</v>
      </c>
      <c r="D27" s="7"/>
      <c r="E27" s="71"/>
      <c r="F27" s="71"/>
      <c r="G27" s="55" t="s">
        <v>27</v>
      </c>
    </row>
    <row r="28" spans="1:7" x14ac:dyDescent="0.2">
      <c r="A28" s="78"/>
      <c r="B28" s="53">
        <v>6</v>
      </c>
      <c r="C28" s="54" t="s">
        <v>28</v>
      </c>
      <c r="D28" s="7"/>
      <c r="E28" s="71"/>
      <c r="F28" s="71"/>
      <c r="G28" s="55" t="s">
        <v>29</v>
      </c>
    </row>
    <row r="29" spans="1:7" x14ac:dyDescent="0.2">
      <c r="A29" s="78"/>
      <c r="B29" s="53">
        <v>7</v>
      </c>
      <c r="C29" s="54"/>
      <c r="D29" s="7"/>
      <c r="E29" s="71"/>
      <c r="F29" s="71"/>
      <c r="G29" s="55"/>
    </row>
    <row r="30" spans="1:7" x14ac:dyDescent="0.2">
      <c r="A30" s="78"/>
      <c r="B30" s="53">
        <v>8</v>
      </c>
      <c r="C30" s="54"/>
      <c r="D30" s="7"/>
      <c r="E30" s="71"/>
      <c r="F30" s="71"/>
      <c r="G30" s="55"/>
    </row>
    <row r="31" spans="1:7" x14ac:dyDescent="0.2">
      <c r="A31" s="78"/>
      <c r="B31" s="53">
        <v>9</v>
      </c>
      <c r="C31" s="54"/>
      <c r="D31" s="7"/>
      <c r="E31" s="71"/>
      <c r="F31" s="71"/>
      <c r="G31" s="55"/>
    </row>
    <row r="32" spans="1:7" x14ac:dyDescent="0.2">
      <c r="A32" s="78"/>
      <c r="B32" s="53">
        <v>10</v>
      </c>
      <c r="C32" s="54"/>
      <c r="D32" s="7"/>
      <c r="E32" s="71"/>
      <c r="F32" s="71"/>
      <c r="G32" s="55"/>
    </row>
    <row r="33" spans="1:7" x14ac:dyDescent="0.2">
      <c r="A33" s="78"/>
      <c r="B33" s="53">
        <v>11</v>
      </c>
      <c r="C33" s="54"/>
      <c r="D33" s="7"/>
      <c r="E33" s="71"/>
      <c r="F33" s="71"/>
      <c r="G33" s="55"/>
    </row>
    <row r="34" spans="1:7" x14ac:dyDescent="0.2">
      <c r="A34" s="78"/>
      <c r="B34" s="53">
        <v>12</v>
      </c>
      <c r="C34" s="54"/>
      <c r="D34" s="7"/>
      <c r="E34" s="71"/>
      <c r="F34" s="71"/>
      <c r="G34" s="55"/>
    </row>
    <row r="35" spans="1:7" x14ac:dyDescent="0.2">
      <c r="A35" s="78"/>
      <c r="B35" s="53">
        <v>13</v>
      </c>
      <c r="C35" s="54"/>
      <c r="D35" s="7"/>
      <c r="E35" s="71"/>
      <c r="F35" s="71"/>
      <c r="G35" s="55"/>
    </row>
    <row r="36" spans="1:7" x14ac:dyDescent="0.2">
      <c r="A36" s="78"/>
      <c r="B36" s="53">
        <v>14</v>
      </c>
      <c r="C36" s="54"/>
      <c r="D36" s="7"/>
      <c r="E36" s="71"/>
      <c r="F36" s="71"/>
      <c r="G36" s="55"/>
    </row>
    <row r="37" spans="1:7" x14ac:dyDescent="0.2">
      <c r="A37" s="78"/>
      <c r="B37" s="53">
        <v>15</v>
      </c>
      <c r="C37" s="54"/>
      <c r="D37" s="7"/>
      <c r="E37" s="71"/>
      <c r="F37" s="71"/>
      <c r="G37" s="55"/>
    </row>
    <row r="38" spans="1:7" x14ac:dyDescent="0.2">
      <c r="A38" s="78"/>
      <c r="B38" s="53">
        <v>16</v>
      </c>
      <c r="C38" s="54"/>
      <c r="D38" s="7"/>
      <c r="E38" s="71"/>
      <c r="F38" s="71"/>
      <c r="G38" s="55"/>
    </row>
    <row r="39" spans="1:7" x14ac:dyDescent="0.2">
      <c r="A39" s="78"/>
      <c r="B39" s="53">
        <v>17</v>
      </c>
      <c r="C39" s="54"/>
      <c r="D39" s="7"/>
      <c r="E39" s="71"/>
      <c r="F39" s="71"/>
      <c r="G39" s="55"/>
    </row>
    <row r="40" spans="1:7" x14ac:dyDescent="0.2">
      <c r="A40" s="78"/>
      <c r="B40" s="53">
        <v>18</v>
      </c>
      <c r="C40" s="54"/>
      <c r="D40" s="7"/>
      <c r="E40" s="71"/>
      <c r="F40" s="71"/>
      <c r="G40" s="55"/>
    </row>
    <row r="41" spans="1:7" x14ac:dyDescent="0.2">
      <c r="A41" s="78"/>
      <c r="B41" s="53">
        <v>19</v>
      </c>
      <c r="C41" s="54"/>
      <c r="D41" s="7"/>
      <c r="E41" s="71"/>
      <c r="F41" s="71"/>
      <c r="G41" s="55"/>
    </row>
    <row r="42" spans="1:7" x14ac:dyDescent="0.2">
      <c r="A42" s="78"/>
      <c r="B42" s="53">
        <v>20</v>
      </c>
      <c r="C42" s="54"/>
      <c r="D42" s="7"/>
      <c r="E42" s="71"/>
      <c r="F42" s="71"/>
      <c r="G42" s="55"/>
    </row>
    <row r="43" spans="1:7" x14ac:dyDescent="0.2">
      <c r="A43" s="76" t="s">
        <v>38</v>
      </c>
      <c r="B43" s="76"/>
      <c r="C43" s="76"/>
      <c r="D43" s="56">
        <f>SUM(D3:D42)</f>
        <v>0</v>
      </c>
      <c r="E43" s="56">
        <f>SUM(E3:E42)</f>
        <v>0</v>
      </c>
      <c r="F43" s="56">
        <f>SUM(F3:F42)</f>
        <v>0</v>
      </c>
    </row>
    <row r="44" spans="1:7" x14ac:dyDescent="0.2">
      <c r="A44" s="57" t="s">
        <v>39</v>
      </c>
      <c r="B44" s="58">
        <f>基础数据!B2+STEP1!D43-STEP1!E43+F43</f>
        <v>-28057985.690000001</v>
      </c>
      <c r="E44" s="47"/>
    </row>
  </sheetData>
  <mergeCells count="5">
    <mergeCell ref="A1:G1"/>
    <mergeCell ref="A43:C43"/>
    <mergeCell ref="A3:A22"/>
    <mergeCell ref="A23:A42"/>
    <mergeCell ref="A2:C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zoomScaleNormal="100" workbookViewId="0">
      <selection sqref="A1:I1"/>
    </sheetView>
  </sheetViews>
  <sheetFormatPr defaultRowHeight="17.25" x14ac:dyDescent="0.2"/>
  <cols>
    <col min="1" max="1" width="17.375" style="14" bestFit="1" customWidth="1"/>
    <col min="2" max="2" width="4.25" style="14" bestFit="1" customWidth="1"/>
    <col min="3" max="3" width="36" style="14" bestFit="1" customWidth="1"/>
    <col min="4" max="4" width="16.625" style="14" bestFit="1" customWidth="1"/>
    <col min="5" max="5" width="14.75" style="14" customWidth="1"/>
    <col min="6" max="6" width="14.125" style="14" customWidth="1"/>
    <col min="7" max="7" width="14.75" style="14" customWidth="1"/>
    <col min="8" max="8" width="16.625" style="14" bestFit="1" customWidth="1"/>
    <col min="9" max="9" width="14.25" style="14" bestFit="1" customWidth="1"/>
    <col min="10" max="10" width="9" style="14"/>
    <col min="11" max="11" width="3.75" style="41" customWidth="1"/>
    <col min="12" max="12" width="28.375" style="14" customWidth="1"/>
    <col min="13" max="13" width="15.125" style="14" customWidth="1"/>
    <col min="14" max="16384" width="9" style="14"/>
  </cols>
  <sheetData>
    <row r="1" spans="1:13" x14ac:dyDescent="0.2">
      <c r="A1" s="84" t="s">
        <v>77</v>
      </c>
      <c r="B1" s="85"/>
      <c r="C1" s="85"/>
      <c r="D1" s="85"/>
      <c r="E1" s="85"/>
      <c r="F1" s="85"/>
      <c r="G1" s="85"/>
      <c r="H1" s="85"/>
      <c r="I1" s="86"/>
    </row>
    <row r="2" spans="1:13" x14ac:dyDescent="0.2">
      <c r="A2" s="16" t="s">
        <v>40</v>
      </c>
      <c r="B2" s="16"/>
      <c r="C2" s="16" t="s">
        <v>41</v>
      </c>
      <c r="D2" s="16" t="s">
        <v>42</v>
      </c>
      <c r="E2" s="16" t="s">
        <v>43</v>
      </c>
      <c r="F2" s="16" t="s">
        <v>44</v>
      </c>
      <c r="G2" s="16" t="s">
        <v>94</v>
      </c>
      <c r="H2" s="16" t="s">
        <v>45</v>
      </c>
      <c r="I2" s="12" t="s">
        <v>54</v>
      </c>
    </row>
    <row r="3" spans="1:13" x14ac:dyDescent="0.2">
      <c r="A3" s="82" t="s">
        <v>47</v>
      </c>
      <c r="B3" s="16">
        <v>1</v>
      </c>
      <c r="C3" s="17" t="s">
        <v>18</v>
      </c>
      <c r="D3" s="8"/>
      <c r="E3" s="18">
        <f>STEP1!D23*基础数据!$B$4</f>
        <v>0</v>
      </c>
      <c r="F3" s="18">
        <f>STEP1!E23*基础数据!$B$4</f>
        <v>0</v>
      </c>
      <c r="G3" s="8"/>
      <c r="H3" s="18">
        <f>D3+E3-F3</f>
        <v>0</v>
      </c>
      <c r="I3" s="19">
        <f>H3-D3</f>
        <v>0</v>
      </c>
      <c r="K3" s="42" t="s">
        <v>57</v>
      </c>
      <c r="L3" s="44" t="str">
        <f>"递延资产-"&amp;C3</f>
        <v>递延资产-职工薪酬-未付费用</v>
      </c>
      <c r="M3" s="43">
        <f>I3</f>
        <v>0</v>
      </c>
    </row>
    <row r="4" spans="1:13" x14ac:dyDescent="0.2">
      <c r="A4" s="82"/>
      <c r="B4" s="16">
        <v>2</v>
      </c>
      <c r="C4" s="17" t="s">
        <v>48</v>
      </c>
      <c r="D4" s="8"/>
      <c r="E4" s="18">
        <f>STEP1!D24*基础数据!$B$4</f>
        <v>0</v>
      </c>
      <c r="F4" s="18">
        <f>STEP1!E24*基础数据!$B$4</f>
        <v>0</v>
      </c>
      <c r="G4" s="8"/>
      <c r="H4" s="18">
        <f>D4+E4-F4+G4</f>
        <v>0</v>
      </c>
      <c r="I4" s="19">
        <f t="shared" ref="I4:I9" si="0">H4-D4</f>
        <v>0</v>
      </c>
      <c r="K4" s="42" t="s">
        <v>57</v>
      </c>
      <c r="L4" s="44" t="str">
        <f t="shared" ref="L4:L9" si="1">"递延资产-"&amp;C4</f>
        <v>递延资产-广告费和业务宣传费</v>
      </c>
      <c r="M4" s="43">
        <f t="shared" ref="M4:M9" si="2">I4</f>
        <v>0</v>
      </c>
    </row>
    <row r="5" spans="1:13" x14ac:dyDescent="0.2">
      <c r="A5" s="82"/>
      <c r="B5" s="16">
        <v>3</v>
      </c>
      <c r="C5" s="17" t="s">
        <v>49</v>
      </c>
      <c r="D5" s="8"/>
      <c r="E5" s="18">
        <f>STEP1!D25*基础数据!$B$4</f>
        <v>0</v>
      </c>
      <c r="F5" s="18">
        <f>STEP1!E25*基础数据!$B$4</f>
        <v>0</v>
      </c>
      <c r="G5" s="8"/>
      <c r="H5" s="18">
        <f t="shared" ref="H5:H22" si="3">D5+E5-F5+G5</f>
        <v>0</v>
      </c>
      <c r="I5" s="19">
        <f t="shared" si="0"/>
        <v>0</v>
      </c>
      <c r="K5" s="42" t="s">
        <v>57</v>
      </c>
      <c r="L5" s="44" t="str">
        <f t="shared" si="1"/>
        <v>递延资产-资产减值损失</v>
      </c>
      <c r="M5" s="43">
        <f t="shared" si="2"/>
        <v>0</v>
      </c>
    </row>
    <row r="6" spans="1:13" x14ac:dyDescent="0.2">
      <c r="A6" s="82"/>
      <c r="B6" s="16">
        <v>4</v>
      </c>
      <c r="C6" s="17" t="s">
        <v>50</v>
      </c>
      <c r="D6" s="8"/>
      <c r="E6" s="18">
        <f>STEP1!D26*基础数据!$B$4</f>
        <v>0</v>
      </c>
      <c r="F6" s="18">
        <f>STEP1!E26*基础数据!$B$4</f>
        <v>0</v>
      </c>
      <c r="G6" s="8"/>
      <c r="H6" s="18">
        <f t="shared" si="3"/>
        <v>0</v>
      </c>
      <c r="I6" s="19">
        <f t="shared" si="0"/>
        <v>0</v>
      </c>
      <c r="K6" s="42" t="s">
        <v>57</v>
      </c>
      <c r="L6" s="44" t="str">
        <f t="shared" si="1"/>
        <v>递延资产-预提成本费用-契税</v>
      </c>
      <c r="M6" s="43">
        <f t="shared" si="2"/>
        <v>0</v>
      </c>
    </row>
    <row r="7" spans="1:13" x14ac:dyDescent="0.2">
      <c r="A7" s="82"/>
      <c r="B7" s="16">
        <v>5</v>
      </c>
      <c r="C7" s="17" t="s">
        <v>51</v>
      </c>
      <c r="D7" s="8"/>
      <c r="E7" s="18">
        <f>STEP1!D27*基础数据!$B$4</f>
        <v>0</v>
      </c>
      <c r="F7" s="18">
        <f>STEP1!E27*基础数据!$B$4</f>
        <v>0</v>
      </c>
      <c r="G7" s="8"/>
      <c r="H7" s="18">
        <f t="shared" si="3"/>
        <v>0</v>
      </c>
      <c r="I7" s="19">
        <f t="shared" si="0"/>
        <v>0</v>
      </c>
      <c r="K7" s="42" t="s">
        <v>57</v>
      </c>
      <c r="L7" s="44" t="str">
        <f t="shared" si="1"/>
        <v>递延资产-预提成本费用-清算口径土增</v>
      </c>
      <c r="M7" s="43">
        <f t="shared" si="2"/>
        <v>0</v>
      </c>
    </row>
    <row r="8" spans="1:13" x14ac:dyDescent="0.2">
      <c r="A8" s="82"/>
      <c r="B8" s="16">
        <v>6</v>
      </c>
      <c r="C8" s="17" t="s">
        <v>52</v>
      </c>
      <c r="D8" s="8"/>
      <c r="E8" s="18">
        <f>STEP1!D28*基础数据!$B$4</f>
        <v>0</v>
      </c>
      <c r="F8" s="18">
        <f>STEP1!E28*基础数据!$B$4</f>
        <v>0</v>
      </c>
      <c r="G8" s="8"/>
      <c r="H8" s="18">
        <f t="shared" si="3"/>
        <v>0</v>
      </c>
      <c r="I8" s="19">
        <f t="shared" si="0"/>
        <v>0</v>
      </c>
      <c r="K8" s="42" t="s">
        <v>57</v>
      </c>
      <c r="L8" s="44" t="str">
        <f t="shared" si="1"/>
        <v>递延资产-公益性捐赠</v>
      </c>
      <c r="M8" s="43">
        <f t="shared" si="2"/>
        <v>0</v>
      </c>
    </row>
    <row r="9" spans="1:13" s="15" customFormat="1" x14ac:dyDescent="0.2">
      <c r="A9" s="82"/>
      <c r="B9" s="16">
        <v>7</v>
      </c>
      <c r="C9" s="17" t="s">
        <v>53</v>
      </c>
      <c r="D9" s="8"/>
      <c r="E9" s="18"/>
      <c r="F9" s="18"/>
      <c r="G9" s="8"/>
      <c r="H9" s="18">
        <f t="shared" si="3"/>
        <v>0</v>
      </c>
      <c r="I9" s="19">
        <f t="shared" si="0"/>
        <v>0</v>
      </c>
      <c r="K9" s="42" t="s">
        <v>57</v>
      </c>
      <c r="L9" s="44" t="str">
        <f t="shared" si="1"/>
        <v>递延资产-预提成本费用-其他</v>
      </c>
      <c r="M9" s="43">
        <f t="shared" si="2"/>
        <v>0</v>
      </c>
    </row>
    <row r="10" spans="1:13" x14ac:dyDescent="0.2">
      <c r="A10" s="82"/>
      <c r="B10" s="16">
        <v>8</v>
      </c>
      <c r="C10" s="17"/>
      <c r="D10" s="8"/>
      <c r="E10" s="18"/>
      <c r="F10" s="18"/>
      <c r="G10" s="8"/>
      <c r="H10" s="18">
        <f t="shared" si="3"/>
        <v>0</v>
      </c>
      <c r="I10" s="12"/>
    </row>
    <row r="11" spans="1:13" x14ac:dyDescent="0.2">
      <c r="A11" s="82"/>
      <c r="B11" s="16">
        <v>9</v>
      </c>
      <c r="C11" s="17"/>
      <c r="D11" s="8"/>
      <c r="E11" s="18"/>
      <c r="F11" s="18"/>
      <c r="G11" s="8"/>
      <c r="H11" s="18">
        <f t="shared" si="3"/>
        <v>0</v>
      </c>
      <c r="I11" s="12"/>
    </row>
    <row r="12" spans="1:13" x14ac:dyDescent="0.2">
      <c r="A12" s="82"/>
      <c r="B12" s="16">
        <v>10</v>
      </c>
      <c r="C12" s="17"/>
      <c r="D12" s="8"/>
      <c r="E12" s="18"/>
      <c r="F12" s="18"/>
      <c r="G12" s="8"/>
      <c r="H12" s="18">
        <f t="shared" si="3"/>
        <v>0</v>
      </c>
      <c r="I12" s="12"/>
    </row>
    <row r="13" spans="1:13" x14ac:dyDescent="0.2">
      <c r="A13" s="82"/>
      <c r="B13" s="16">
        <v>11</v>
      </c>
      <c r="C13" s="17"/>
      <c r="D13" s="8"/>
      <c r="E13" s="18"/>
      <c r="F13" s="18"/>
      <c r="G13" s="8"/>
      <c r="H13" s="18">
        <f t="shared" si="3"/>
        <v>0</v>
      </c>
      <c r="I13" s="12"/>
    </row>
    <row r="14" spans="1:13" x14ac:dyDescent="0.2">
      <c r="A14" s="82"/>
      <c r="B14" s="16">
        <v>12</v>
      </c>
      <c r="C14" s="17"/>
      <c r="D14" s="8"/>
      <c r="E14" s="18"/>
      <c r="F14" s="18"/>
      <c r="G14" s="8"/>
      <c r="H14" s="18">
        <f t="shared" si="3"/>
        <v>0</v>
      </c>
      <c r="I14" s="12"/>
    </row>
    <row r="15" spans="1:13" x14ac:dyDescent="0.2">
      <c r="A15" s="82"/>
      <c r="B15" s="16">
        <v>13</v>
      </c>
      <c r="C15" s="17"/>
      <c r="D15" s="8"/>
      <c r="E15" s="18"/>
      <c r="F15" s="18"/>
      <c r="G15" s="8"/>
      <c r="H15" s="18">
        <f t="shared" si="3"/>
        <v>0</v>
      </c>
      <c r="I15" s="12"/>
    </row>
    <row r="16" spans="1:13" x14ac:dyDescent="0.2">
      <c r="A16" s="82"/>
      <c r="B16" s="16">
        <v>14</v>
      </c>
      <c r="C16" s="17"/>
      <c r="D16" s="8"/>
      <c r="E16" s="18"/>
      <c r="F16" s="18"/>
      <c r="G16" s="8"/>
      <c r="H16" s="18">
        <f t="shared" si="3"/>
        <v>0</v>
      </c>
      <c r="I16" s="12"/>
    </row>
    <row r="17" spans="1:13" x14ac:dyDescent="0.2">
      <c r="A17" s="82"/>
      <c r="B17" s="16">
        <v>15</v>
      </c>
      <c r="C17" s="17"/>
      <c r="D17" s="8"/>
      <c r="E17" s="18"/>
      <c r="F17" s="18"/>
      <c r="G17" s="8"/>
      <c r="H17" s="18">
        <f t="shared" si="3"/>
        <v>0</v>
      </c>
      <c r="I17" s="12"/>
    </row>
    <row r="18" spans="1:13" x14ac:dyDescent="0.2">
      <c r="A18" s="82"/>
      <c r="B18" s="16">
        <v>16</v>
      </c>
      <c r="C18" s="17"/>
      <c r="D18" s="8"/>
      <c r="E18" s="18"/>
      <c r="F18" s="18"/>
      <c r="G18" s="8"/>
      <c r="H18" s="18">
        <f t="shared" si="3"/>
        <v>0</v>
      </c>
      <c r="I18" s="12"/>
    </row>
    <row r="19" spans="1:13" x14ac:dyDescent="0.2">
      <c r="A19" s="82"/>
      <c r="B19" s="16">
        <v>17</v>
      </c>
      <c r="C19" s="17"/>
      <c r="D19" s="8"/>
      <c r="E19" s="18"/>
      <c r="F19" s="18"/>
      <c r="G19" s="8"/>
      <c r="H19" s="18">
        <f t="shared" si="3"/>
        <v>0</v>
      </c>
      <c r="I19" s="12"/>
    </row>
    <row r="20" spans="1:13" x14ac:dyDescent="0.2">
      <c r="A20" s="82"/>
      <c r="B20" s="16">
        <v>18</v>
      </c>
      <c r="C20" s="17"/>
      <c r="D20" s="8"/>
      <c r="E20" s="18"/>
      <c r="F20" s="18"/>
      <c r="G20" s="8"/>
      <c r="H20" s="18">
        <f t="shared" si="3"/>
        <v>0</v>
      </c>
      <c r="I20" s="12"/>
    </row>
    <row r="21" spans="1:13" x14ac:dyDescent="0.2">
      <c r="A21" s="82"/>
      <c r="B21" s="16">
        <v>19</v>
      </c>
      <c r="C21" s="17"/>
      <c r="D21" s="8"/>
      <c r="E21" s="18"/>
      <c r="F21" s="18"/>
      <c r="G21" s="8"/>
      <c r="H21" s="18">
        <f t="shared" si="3"/>
        <v>0</v>
      </c>
      <c r="I21" s="12"/>
    </row>
    <row r="22" spans="1:13" x14ac:dyDescent="0.2">
      <c r="A22" s="82"/>
      <c r="B22" s="16">
        <v>20</v>
      </c>
      <c r="C22" s="17"/>
      <c r="D22" s="8"/>
      <c r="E22" s="18"/>
      <c r="F22" s="18"/>
      <c r="G22" s="8"/>
      <c r="H22" s="18">
        <f t="shared" si="3"/>
        <v>0</v>
      </c>
      <c r="I22" s="12"/>
    </row>
    <row r="23" spans="1:13" x14ac:dyDescent="0.2">
      <c r="A23" s="82"/>
      <c r="B23" s="83" t="s">
        <v>46</v>
      </c>
      <c r="C23" s="83"/>
      <c r="D23" s="18">
        <f>SUM(D3:D22)</f>
        <v>0</v>
      </c>
      <c r="E23" s="18">
        <f t="shared" ref="E23:I23" si="4">SUM(E3:E22)</f>
        <v>0</v>
      </c>
      <c r="F23" s="18">
        <f t="shared" si="4"/>
        <v>0</v>
      </c>
      <c r="G23" s="18">
        <f>SUM(G3:G22)</f>
        <v>0</v>
      </c>
      <c r="H23" s="18">
        <f t="shared" si="4"/>
        <v>0</v>
      </c>
      <c r="I23" s="13">
        <f t="shared" si="4"/>
        <v>0</v>
      </c>
      <c r="K23" s="42" t="s">
        <v>95</v>
      </c>
      <c r="L23" s="44" t="s">
        <v>96</v>
      </c>
      <c r="M23" s="43">
        <f t="shared" ref="M23" si="5">I23</f>
        <v>0</v>
      </c>
    </row>
  </sheetData>
  <mergeCells count="3">
    <mergeCell ref="A3:A23"/>
    <mergeCell ref="B23:C23"/>
    <mergeCell ref="A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Normal="100" workbookViewId="0">
      <selection sqref="A1:D1"/>
    </sheetView>
  </sheetViews>
  <sheetFormatPr defaultRowHeight="17.25" x14ac:dyDescent="0.2"/>
  <cols>
    <col min="1" max="1" width="36.5" style="15" bestFit="1" customWidth="1"/>
    <col min="2" max="2" width="17.75" style="15" bestFit="1" customWidth="1"/>
    <col min="3" max="3" width="15" style="15" bestFit="1" customWidth="1"/>
    <col min="4" max="4" width="24.625" style="31" bestFit="1" customWidth="1"/>
    <col min="5" max="5" width="12.5" style="15" bestFit="1" customWidth="1"/>
    <col min="6" max="6" width="3.75" style="33" customWidth="1"/>
    <col min="7" max="7" width="28.375" style="31" customWidth="1"/>
    <col min="8" max="8" width="15.125" style="15" customWidth="1"/>
    <col min="9" max="16384" width="9" style="15"/>
  </cols>
  <sheetData>
    <row r="1" spans="1:8" x14ac:dyDescent="0.2">
      <c r="A1" s="87" t="s">
        <v>76</v>
      </c>
      <c r="B1" s="87"/>
      <c r="C1" s="87"/>
      <c r="D1" s="87"/>
    </row>
    <row r="2" spans="1:8" x14ac:dyDescent="0.2">
      <c r="A2" s="27"/>
      <c r="B2" s="28" t="s">
        <v>69</v>
      </c>
      <c r="C2" s="28" t="s">
        <v>85</v>
      </c>
      <c r="D2" s="30" t="s">
        <v>70</v>
      </c>
    </row>
    <row r="3" spans="1:8" x14ac:dyDescent="0.2">
      <c r="A3" s="37" t="s">
        <v>83</v>
      </c>
      <c r="B3" s="29"/>
      <c r="C3" s="28" t="s">
        <v>72</v>
      </c>
      <c r="D3" s="35">
        <f>-ROUND(B3*基础数据!$B$4,2)</f>
        <v>0</v>
      </c>
      <c r="F3" s="28" t="s">
        <v>57</v>
      </c>
      <c r="G3" s="37" t="s">
        <v>92</v>
      </c>
      <c r="H3" s="30">
        <f>D9</f>
        <v>7014496.4199999999</v>
      </c>
    </row>
    <row r="4" spans="1:8" x14ac:dyDescent="0.2">
      <c r="A4" s="37" t="s">
        <v>71</v>
      </c>
      <c r="B4" s="32"/>
      <c r="C4" s="28" t="s">
        <v>73</v>
      </c>
      <c r="D4" s="29"/>
      <c r="E4" s="33"/>
      <c r="F4" s="28" t="s">
        <v>55</v>
      </c>
      <c r="G4" s="37" t="s">
        <v>56</v>
      </c>
      <c r="H4" s="30">
        <f>D9</f>
        <v>7014496.4199999999</v>
      </c>
    </row>
    <row r="5" spans="1:8" x14ac:dyDescent="0.2">
      <c r="A5" s="37" t="s">
        <v>75</v>
      </c>
      <c r="B5" s="32"/>
      <c r="C5" s="28" t="s">
        <v>74</v>
      </c>
      <c r="D5" s="35">
        <f>ROUND(D3-D4,2)</f>
        <v>0</v>
      </c>
      <c r="E5" s="33"/>
    </row>
    <row r="6" spans="1:8" x14ac:dyDescent="0.2">
      <c r="A6" s="37" t="s">
        <v>78</v>
      </c>
      <c r="B6" s="38"/>
      <c r="C6" s="28" t="s">
        <v>79</v>
      </c>
      <c r="D6" s="35">
        <f>-ROUND(B6*基础数据!$B$4,2)</f>
        <v>0</v>
      </c>
      <c r="E6" s="33"/>
    </row>
    <row r="7" spans="1:8" x14ac:dyDescent="0.2">
      <c r="A7" s="36" t="s">
        <v>80</v>
      </c>
      <c r="B7" s="36">
        <f>STEP1!B44</f>
        <v>-28057985.690000001</v>
      </c>
      <c r="C7" s="30" t="s">
        <v>81</v>
      </c>
      <c r="D7" s="30">
        <f>-ROUND(B7*基础数据!$B$4,2)</f>
        <v>7014496.4199999999</v>
      </c>
      <c r="E7" s="33"/>
    </row>
    <row r="8" spans="1:8" x14ac:dyDescent="0.2">
      <c r="A8" s="37" t="s">
        <v>82</v>
      </c>
      <c r="B8" s="36">
        <f>B3-B6+B7</f>
        <v>-28057985.690000001</v>
      </c>
      <c r="C8" s="28" t="s">
        <v>84</v>
      </c>
      <c r="D8" s="35">
        <f>-ROUND(B8*基础数据!$B$4,2)</f>
        <v>7014496.4199999999</v>
      </c>
    </row>
    <row r="9" spans="1:8" x14ac:dyDescent="0.2">
      <c r="A9" s="39" t="s">
        <v>86</v>
      </c>
      <c r="B9" s="32"/>
      <c r="C9" s="32"/>
      <c r="D9" s="35">
        <f>ROUND(IF(B8&gt;=0, 0-D4,D8-D4),2)</f>
        <v>7014496.4199999999</v>
      </c>
      <c r="E9" s="34"/>
    </row>
    <row r="11" spans="1:8" x14ac:dyDescent="0.2">
      <c r="H11" s="34"/>
    </row>
    <row r="12" spans="1:8" x14ac:dyDescent="0.2">
      <c r="F12" s="15"/>
      <c r="G12" s="15"/>
    </row>
    <row r="13" spans="1:8" x14ac:dyDescent="0.2">
      <c r="F13" s="15"/>
      <c r="G13" s="15"/>
    </row>
    <row r="14" spans="1:8" x14ac:dyDescent="0.2">
      <c r="F14" s="15"/>
      <c r="G14" s="15"/>
    </row>
    <row r="15" spans="1:8" x14ac:dyDescent="0.2">
      <c r="F15" s="15"/>
      <c r="G15" s="15"/>
    </row>
    <row r="16" spans="1:8" x14ac:dyDescent="0.2">
      <c r="F16" s="15"/>
      <c r="G16" s="15"/>
    </row>
    <row r="17" spans="6:7" x14ac:dyDescent="0.2">
      <c r="F17" s="15"/>
      <c r="G17" s="15"/>
    </row>
    <row r="18" spans="6:7" x14ac:dyDescent="0.2">
      <c r="F18" s="15"/>
      <c r="G18" s="15"/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zoomScaleNormal="100" workbookViewId="0">
      <selection activeCell="C10" sqref="C10"/>
    </sheetView>
  </sheetViews>
  <sheetFormatPr defaultRowHeight="17.25" x14ac:dyDescent="0.2"/>
  <cols>
    <col min="1" max="1" width="32.875" style="14" bestFit="1" customWidth="1"/>
    <col min="2" max="2" width="27.5" style="14" bestFit="1" customWidth="1"/>
    <col min="3" max="3" width="32.375" style="14" bestFit="1" customWidth="1"/>
    <col min="4" max="4" width="25.25" style="46" bestFit="1" customWidth="1"/>
    <col min="5" max="5" width="18.625" style="14" bestFit="1" customWidth="1"/>
    <col min="6" max="6" width="23.5" style="14" bestFit="1" customWidth="1"/>
    <col min="7" max="7" width="20.75" style="14" bestFit="1" customWidth="1"/>
    <col min="8" max="8" width="9" style="14"/>
    <col min="9" max="9" width="12.875" style="14" bestFit="1" customWidth="1"/>
    <col min="10" max="16384" width="9" style="14"/>
  </cols>
  <sheetData>
    <row r="1" spans="1:9" ht="34.5" x14ac:dyDescent="0.2">
      <c r="A1" s="20" t="s">
        <v>60</v>
      </c>
      <c r="B1" s="20" t="s">
        <v>61</v>
      </c>
      <c r="C1" s="20" t="s">
        <v>62</v>
      </c>
      <c r="D1" s="40" t="s">
        <v>87</v>
      </c>
      <c r="E1" s="20" t="s">
        <v>63</v>
      </c>
      <c r="F1" s="20" t="s">
        <v>64</v>
      </c>
      <c r="G1" s="20" t="s">
        <v>65</v>
      </c>
    </row>
    <row r="2" spans="1:9" x14ac:dyDescent="0.2">
      <c r="A2" s="20" t="s">
        <v>66</v>
      </c>
      <c r="B2" s="21">
        <f>SUM(STEP1!D3:D22)-SUM(STEP1!E3:E22)</f>
        <v>0</v>
      </c>
      <c r="C2" s="21">
        <f>SUM(STEP1!D23:D42)-SUM(STEP1!E23:E42)</f>
        <v>0</v>
      </c>
      <c r="D2" s="74"/>
      <c r="E2" s="22">
        <f>STEP1!B44</f>
        <v>-28057985.690000001</v>
      </c>
      <c r="F2" s="22">
        <f>STEP2!D23+STEP3!D4</f>
        <v>0</v>
      </c>
      <c r="G2" s="22">
        <f>STEP3!D8+STEP2!H23</f>
        <v>7014496.4199999999</v>
      </c>
      <c r="I2" s="47"/>
    </row>
    <row r="3" spans="1:9" s="63" customFormat="1" x14ac:dyDescent="0.2">
      <c r="A3" s="59"/>
      <c r="B3" s="60"/>
      <c r="C3" s="60"/>
      <c r="D3" s="61"/>
      <c r="E3" s="61"/>
      <c r="F3" s="61"/>
      <c r="G3" s="61"/>
      <c r="I3" s="64"/>
    </row>
    <row r="4" spans="1:9" x14ac:dyDescent="0.2">
      <c r="A4" s="88" t="s">
        <v>97</v>
      </c>
      <c r="B4" s="88"/>
    </row>
    <row r="5" spans="1:9" x14ac:dyDescent="0.2">
      <c r="A5" s="23" t="s">
        <v>88</v>
      </c>
      <c r="B5" s="22">
        <f>基础数据!B2</f>
        <v>-28057985.690000001</v>
      </c>
      <c r="D5" s="72"/>
      <c r="E5" s="66"/>
      <c r="F5" s="66"/>
    </row>
    <row r="6" spans="1:9" x14ac:dyDescent="0.2">
      <c r="A6" s="24" t="s">
        <v>89</v>
      </c>
      <c r="B6" s="22">
        <f>ROUND(B5*基础数据!$B$4,2)</f>
        <v>-7014496.4199999999</v>
      </c>
      <c r="D6" s="72"/>
      <c r="E6" s="66"/>
      <c r="F6" s="66"/>
    </row>
    <row r="7" spans="1:9" x14ac:dyDescent="0.2">
      <c r="A7" s="62" t="s">
        <v>67</v>
      </c>
      <c r="B7" s="22">
        <f>ROUND(B2*基础数据!$B$4,2)</f>
        <v>0</v>
      </c>
      <c r="D7" s="73"/>
      <c r="E7" s="67"/>
      <c r="F7" s="67"/>
      <c r="G7" s="41"/>
    </row>
    <row r="8" spans="1:9" x14ac:dyDescent="0.2">
      <c r="A8" s="68" t="s">
        <v>90</v>
      </c>
      <c r="B8" s="25">
        <f>D2</f>
        <v>0</v>
      </c>
      <c r="D8" s="72"/>
      <c r="E8" s="65"/>
      <c r="F8" s="65"/>
      <c r="G8" s="46"/>
    </row>
    <row r="9" spans="1:9" x14ac:dyDescent="0.2">
      <c r="A9" s="23" t="s">
        <v>91</v>
      </c>
      <c r="B9" s="69">
        <f>SUM(B6:B8)</f>
        <v>-7014496.4199999999</v>
      </c>
      <c r="D9" s="65"/>
      <c r="E9" s="70"/>
      <c r="F9" s="70"/>
    </row>
    <row r="10" spans="1:9" x14ac:dyDescent="0.2">
      <c r="D10" s="65"/>
      <c r="E10" s="66"/>
      <c r="F10" s="66"/>
    </row>
  </sheetData>
  <mergeCells count="1">
    <mergeCell ref="A4:B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基础数据</vt:lpstr>
      <vt:lpstr>STEP1</vt:lpstr>
      <vt:lpstr>STEP2</vt:lpstr>
      <vt:lpstr>STEP3</vt:lpstr>
      <vt:lpstr>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minko</dc:creator>
  <cp:lastModifiedBy>minko</cp:lastModifiedBy>
  <dcterms:created xsi:type="dcterms:W3CDTF">2020-10-09T01:11:52Z</dcterms:created>
  <dcterms:modified xsi:type="dcterms:W3CDTF">2020-10-13T01:45:58Z</dcterms:modified>
</cp:coreProperties>
</file>