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130" windowHeight="13730" tabRatio="788" activeTab="2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'1월'!$K$2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7"/>
  <c r="B2" i="18"/>
  <c r="B2" i="16"/>
  <c r="B2" i="15"/>
  <c r="K2" i="14" l="1"/>
  <c r="B13" i="25" l="1" a="1"/>
  <c r="B11" i="25" a="1"/>
  <c r="B9" i="25" a="1"/>
  <c r="B7" i="25" a="1"/>
  <c r="B5" i="25" a="1"/>
  <c r="B3" i="25" a="1"/>
  <c r="B13" i="24" a="1"/>
  <c r="B11" i="24" a="1"/>
  <c r="B9" i="24" a="1"/>
  <c r="B7" i="24" a="1"/>
  <c r="B5" i="24" a="1"/>
  <c r="B3" i="24" a="1"/>
  <c r="B13" i="23" a="1"/>
  <c r="B11" i="23" a="1"/>
  <c r="B9" i="23" a="1"/>
  <c r="B7" i="23" a="1"/>
  <c r="B5" i="23" a="1"/>
  <c r="B3" i="23" a="1"/>
  <c r="B13" i="22" a="1"/>
  <c r="B11" i="22" a="1"/>
  <c r="B9" i="22" a="1"/>
  <c r="B7" i="22" a="1"/>
  <c r="B5" i="22" a="1"/>
  <c r="B3" i="22" a="1"/>
  <c r="B13" i="21" a="1"/>
  <c r="B11" i="21" a="1"/>
  <c r="B9" i="21" a="1"/>
  <c r="B7" i="21" a="1"/>
  <c r="B5" i="21" a="1"/>
  <c r="B3" i="21" a="1"/>
  <c r="B13" i="20" a="1"/>
  <c r="B11" i="20" a="1"/>
  <c r="B9" i="20" a="1"/>
  <c r="B7" i="20" a="1"/>
  <c r="B5" i="20" a="1"/>
  <c r="B3" i="20" a="1"/>
  <c r="B13" i="19" a="1"/>
  <c r="B11" i="19" a="1"/>
  <c r="B9" i="19" a="1"/>
  <c r="B7" i="19" a="1"/>
  <c r="B5" i="19" a="1"/>
  <c r="B3" i="19" a="1"/>
  <c r="B13" i="18" a="1"/>
  <c r="B11" i="18" a="1"/>
  <c r="B9" i="18" a="1"/>
  <c r="B7" i="18" a="1"/>
  <c r="B5" i="18" a="1"/>
  <c r="B3" i="18" a="1"/>
  <c r="B13" i="17" a="1"/>
  <c r="B11" i="17" a="1"/>
  <c r="B9" i="17" a="1"/>
  <c r="B7" i="17" a="1"/>
  <c r="B5" i="17" a="1"/>
  <c r="B3" i="17" a="1"/>
  <c r="B13" i="16" a="1"/>
  <c r="B11" i="16" a="1"/>
  <c r="B9" i="16" a="1"/>
  <c r="B7" i="16" a="1"/>
  <c r="B5" i="16" a="1"/>
  <c r="B3" i="16" a="1"/>
  <c r="B13" i="15" a="1"/>
  <c r="B11" i="15" a="1"/>
  <c r="B9" i="15" a="1"/>
  <c r="B7" i="15" a="1"/>
  <c r="B5" i="15" a="1"/>
  <c r="B3" i="15" a="1"/>
  <c r="B13" i="14" a="1"/>
  <c r="B11" i="14" a="1"/>
  <c r="B9" i="14" a="1"/>
  <c r="B7" i="14" a="1"/>
  <c r="B5" i="14" a="1"/>
  <c r="B3" i="14" a="1"/>
  <c r="B1" i="25"/>
  <c r="B1" i="23"/>
  <c r="B1" i="24"/>
  <c r="B1" i="21"/>
  <c r="B1" i="22"/>
  <c r="B1" i="19"/>
  <c r="B1" i="20"/>
  <c r="B1" i="17"/>
  <c r="B1" i="18"/>
  <c r="B1" i="15"/>
  <c r="B1" i="16"/>
  <c r="B1" i="14"/>
  <c r="H3" i="25" l="1"/>
  <c r="H2" i="25" s="1"/>
  <c r="G3" i="25"/>
  <c r="G2" i="25" s="1"/>
  <c r="F3" i="25"/>
  <c r="F2" i="25" s="1"/>
  <c r="E3" i="25"/>
  <c r="E2" i="25" s="1"/>
  <c r="D3" i="25"/>
  <c r="D2" i="25" s="1"/>
  <c r="C3" i="25"/>
  <c r="C2" i="25" s="1"/>
  <c r="B3" i="25"/>
  <c r="H5" i="25"/>
  <c r="G5" i="25"/>
  <c r="F5" i="25"/>
  <c r="E5" i="25"/>
  <c r="D5" i="25"/>
  <c r="C5" i="25"/>
  <c r="B5" i="25"/>
  <c r="H7" i="25"/>
  <c r="G7" i="25"/>
  <c r="F7" i="25"/>
  <c r="E7" i="25"/>
  <c r="D7" i="25"/>
  <c r="C7" i="25"/>
  <c r="B7" i="25"/>
  <c r="H9" i="25"/>
  <c r="G9" i="25"/>
  <c r="F9" i="25"/>
  <c r="E9" i="25"/>
  <c r="D9" i="25"/>
  <c r="C9" i="25"/>
  <c r="B9" i="25"/>
  <c r="H11" i="25"/>
  <c r="G11" i="25"/>
  <c r="F11" i="25"/>
  <c r="E11" i="25"/>
  <c r="D11" i="25"/>
  <c r="C11" i="25"/>
  <c r="B11" i="25"/>
  <c r="C13" i="25"/>
  <c r="B13" i="25"/>
  <c r="H3" i="24"/>
  <c r="H2" i="24" s="1"/>
  <c r="G3" i="24"/>
  <c r="G2" i="24" s="1"/>
  <c r="F3" i="24"/>
  <c r="F2" i="24" s="1"/>
  <c r="E3" i="24"/>
  <c r="E2" i="24" s="1"/>
  <c r="D3" i="24"/>
  <c r="D2" i="24" s="1"/>
  <c r="C3" i="24"/>
  <c r="C2" i="24" s="1"/>
  <c r="B3" i="24"/>
  <c r="H5" i="24"/>
  <c r="G5" i="24"/>
  <c r="F5" i="24"/>
  <c r="E5" i="24"/>
  <c r="D5" i="24"/>
  <c r="C5" i="24"/>
  <c r="B5" i="24"/>
  <c r="H7" i="24"/>
  <c r="G7" i="24"/>
  <c r="F7" i="24"/>
  <c r="E7" i="24"/>
  <c r="D7" i="24"/>
  <c r="C7" i="24"/>
  <c r="B7" i="24"/>
  <c r="H9" i="24"/>
  <c r="G9" i="24"/>
  <c r="F9" i="24"/>
  <c r="E9" i="24"/>
  <c r="D9" i="24"/>
  <c r="C9" i="24"/>
  <c r="B9" i="24"/>
  <c r="H11" i="24"/>
  <c r="G11" i="24"/>
  <c r="F11" i="24"/>
  <c r="E11" i="24"/>
  <c r="D11" i="24"/>
  <c r="C11" i="24"/>
  <c r="B11" i="24"/>
  <c r="C13" i="24"/>
  <c r="B13" i="24"/>
  <c r="H3" i="23"/>
  <c r="H2" i="23" s="1"/>
  <c r="G3" i="23"/>
  <c r="G2" i="23" s="1"/>
  <c r="F3" i="23"/>
  <c r="F2" i="23" s="1"/>
  <c r="E3" i="23"/>
  <c r="E2" i="23" s="1"/>
  <c r="D3" i="23"/>
  <c r="D2" i="23" s="1"/>
  <c r="C3" i="23"/>
  <c r="C2" i="23" s="1"/>
  <c r="B3" i="23"/>
  <c r="H5" i="23"/>
  <c r="G5" i="23"/>
  <c r="F5" i="23"/>
  <c r="E5" i="23"/>
  <c r="D5" i="23"/>
  <c r="C5" i="23"/>
  <c r="B5" i="23"/>
  <c r="H7" i="23"/>
  <c r="G7" i="23"/>
  <c r="F7" i="23"/>
  <c r="E7" i="23"/>
  <c r="D7" i="23"/>
  <c r="C7" i="23"/>
  <c r="B7" i="23"/>
  <c r="H9" i="23"/>
  <c r="G9" i="23"/>
  <c r="F9" i="23"/>
  <c r="E9" i="23"/>
  <c r="D9" i="23"/>
  <c r="C9" i="23"/>
  <c r="B9" i="23"/>
  <c r="H11" i="23"/>
  <c r="G11" i="23"/>
  <c r="F11" i="23"/>
  <c r="E11" i="23"/>
  <c r="D11" i="23"/>
  <c r="C11" i="23"/>
  <c r="B11" i="23"/>
  <c r="C13" i="23"/>
  <c r="B13" i="23"/>
  <c r="H3" i="22"/>
  <c r="H2" i="22" s="1"/>
  <c r="G3" i="22"/>
  <c r="G2" i="22" s="1"/>
  <c r="F3" i="22"/>
  <c r="F2" i="22" s="1"/>
  <c r="E3" i="22"/>
  <c r="E2" i="22" s="1"/>
  <c r="D3" i="22"/>
  <c r="D2" i="22" s="1"/>
  <c r="C3" i="22"/>
  <c r="C2" i="22" s="1"/>
  <c r="B3" i="22"/>
  <c r="H5" i="22"/>
  <c r="G5" i="22"/>
  <c r="F5" i="22"/>
  <c r="E5" i="22"/>
  <c r="D5" i="22"/>
  <c r="C5" i="22"/>
  <c r="B5" i="22"/>
  <c r="H7" i="22"/>
  <c r="G7" i="22"/>
  <c r="F7" i="22"/>
  <c r="E7" i="22"/>
  <c r="D7" i="22"/>
  <c r="C7" i="22"/>
  <c r="B7" i="22"/>
  <c r="H9" i="22"/>
  <c r="G9" i="22"/>
  <c r="F9" i="22"/>
  <c r="E9" i="22"/>
  <c r="D9" i="22"/>
  <c r="C9" i="22"/>
  <c r="B9" i="22"/>
  <c r="H11" i="22"/>
  <c r="G11" i="22"/>
  <c r="F11" i="22"/>
  <c r="E11" i="22"/>
  <c r="D11" i="22"/>
  <c r="C11" i="22"/>
  <c r="B11" i="22"/>
  <c r="C13" i="22"/>
  <c r="B13" i="22"/>
  <c r="H3" i="21"/>
  <c r="H2" i="21" s="1"/>
  <c r="G3" i="21"/>
  <c r="G2" i="21" s="1"/>
  <c r="F3" i="21"/>
  <c r="F2" i="21" s="1"/>
  <c r="E3" i="21"/>
  <c r="E2" i="21" s="1"/>
  <c r="D3" i="21"/>
  <c r="D2" i="21" s="1"/>
  <c r="C3" i="21"/>
  <c r="C2" i="21" s="1"/>
  <c r="B3" i="21"/>
  <c r="H5" i="21"/>
  <c r="G5" i="21"/>
  <c r="F5" i="21"/>
  <c r="E5" i="21"/>
  <c r="D5" i="21"/>
  <c r="C5" i="21"/>
  <c r="B5" i="21"/>
  <c r="H7" i="21"/>
  <c r="G7" i="21"/>
  <c r="F7" i="21"/>
  <c r="E7" i="21"/>
  <c r="D7" i="21"/>
  <c r="C7" i="21"/>
  <c r="B7" i="21"/>
  <c r="H9" i="21"/>
  <c r="G9" i="21"/>
  <c r="F9" i="21"/>
  <c r="E9" i="21"/>
  <c r="D9" i="21"/>
  <c r="C9" i="21"/>
  <c r="B9" i="21"/>
  <c r="H11" i="21"/>
  <c r="G11" i="21"/>
  <c r="F11" i="21"/>
  <c r="E11" i="21"/>
  <c r="D11" i="21"/>
  <c r="C11" i="21"/>
  <c r="B11" i="21"/>
  <c r="C13" i="21"/>
  <c r="B13" i="21"/>
  <c r="H3" i="20"/>
  <c r="H2" i="20" s="1"/>
  <c r="G3" i="20"/>
  <c r="G2" i="20" s="1"/>
  <c r="F3" i="20"/>
  <c r="F2" i="20" s="1"/>
  <c r="E3" i="20"/>
  <c r="E2" i="20" s="1"/>
  <c r="D3" i="20"/>
  <c r="D2" i="20" s="1"/>
  <c r="C3" i="20"/>
  <c r="C2" i="20" s="1"/>
  <c r="B3" i="20"/>
  <c r="H5" i="20"/>
  <c r="G5" i="20"/>
  <c r="F5" i="20"/>
  <c r="E5" i="20"/>
  <c r="D5" i="20"/>
  <c r="C5" i="20"/>
  <c r="B5" i="20"/>
  <c r="H7" i="20"/>
  <c r="G7" i="20"/>
  <c r="F7" i="20"/>
  <c r="E7" i="20"/>
  <c r="D7" i="20"/>
  <c r="C7" i="20"/>
  <c r="B7" i="20"/>
  <c r="H9" i="20"/>
  <c r="G9" i="20"/>
  <c r="F9" i="20"/>
  <c r="E9" i="20"/>
  <c r="D9" i="20"/>
  <c r="C9" i="20"/>
  <c r="B9" i="20"/>
  <c r="H11" i="20"/>
  <c r="G11" i="20"/>
  <c r="F11" i="20"/>
  <c r="E11" i="20"/>
  <c r="D11" i="20"/>
  <c r="C11" i="20"/>
  <c r="B11" i="20"/>
  <c r="C13" i="20"/>
  <c r="B13" i="20"/>
  <c r="H3" i="19"/>
  <c r="H2" i="19" s="1"/>
  <c r="G3" i="19"/>
  <c r="G2" i="19" s="1"/>
  <c r="F3" i="19"/>
  <c r="F2" i="19" s="1"/>
  <c r="E3" i="19"/>
  <c r="E2" i="19" s="1"/>
  <c r="D3" i="19"/>
  <c r="D2" i="19" s="1"/>
  <c r="C3" i="19"/>
  <c r="C2" i="19" s="1"/>
  <c r="B3" i="19"/>
  <c r="H5" i="19"/>
  <c r="G5" i="19"/>
  <c r="F5" i="19"/>
  <c r="E5" i="19"/>
  <c r="D5" i="19"/>
  <c r="C5" i="19"/>
  <c r="B5" i="19"/>
  <c r="H7" i="19"/>
  <c r="G7" i="19"/>
  <c r="F7" i="19"/>
  <c r="E7" i="19"/>
  <c r="D7" i="19"/>
  <c r="C7" i="19"/>
  <c r="B7" i="19"/>
  <c r="H9" i="19"/>
  <c r="G9" i="19"/>
  <c r="F9" i="19"/>
  <c r="E9" i="19"/>
  <c r="D9" i="19"/>
  <c r="C9" i="19"/>
  <c r="B9" i="19"/>
  <c r="H11" i="19"/>
  <c r="G11" i="19"/>
  <c r="F11" i="19"/>
  <c r="E11" i="19"/>
  <c r="D11" i="19"/>
  <c r="C11" i="19"/>
  <c r="B11" i="19"/>
  <c r="C13" i="19"/>
  <c r="B13" i="19"/>
  <c r="H3" i="18"/>
  <c r="H2" i="18" s="1"/>
  <c r="G3" i="18"/>
  <c r="G2" i="18" s="1"/>
  <c r="F3" i="18"/>
  <c r="F2" i="18" s="1"/>
  <c r="E3" i="18"/>
  <c r="E2" i="18" s="1"/>
  <c r="D3" i="18"/>
  <c r="D2" i="18" s="1"/>
  <c r="C3" i="18"/>
  <c r="C2" i="18" s="1"/>
  <c r="B3" i="18"/>
  <c r="H5" i="18"/>
  <c r="G5" i="18"/>
  <c r="F5" i="18"/>
  <c r="E5" i="18"/>
  <c r="D5" i="18"/>
  <c r="C5" i="18"/>
  <c r="B5" i="18"/>
  <c r="H7" i="18"/>
  <c r="G7" i="18"/>
  <c r="F7" i="18"/>
  <c r="E7" i="18"/>
  <c r="D7" i="18"/>
  <c r="C7" i="18"/>
  <c r="B7" i="18"/>
  <c r="H9" i="18"/>
  <c r="G9" i="18"/>
  <c r="F9" i="18"/>
  <c r="E9" i="18"/>
  <c r="D9" i="18"/>
  <c r="C9" i="18"/>
  <c r="B9" i="18"/>
  <c r="H11" i="18"/>
  <c r="G11" i="18"/>
  <c r="F11" i="18"/>
  <c r="E11" i="18"/>
  <c r="D11" i="18"/>
  <c r="C11" i="18"/>
  <c r="B11" i="18"/>
  <c r="C13" i="18"/>
  <c r="B13" i="18"/>
  <c r="H3" i="17"/>
  <c r="H2" i="17" s="1"/>
  <c r="G3" i="17"/>
  <c r="G2" i="17" s="1"/>
  <c r="F3" i="17"/>
  <c r="F2" i="17" s="1"/>
  <c r="E3" i="17"/>
  <c r="E2" i="17" s="1"/>
  <c r="D3" i="17"/>
  <c r="D2" i="17" s="1"/>
  <c r="C3" i="17"/>
  <c r="C2" i="17" s="1"/>
  <c r="B3" i="17"/>
  <c r="H5" i="17"/>
  <c r="G5" i="17"/>
  <c r="F5" i="17"/>
  <c r="E5" i="17"/>
  <c r="D5" i="17"/>
  <c r="C5" i="17"/>
  <c r="B5" i="17"/>
  <c r="H7" i="17"/>
  <c r="G7" i="17"/>
  <c r="F7" i="17"/>
  <c r="E7" i="17"/>
  <c r="D7" i="17"/>
  <c r="C7" i="17"/>
  <c r="B7" i="17"/>
  <c r="H9" i="17"/>
  <c r="G9" i="17"/>
  <c r="F9" i="17"/>
  <c r="E9" i="17"/>
  <c r="D9" i="17"/>
  <c r="C9" i="17"/>
  <c r="B9" i="17"/>
  <c r="H11" i="17"/>
  <c r="G11" i="17"/>
  <c r="F11" i="17"/>
  <c r="E11" i="17"/>
  <c r="D11" i="17"/>
  <c r="C11" i="17"/>
  <c r="B11" i="17"/>
  <c r="C13" i="17"/>
  <c r="B13" i="17"/>
  <c r="H3" i="16"/>
  <c r="H2" i="16" s="1"/>
  <c r="G3" i="16"/>
  <c r="G2" i="16" s="1"/>
  <c r="F3" i="16"/>
  <c r="F2" i="16" s="1"/>
  <c r="E3" i="16"/>
  <c r="E2" i="16" s="1"/>
  <c r="D3" i="16"/>
  <c r="D2" i="16" s="1"/>
  <c r="C3" i="16"/>
  <c r="C2" i="16" s="1"/>
  <c r="B3" i="16"/>
  <c r="H5" i="16"/>
  <c r="G5" i="16"/>
  <c r="F5" i="16"/>
  <c r="E5" i="16"/>
  <c r="D5" i="16"/>
  <c r="C5" i="16"/>
  <c r="B5" i="16"/>
  <c r="H7" i="16"/>
  <c r="G7" i="16"/>
  <c r="F7" i="16"/>
  <c r="E7" i="16"/>
  <c r="D7" i="16"/>
  <c r="C7" i="16"/>
  <c r="B7" i="16"/>
  <c r="H9" i="16"/>
  <c r="G9" i="16"/>
  <c r="F9" i="16"/>
  <c r="E9" i="16"/>
  <c r="D9" i="16"/>
  <c r="C9" i="16"/>
  <c r="B9" i="16"/>
  <c r="H11" i="16"/>
  <c r="G11" i="16"/>
  <c r="F11" i="16"/>
  <c r="E11" i="16"/>
  <c r="D11" i="16"/>
  <c r="C11" i="16"/>
  <c r="B11" i="16"/>
  <c r="C13" i="16"/>
  <c r="B13" i="16"/>
  <c r="H3" i="15"/>
  <c r="H2" i="15" s="1"/>
  <c r="G3" i="15"/>
  <c r="G2" i="15" s="1"/>
  <c r="F3" i="15"/>
  <c r="F2" i="15" s="1"/>
  <c r="E3" i="15"/>
  <c r="E2" i="15" s="1"/>
  <c r="D3" i="15"/>
  <c r="D2" i="15" s="1"/>
  <c r="C3" i="15"/>
  <c r="C2" i="15" s="1"/>
  <c r="B3" i="15"/>
  <c r="H5" i="15"/>
  <c r="G5" i="15"/>
  <c r="F5" i="15"/>
  <c r="E5" i="15"/>
  <c r="D5" i="15"/>
  <c r="C5" i="15"/>
  <c r="B5" i="15"/>
  <c r="H7" i="15"/>
  <c r="G7" i="15"/>
  <c r="F7" i="15"/>
  <c r="E7" i="15"/>
  <c r="D7" i="15"/>
  <c r="C7" i="15"/>
  <c r="B7" i="15"/>
  <c r="H9" i="15"/>
  <c r="G9" i="15"/>
  <c r="F9" i="15"/>
  <c r="E9" i="15"/>
  <c r="D9" i="15"/>
  <c r="C9" i="15"/>
  <c r="B9" i="15"/>
  <c r="H11" i="15"/>
  <c r="G11" i="15"/>
  <c r="F11" i="15"/>
  <c r="E11" i="15"/>
  <c r="D11" i="15"/>
  <c r="C11" i="15"/>
  <c r="B11" i="15"/>
  <c r="C13" i="15"/>
  <c r="B13" i="15"/>
  <c r="H3" i="14"/>
  <c r="H2" i="14" s="1"/>
  <c r="G3" i="14"/>
  <c r="G2" i="14" s="1"/>
  <c r="F3" i="14"/>
  <c r="F2" i="14" s="1"/>
  <c r="E3" i="14"/>
  <c r="E2" i="14" s="1"/>
  <c r="D3" i="14"/>
  <c r="D2" i="14" s="1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H11" i="14"/>
  <c r="G11" i="14"/>
  <c r="F11" i="14"/>
  <c r="E11" i="14"/>
  <c r="D11" i="14"/>
  <c r="C11" i="14"/>
  <c r="B11" i="14"/>
  <c r="C13" i="14"/>
  <c r="B13" i="14"/>
  <c r="B2" i="14"/>
</calcChain>
</file>

<file path=xl/sharedStrings.xml><?xml version="1.0" encoding="utf-8"?>
<sst xmlns="http://schemas.openxmlformats.org/spreadsheetml/2006/main" count="38" uniqueCount="27">
  <si>
    <t>메모</t>
  </si>
  <si>
    <t>달력 설정</t>
  </si>
  <si>
    <t>연도</t>
  </si>
  <si>
    <t>일요일</t>
  </si>
  <si>
    <t>주 시작</t>
    <phoneticPr fontId="1" type="noConversion"/>
  </si>
  <si>
    <t>1주차</t>
    <phoneticPr fontId="8" type="noConversion"/>
  </si>
  <si>
    <t>3주차</t>
    <phoneticPr fontId="8" type="noConversion"/>
  </si>
  <si>
    <t>4주차</t>
    <phoneticPr fontId="8" type="noConversion"/>
  </si>
  <si>
    <t>5주차</t>
    <phoneticPr fontId="8" type="noConversion"/>
  </si>
  <si>
    <t>6주차</t>
    <phoneticPr fontId="8" type="noConversion"/>
  </si>
  <si>
    <t>7주차</t>
    <phoneticPr fontId="8" type="noConversion"/>
  </si>
  <si>
    <t>8주차</t>
    <phoneticPr fontId="8" type="noConversion"/>
  </si>
  <si>
    <t>9주차</t>
    <phoneticPr fontId="8" type="noConversion"/>
  </si>
  <si>
    <t>10주차</t>
    <phoneticPr fontId="8" type="noConversion"/>
  </si>
  <si>
    <t>2주차</t>
    <phoneticPr fontId="8" type="noConversion"/>
  </si>
  <si>
    <r>
      <rPr>
        <b/>
        <sz val="11"/>
        <color theme="1" tint="0.24994659260841701"/>
        <rFont val="바탕"/>
        <family val="1"/>
        <charset val="129"/>
      </rPr>
      <t>프로젝트 계획</t>
    </r>
    <r>
      <rPr>
        <sz val="11"/>
        <color theme="1" tint="0.24994659260841701"/>
        <rFont val="바탕"/>
        <family val="1"/>
        <charset val="129"/>
      </rPr>
      <t xml:space="preserve">
초벌 - intellij 설정
git hub 설정
</t>
    </r>
    <phoneticPr fontId="8" type="noConversion"/>
  </si>
  <si>
    <t xml:space="preserve">springboot 공부...
</t>
    <phoneticPr fontId="8" type="noConversion"/>
  </si>
  <si>
    <t>main 화면 만들기 - 로그인&amp;회원가입 버튼
아이디 비밀번호 입력창</t>
    <phoneticPr fontId="8" type="noConversion"/>
  </si>
  <si>
    <t>회원가입 기능 만들기</t>
    <phoneticPr fontId="8" type="noConversion"/>
  </si>
  <si>
    <t>로그인 기능 만들기
로그인해서 화면 넘어가기</t>
    <phoneticPr fontId="8" type="noConversion"/>
  </si>
  <si>
    <t>날짜, 제목, 날씨,쓰기</t>
    <phoneticPr fontId="8" type="noConversion"/>
  </si>
  <si>
    <t>일기 프론트엔드
일기 DB 설계, 저장</t>
    <phoneticPr fontId="8" type="noConversion"/>
  </si>
  <si>
    <t xml:space="preserve">일기 저장기능
최근 일기 목록 </t>
    <phoneticPr fontId="8" type="noConversion"/>
  </si>
  <si>
    <t>임시 저장 기능</t>
    <phoneticPr fontId="8" type="noConversion"/>
  </si>
  <si>
    <t>임시 저장</t>
    <phoneticPr fontId="8" type="noConversion"/>
  </si>
  <si>
    <t>디자인</t>
    <phoneticPr fontId="8" type="noConversion"/>
  </si>
  <si>
    <t>테스트
버그 , 문제점, 개선점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</si>
</sst>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23">
    <font>
      <sz val="11"/>
      <color theme="1" tint="0.24994659260841701"/>
      <name val="Batang"/>
      <family val="1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3"/>
      <charset val="129"/>
      <scheme val="minor"/>
    </font>
    <font>
      <sz val="35"/>
      <color theme="4"/>
      <name val="바탕"/>
      <family val="1"/>
      <charset val="129"/>
    </font>
    <font>
      <sz val="11"/>
      <color theme="1" tint="0.24994659260841701"/>
      <name val="바탕"/>
      <family val="1"/>
      <charset val="129"/>
    </font>
    <font>
      <sz val="11"/>
      <color theme="4" tint="-0.24994659260841701"/>
      <name val="바탕"/>
      <family val="1"/>
      <charset val="129"/>
    </font>
    <font>
      <sz val="10"/>
      <name val="바탕"/>
      <family val="1"/>
      <charset val="129"/>
    </font>
    <font>
      <sz val="11"/>
      <color theme="1" tint="0.34998626667073579"/>
      <name val="바탕"/>
      <family val="1"/>
      <charset val="129"/>
    </font>
    <font>
      <b/>
      <sz val="11"/>
      <color theme="1" tint="0.34998626667073579"/>
      <name val="바탕"/>
      <family val="1"/>
      <charset val="129"/>
    </font>
    <font>
      <sz val="11"/>
      <color theme="4" tint="-0.24994659260841701"/>
      <name val="Batang"/>
      <family val="1"/>
    </font>
    <font>
      <sz val="11"/>
      <color theme="1" tint="0.24994659260841701"/>
      <name val="Batang"/>
      <family val="1"/>
    </font>
    <font>
      <sz val="35"/>
      <color theme="4"/>
      <name val="Batang"/>
      <family val="1"/>
    </font>
    <font>
      <sz val="10"/>
      <name val="Batang"/>
      <family val="1"/>
    </font>
    <font>
      <sz val="12"/>
      <color theme="4" tint="-0.24994659260841701"/>
      <name val="Batang"/>
      <family val="1"/>
    </font>
    <font>
      <sz val="11"/>
      <color theme="1" tint="0.34998626667073579"/>
      <name val="Batang"/>
      <family val="1"/>
    </font>
    <font>
      <b/>
      <sz val="11"/>
      <color theme="1" tint="0.34998626667073579"/>
      <name val="Batang"/>
      <family val="1"/>
    </font>
    <font>
      <b/>
      <sz val="11"/>
      <color theme="1" tint="0.24994659260841701"/>
      <name val="바탕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</borders>
  <cellStyleXfs count="17">
    <xf numFmtId="0" fontId="0" fillId="0" borderId="0">
      <alignment vertical="top"/>
    </xf>
    <xf numFmtId="0" fontId="6" fillId="3" borderId="0" applyNumberFormat="0" applyBorder="0" applyAlignment="0" applyProtection="0"/>
    <xf numFmtId="0" fontId="15" fillId="0" borderId="3" applyNumberFormat="0" applyFill="0" applyProtection="0">
      <alignment horizontal="left" vertical="center" indent="1"/>
    </xf>
    <xf numFmtId="0" fontId="2" fillId="4" borderId="1" applyNumberFormat="0" applyAlignment="0" applyProtection="0"/>
    <xf numFmtId="0" fontId="3" fillId="5" borderId="2" applyNumberFormat="0" applyProtection="0">
      <alignment vertical="center"/>
    </xf>
    <xf numFmtId="0" fontId="17" fillId="0" borderId="0" applyFill="0" applyBorder="0" applyProtection="0">
      <alignment vertical="center"/>
    </xf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180" fontId="13" fillId="0" borderId="0">
      <alignment horizontal="left" indent="1"/>
    </xf>
    <xf numFmtId="0" fontId="7" fillId="6" borderId="0" applyNumberFormat="0" applyFont="0" applyBorder="0" applyAlignment="0">
      <alignment horizontal="left" vertical="center" indent="1"/>
    </xf>
    <xf numFmtId="0" fontId="4" fillId="0" borderId="0">
      <alignment horizontal="left" indent="1"/>
    </xf>
    <xf numFmtId="0" fontId="15" fillId="0" borderId="0" applyFill="0" applyProtection="0"/>
    <xf numFmtId="0" fontId="16" fillId="0" borderId="0" applyFill="0" applyProtection="0"/>
  </cellStyleXfs>
  <cellXfs count="35">
    <xf numFmtId="0" fontId="0" fillId="0" borderId="0" xfId="0">
      <alignment vertical="top"/>
    </xf>
    <xf numFmtId="0" fontId="10" fillId="0" borderId="0" xfId="0" applyFont="1">
      <alignment vertical="top"/>
    </xf>
    <xf numFmtId="0" fontId="9" fillId="2" borderId="0" xfId="5" applyFont="1" applyFill="1" applyBorder="1" applyAlignment="1">
      <alignment horizontal="left" vertical="center"/>
    </xf>
    <xf numFmtId="0" fontId="11" fillId="2" borderId="0" xfId="2" applyFont="1" applyFill="1" applyBorder="1" applyAlignment="1">
      <alignment vertical="center"/>
    </xf>
    <xf numFmtId="0" fontId="10" fillId="2" borderId="0" xfId="0" applyFont="1" applyFill="1">
      <alignment vertical="top"/>
    </xf>
    <xf numFmtId="0" fontId="11" fillId="0" borderId="3" xfId="2" applyFont="1" applyFill="1">
      <alignment horizontal="left" vertical="center" indent="1"/>
    </xf>
    <xf numFmtId="0" fontId="12" fillId="0" borderId="0" xfId="0" applyFont="1">
      <alignment vertical="top"/>
    </xf>
    <xf numFmtId="180" fontId="13" fillId="0" borderId="0" xfId="12" applyFont="1">
      <alignment horizontal="left" indent="1"/>
    </xf>
    <xf numFmtId="0" fontId="10" fillId="0" borderId="0" xfId="0" applyFont="1" applyAlignment="1">
      <alignment horizontal="left" indent="1"/>
    </xf>
    <xf numFmtId="0" fontId="10" fillId="6" borderId="0" xfId="13" applyFont="1" applyAlignment="1">
      <alignment vertical="top"/>
    </xf>
    <xf numFmtId="0" fontId="9" fillId="0" borderId="0" xfId="5" applyFont="1" applyFill="1" applyBorder="1" applyAlignment="1">
      <alignment horizontal="right" vertical="center"/>
    </xf>
    <xf numFmtId="180" fontId="13" fillId="6" borderId="0" xfId="13" applyNumberFormat="1" applyFont="1" applyAlignment="1">
      <alignment horizontal="left" indent="1"/>
    </xf>
    <xf numFmtId="0" fontId="15" fillId="0" borderId="3" xfId="2" applyFont="1" applyFill="1">
      <alignment horizontal="left" vertical="center" indent="1"/>
    </xf>
    <xf numFmtId="0" fontId="16" fillId="0" borderId="0" xfId="0" applyFont="1">
      <alignment vertical="top"/>
    </xf>
    <xf numFmtId="0" fontId="17" fillId="2" borderId="0" xfId="5" applyFont="1" applyFill="1" applyBorder="1">
      <alignment vertical="center"/>
    </xf>
    <xf numFmtId="0" fontId="17" fillId="2" borderId="0" xfId="5" applyFont="1" applyFill="1" applyBorder="1" applyAlignment="1">
      <alignment horizontal="left" vertical="center"/>
    </xf>
    <xf numFmtId="0" fontId="17" fillId="2" borderId="0" xfId="5" applyNumberFormat="1" applyFont="1" applyFill="1" applyBorder="1" applyAlignment="1">
      <alignment horizontal="left" vertical="center"/>
    </xf>
    <xf numFmtId="0" fontId="15" fillId="2" borderId="0" xfId="2" applyFont="1" applyFill="1" applyBorder="1" applyAlignment="1">
      <alignment vertical="center"/>
    </xf>
    <xf numFmtId="0" fontId="17" fillId="2" borderId="0" xfId="5" applyFont="1" applyFill="1" applyAlignment="1">
      <alignment horizontal="left" vertical="center"/>
    </xf>
    <xf numFmtId="0" fontId="16" fillId="2" borderId="0" xfId="0" applyFont="1" applyFill="1">
      <alignment vertical="top"/>
    </xf>
    <xf numFmtId="0" fontId="15" fillId="2" borderId="0" xfId="15" applyFont="1" applyFill="1"/>
    <xf numFmtId="0" fontId="18" fillId="0" borderId="0" xfId="0" applyFont="1">
      <alignment vertical="top"/>
    </xf>
    <xf numFmtId="0" fontId="16" fillId="0" borderId="0" xfId="16" applyFont="1"/>
    <xf numFmtId="0" fontId="19" fillId="0" borderId="0" xfId="14" applyFont="1">
      <alignment horizontal="left" indent="1"/>
    </xf>
    <xf numFmtId="180" fontId="20" fillId="0" borderId="0" xfId="12" applyFont="1">
      <alignment horizontal="left" indent="1"/>
    </xf>
    <xf numFmtId="0" fontId="16" fillId="0" borderId="0" xfId="0" applyFont="1" applyAlignment="1">
      <alignment horizontal="left" indent="1"/>
    </xf>
    <xf numFmtId="180" fontId="16" fillId="0" borderId="0" xfId="0" applyNumberFormat="1" applyFont="1">
      <alignment vertical="top"/>
    </xf>
    <xf numFmtId="180" fontId="20" fillId="6" borderId="0" xfId="13" applyNumberFormat="1" applyFont="1" applyAlignment="1">
      <alignment horizontal="left" wrapText="1" indent="1"/>
    </xf>
    <xf numFmtId="0" fontId="16" fillId="6" borderId="0" xfId="13" applyFont="1" applyAlignment="1">
      <alignment vertical="top"/>
    </xf>
    <xf numFmtId="0" fontId="16" fillId="2" borderId="0" xfId="0" applyFont="1" applyFill="1" applyAlignment="1">
      <alignment horizontal="right"/>
    </xf>
    <xf numFmtId="0" fontId="21" fillId="6" borderId="0" xfId="11" applyFont="1">
      <alignment horizontal="left" vertical="top" wrapText="1" indent="1"/>
    </xf>
    <xf numFmtId="0" fontId="16" fillId="6" borderId="0" xfId="13" applyFont="1" applyAlignment="1">
      <alignment vertical="top"/>
    </xf>
    <xf numFmtId="0" fontId="14" fillId="6" borderId="0" xfId="11" applyFont="1">
      <alignment horizontal="left" vertical="top" wrapText="1" indent="1"/>
    </xf>
    <xf numFmtId="0" fontId="10" fillId="6" borderId="0" xfId="13" applyFont="1" applyAlignment="1">
      <alignment vertical="top"/>
    </xf>
    <xf numFmtId="0" fontId="10" fillId="0" borderId="0" xfId="0" applyFont="1" applyAlignment="1">
      <alignment vertical="top" wrapText="1"/>
    </xf>
  </cellXfs>
  <cellStyles count="17">
    <cellStyle name="40% - 강조색1" xfId="1" builtinId="31" customBuiltin="1"/>
    <cellStyle name="강조색1" xfId="3" builtinId="29" customBuiltin="1"/>
    <cellStyle name="강조색5" xfId="4" builtinId="45" customBuiltin="1"/>
    <cellStyle name="백분율" xfId="10" builtinId="5" customBuiltin="1"/>
    <cellStyle name="설정 항목" xfId="14"/>
    <cellStyle name="쉼표" xfId="6" builtinId="3" customBuiltin="1"/>
    <cellStyle name="쉼표 [0]" xfId="7" builtinId="6" customBuiltin="1"/>
    <cellStyle name="요일" xfId="12"/>
    <cellStyle name="제목" xfId="5" builtinId="15" customBuiltin="1"/>
    <cellStyle name="제목 1" xfId="2" builtinId="16" customBuiltin="1"/>
    <cellStyle name="제목 2" xfId="15" builtinId="17" customBuiltin="1"/>
    <cellStyle name="제목 3" xfId="16" builtinId="18" customBuiltin="1"/>
    <cellStyle name="제목 4" xfId="11" builtinId="19" customBuiltin="1"/>
    <cellStyle name="줄무늬" xfId="13"/>
    <cellStyle name="통화" xfId="8" builtinId="4" customBuiltin="1"/>
    <cellStyle name="통화 [0]" xfId="9" builtinId="7" customBuiltin="1"/>
    <cellStyle name="표준" xfId="0" builtinId="0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K14"/>
  <sheetViews>
    <sheetView showGridLines="0" topLeftCell="A3" zoomScaleNormal="100" workbookViewId="0"/>
  </sheetViews>
  <sheetFormatPr defaultColWidth="8.69921875" defaultRowHeight="14"/>
  <cols>
    <col min="1" max="1" width="2.59765625" style="13" customWidth="1"/>
    <col min="2" max="2" width="18.19921875" style="13" customWidth="1"/>
    <col min="3" max="8" width="17.59765625" style="13" customWidth="1"/>
    <col min="9" max="9" width="2.59765625" style="13" customWidth="1"/>
    <col min="10" max="10" width="6.09765625" style="13" customWidth="1"/>
    <col min="11" max="11" width="13.59765625" style="13" customWidth="1"/>
    <col min="12" max="16384" width="8.69921875" style="13"/>
  </cols>
  <sheetData>
    <row r="1" spans="1:11" s="19" customFormat="1" ht="60" customHeight="1">
      <c r="A1" s="13"/>
      <c r="B1" s="14" t="str">
        <f ca="1">"1월 "&amp;달력연도</f>
        <v>1월 2021</v>
      </c>
      <c r="C1" s="15"/>
      <c r="D1" s="16"/>
      <c r="E1" s="17"/>
      <c r="F1" s="17"/>
      <c r="G1" s="17"/>
      <c r="H1" s="18"/>
      <c r="J1" s="20" t="s">
        <v>1</v>
      </c>
      <c r="K1" s="13"/>
    </row>
    <row r="2" spans="1:11" s="21" customFormat="1" ht="21.75" customHeight="1" thickBot="1">
      <c r="A2" s="13"/>
      <c r="B2" s="12" t="str">
        <f>주시작</f>
        <v>일요일</v>
      </c>
      <c r="C2" s="12" t="str">
        <f t="shared" ref="C2:H2" ca="1" si="0">UPPER(TEXT(C3,"aaaa"))</f>
        <v>월요일</v>
      </c>
      <c r="D2" s="12" t="str">
        <f t="shared" ca="1" si="0"/>
        <v>화요일</v>
      </c>
      <c r="E2" s="12" t="str">
        <f t="shared" ca="1" si="0"/>
        <v>수요일</v>
      </c>
      <c r="F2" s="12" t="str">
        <f t="shared" ca="1" si="0"/>
        <v>목요일</v>
      </c>
      <c r="G2" s="12" t="str">
        <f t="shared" ca="1" si="0"/>
        <v>금요일</v>
      </c>
      <c r="H2" s="12" t="str">
        <f t="shared" ca="1" si="0"/>
        <v>토요일</v>
      </c>
      <c r="J2" s="22" t="s">
        <v>2</v>
      </c>
      <c r="K2" s="23">
        <f ca="1">YEAR(TODAY())</f>
        <v>2021</v>
      </c>
    </row>
    <row r="3" spans="1:11" s="25" customFormat="1" ht="19.5" customHeight="1">
      <c r="A3" s="13"/>
      <c r="B3" s="24">
        <f t="array" aca="1" ref="B3:H3" ca="1">요일및주+DATE(달력연도,1,1)-WEEKDAY(DATE(달력연도,1,1),(주시작="월요일")+1)+1</f>
        <v>44192</v>
      </c>
      <c r="C3" s="24">
        <f ca="1"/>
        <v>44193</v>
      </c>
      <c r="D3" s="24">
        <f ca="1"/>
        <v>44194</v>
      </c>
      <c r="E3" s="24">
        <f ca="1"/>
        <v>44195</v>
      </c>
      <c r="F3" s="24">
        <f ca="1"/>
        <v>44196</v>
      </c>
      <c r="G3" s="24">
        <f ca="1"/>
        <v>44197</v>
      </c>
      <c r="H3" s="24">
        <f ca="1"/>
        <v>44198</v>
      </c>
      <c r="J3" s="22" t="s">
        <v>4</v>
      </c>
      <c r="K3" s="23" t="s">
        <v>3</v>
      </c>
    </row>
    <row r="4" spans="1:11" ht="58" customHeight="1">
      <c r="J4" s="26"/>
    </row>
    <row r="5" spans="1:11" s="25" customFormat="1" ht="19.5" customHeight="1">
      <c r="A5" s="13"/>
      <c r="B5" s="27">
        <f t="array" aca="1" ref="B5:H5" ca="1">요일및주+DATE(달력연도,1,1)-WEEKDAY(DATE(달력연도,1,1),(주시작="월요일")+1)+8</f>
        <v>44199</v>
      </c>
      <c r="C5" s="27">
        <f ca="1"/>
        <v>44200</v>
      </c>
      <c r="D5" s="27">
        <f ca="1"/>
        <v>44201</v>
      </c>
      <c r="E5" s="27">
        <f ca="1"/>
        <v>44202</v>
      </c>
      <c r="F5" s="27">
        <f ca="1"/>
        <v>44203</v>
      </c>
      <c r="G5" s="27">
        <f ca="1"/>
        <v>44204</v>
      </c>
      <c r="H5" s="27">
        <f ca="1"/>
        <v>44205</v>
      </c>
    </row>
    <row r="6" spans="1:11" ht="58" customHeight="1">
      <c r="B6" s="28"/>
      <c r="C6" s="28"/>
      <c r="D6" s="28"/>
      <c r="E6" s="28"/>
      <c r="F6" s="28"/>
      <c r="G6" s="28"/>
      <c r="H6" s="28"/>
      <c r="J6" s="29"/>
    </row>
    <row r="7" spans="1:11" s="25" customFormat="1" ht="19.5" customHeight="1">
      <c r="A7" s="13"/>
      <c r="B7" s="24">
        <f t="array" aca="1" ref="B7:H7" ca="1">요일및주+DATE(달력연도,1,1)-WEEKDAY(DATE(달력연도,1,1),(주시작="월요일")+1)+15</f>
        <v>44206</v>
      </c>
      <c r="C7" s="24">
        <f ca="1"/>
        <v>44207</v>
      </c>
      <c r="D7" s="24">
        <f ca="1"/>
        <v>44208</v>
      </c>
      <c r="E7" s="24">
        <f ca="1"/>
        <v>44209</v>
      </c>
      <c r="F7" s="24">
        <f ca="1"/>
        <v>44210</v>
      </c>
      <c r="G7" s="24">
        <f ca="1"/>
        <v>44211</v>
      </c>
      <c r="H7" s="24">
        <f ca="1"/>
        <v>44212</v>
      </c>
      <c r="J7" s="29"/>
    </row>
    <row r="8" spans="1:11" ht="58" customHeight="1"/>
    <row r="9" spans="1:11" s="25" customFormat="1" ht="19.5" customHeight="1">
      <c r="A9" s="13"/>
      <c r="B9" s="27">
        <f t="array" aca="1" ref="B9:H9" ca="1">요일및주+DATE(달력연도,1,1)-WEEKDAY(DATE(달력연도,1,1),(주시작="월요일")+1)+22</f>
        <v>44213</v>
      </c>
      <c r="C9" s="27">
        <f ca="1"/>
        <v>44214</v>
      </c>
      <c r="D9" s="27">
        <f ca="1"/>
        <v>44215</v>
      </c>
      <c r="E9" s="27">
        <f ca="1"/>
        <v>44216</v>
      </c>
      <c r="F9" s="27">
        <f ca="1"/>
        <v>44217</v>
      </c>
      <c r="G9" s="27">
        <f ca="1"/>
        <v>44218</v>
      </c>
      <c r="H9" s="27">
        <f ca="1"/>
        <v>44219</v>
      </c>
    </row>
    <row r="10" spans="1:11" ht="58" customHeight="1">
      <c r="B10" s="28"/>
      <c r="C10" s="28"/>
      <c r="D10" s="28"/>
      <c r="E10" s="28"/>
      <c r="F10" s="28"/>
      <c r="G10" s="28"/>
      <c r="H10" s="28"/>
    </row>
    <row r="11" spans="1:11" s="25" customFormat="1" ht="19.5" customHeight="1">
      <c r="A11" s="13"/>
      <c r="B11" s="24">
        <f t="array" aca="1" ref="B11:H11" ca="1">요일및주+DATE(달력연도,1,1)-WEEKDAY(DATE(달력연도,1,1),(주시작="월요일")+1)+29</f>
        <v>44220</v>
      </c>
      <c r="C11" s="24">
        <f ca="1"/>
        <v>44221</v>
      </c>
      <c r="D11" s="24">
        <f ca="1"/>
        <v>44222</v>
      </c>
      <c r="E11" s="24">
        <f ca="1"/>
        <v>44223</v>
      </c>
      <c r="F11" s="24">
        <f ca="1"/>
        <v>44224</v>
      </c>
      <c r="G11" s="24">
        <f ca="1"/>
        <v>44225</v>
      </c>
      <c r="H11" s="24">
        <f ca="1"/>
        <v>44226</v>
      </c>
    </row>
    <row r="12" spans="1:11" ht="58" customHeight="1"/>
    <row r="13" spans="1:11" s="25" customFormat="1" ht="19.5" customHeight="1">
      <c r="A13" s="13"/>
      <c r="B13" s="27">
        <f t="array" aca="1" ref="B13:C13" ca="1">요일및주+DATE(달력연도,1,1)-WEEKDAY(DATE(달력연도,1,1),(주시작="월요일")+1)+36</f>
        <v>44227</v>
      </c>
      <c r="C13" s="27">
        <f ca="1"/>
        <v>44228</v>
      </c>
      <c r="D13" s="30" t="s">
        <v>0</v>
      </c>
      <c r="E13" s="31"/>
      <c r="F13" s="31"/>
      <c r="G13" s="31"/>
      <c r="H13" s="31"/>
    </row>
    <row r="14" spans="1:11" ht="58" customHeight="1">
      <c r="B14" s="28"/>
      <c r="C14" s="28"/>
      <c r="D14" s="30"/>
      <c r="E14" s="31"/>
      <c r="F14" s="31"/>
      <c r="G14" s="31"/>
      <c r="H14" s="31"/>
    </row>
  </sheetData>
  <mergeCells count="2">
    <mergeCell ref="D13:D14"/>
    <mergeCell ref="E13:H14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4">
    <dataValidation type="list" errorStyle="warning" allowBlank="1" showInputMessage="1" showErrorMessage="1" error="목록에서 날짜를 선택합니다. 취소를 선택한 다음 Alt+아래쪽 화살표를 눌러 드롭다운 목록에서 일을 선택합니다." prompt="이 셀에서 주 시작 요일을 선택합니다. Alt+아래쪽 화살표를 눌러 드롭다운 목록을 연 다음 Enter 키를 눌러 주 시작 요일을 선택합니다." sqref="K3">
      <formula1>"일요일,월요일"</formula1>
    </dataValidation>
    <dataValidation allowBlank="1" showInputMessage="1" showErrorMessage="1" prompt="이 통합 문서에서 사용자 지정 1개월 달력을 만듭니다. 이 1월 워크시트를 사용하여 모든 달에 대한 연도와 주 시작 요일을 사용자 지정합니다. 각 달은 별도의 워크시트에 있습니다.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연도를 입력하고 아래 셀에 달력 시작 요일을 선택합니다. 이 일정 설정 셀은 인쇄되지 않습니다." sqref="J1"/>
    <dataValidation allowBlank="1" showInputMessage="1" showErrorMessage="1" prompt="오른쪽 셀에 연도를 입력합니다." sqref="J2"/>
    <dataValidation allowBlank="1" showInputMessage="1" showErrorMessage="1" prompt="오른쪽 셀에 주 시작 요일을 선택합니다." sqref="J3"/>
    <dataValidation allowBlank="1" showInputMessage="1" showErrorMessage="1" prompt="이 셀에 연도를 입력합니다." sqref="K2"/>
    <dataValidation allowBlank="1" showInputMessage="1" showErrorMessage="1" prompt="이 행에는 달력의 요일 이름이 표시됩니다. 이 셀에는 주의 시작 요일이 표시됩니다. 시작 요일을 변경하려면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K2 셀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69921875" defaultRowHeight="14"/>
  <cols>
    <col min="1" max="1" width="2.59765625" style="1" customWidth="1"/>
    <col min="2" max="2" width="18.19921875" style="1" customWidth="1"/>
    <col min="3" max="8" width="17.59765625" style="1" customWidth="1"/>
    <col min="9" max="9" width="2.59765625" style="1" customWidth="1"/>
    <col min="10" max="10" width="12" style="1" customWidth="1"/>
    <col min="11" max="16384" width="8.69921875" style="1"/>
  </cols>
  <sheetData>
    <row r="1" spans="1:8" s="4" customFormat="1" ht="59.25" customHeight="1">
      <c r="A1" s="1"/>
      <c r="B1" s="2" t="str">
        <f ca="1">"2월 "&amp;달력연도</f>
        <v>2월 2021</v>
      </c>
      <c r="C1" s="2"/>
      <c r="D1" s="2"/>
      <c r="E1" s="3"/>
      <c r="F1" s="3"/>
      <c r="G1" s="3"/>
      <c r="H1" s="10"/>
    </row>
    <row r="2" spans="1:8" s="6" customFormat="1" ht="21.75" customHeight="1" thickBot="1">
      <c r="A2" s="1"/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1:8" s="8" customFormat="1" ht="19.5" customHeight="1">
      <c r="A3" s="1"/>
      <c r="B3" s="7">
        <f t="array" aca="1" ref="B3:H3" ca="1">요일및주+DATE(달력연도,2,1)-WEEKDAY(DATE(달력연도,2,1),(주시작="Monday")+1)+1</f>
        <v>44227</v>
      </c>
      <c r="C3" s="7">
        <f ca="1"/>
        <v>44228</v>
      </c>
      <c r="D3" s="7">
        <f ca="1"/>
        <v>44229</v>
      </c>
      <c r="E3" s="7">
        <f ca="1"/>
        <v>44230</v>
      </c>
      <c r="F3" s="7">
        <f ca="1"/>
        <v>44231</v>
      </c>
      <c r="G3" s="7">
        <f ca="1"/>
        <v>44232</v>
      </c>
      <c r="H3" s="7">
        <f ca="1"/>
        <v>44233</v>
      </c>
    </row>
    <row r="4" spans="1:8" ht="58" customHeight="1"/>
    <row r="5" spans="1:8" s="8" customFormat="1" ht="19.5" customHeight="1">
      <c r="A5" s="1"/>
      <c r="B5" s="11">
        <f t="array" aca="1" ref="B5:H5" ca="1">요일및주+DATE(달력연도,2,1)-WEEKDAY(DATE(달력연도,2,1),(주시작="Monday")+1)+8</f>
        <v>44234</v>
      </c>
      <c r="C5" s="11">
        <f ca="1"/>
        <v>44235</v>
      </c>
      <c r="D5" s="11">
        <f ca="1"/>
        <v>44236</v>
      </c>
      <c r="E5" s="11">
        <f ca="1"/>
        <v>44237</v>
      </c>
      <c r="F5" s="11">
        <f ca="1"/>
        <v>44238</v>
      </c>
      <c r="G5" s="11">
        <f ca="1"/>
        <v>44239</v>
      </c>
      <c r="H5" s="11">
        <f ca="1"/>
        <v>44240</v>
      </c>
    </row>
    <row r="6" spans="1:8" ht="58" customHeight="1">
      <c r="B6" s="9"/>
      <c r="C6" s="9"/>
      <c r="D6" s="9"/>
      <c r="E6" s="9"/>
      <c r="F6" s="9"/>
      <c r="G6" s="9"/>
      <c r="H6" s="9"/>
    </row>
    <row r="7" spans="1:8" s="8" customFormat="1" ht="19.5" customHeight="1">
      <c r="A7" s="1"/>
      <c r="B7" s="7">
        <f t="array" aca="1" ref="B7:H7" ca="1">요일및주+DATE(달력연도,2,1)-WEEKDAY(DATE(달력연도,2,1),(주시작="Monday")+1)+15</f>
        <v>44241</v>
      </c>
      <c r="C7" s="7">
        <f ca="1"/>
        <v>44242</v>
      </c>
      <c r="D7" s="7">
        <f ca="1"/>
        <v>44243</v>
      </c>
      <c r="E7" s="7">
        <f ca="1"/>
        <v>44244</v>
      </c>
      <c r="F7" s="7">
        <f ca="1"/>
        <v>44245</v>
      </c>
      <c r="G7" s="7">
        <f ca="1"/>
        <v>44246</v>
      </c>
      <c r="H7" s="7">
        <f ca="1"/>
        <v>44247</v>
      </c>
    </row>
    <row r="8" spans="1:8" ht="58" customHeight="1"/>
    <row r="9" spans="1:8" s="8" customFormat="1" ht="19.5" customHeight="1">
      <c r="A9" s="1"/>
      <c r="B9" s="11">
        <f t="array" aca="1" ref="B9:H9" ca="1">요일및주+DATE(달력연도,2,1)-WEEKDAY(DATE(달력연도,2,1),(주시작="Monday")+1)+22</f>
        <v>44248</v>
      </c>
      <c r="C9" s="11">
        <f ca="1"/>
        <v>44249</v>
      </c>
      <c r="D9" s="11">
        <f ca="1"/>
        <v>44250</v>
      </c>
      <c r="E9" s="11">
        <f ca="1"/>
        <v>44251</v>
      </c>
      <c r="F9" s="11">
        <f ca="1"/>
        <v>44252</v>
      </c>
      <c r="G9" s="11">
        <f ca="1"/>
        <v>44253</v>
      </c>
      <c r="H9" s="11">
        <f ca="1"/>
        <v>44254</v>
      </c>
    </row>
    <row r="10" spans="1:8" ht="58" customHeight="1">
      <c r="B10" s="9"/>
      <c r="C10" s="9"/>
      <c r="D10" s="9"/>
      <c r="E10" s="9"/>
      <c r="F10" s="9"/>
      <c r="G10" s="9"/>
      <c r="H10" s="9"/>
    </row>
    <row r="11" spans="1:8" s="8" customFormat="1" ht="19.5" customHeight="1">
      <c r="A11" s="1"/>
      <c r="B11" s="7">
        <f t="array" aca="1" ref="B11:H11" ca="1">요일및주+DATE(달력연도,2,1)-WEEKDAY(DATE(달력연도,2,1),(주시작="Monday")+1)+29</f>
        <v>44255</v>
      </c>
      <c r="C11" s="7">
        <f ca="1"/>
        <v>44256</v>
      </c>
      <c r="D11" s="7">
        <f ca="1"/>
        <v>44257</v>
      </c>
      <c r="E11" s="7">
        <f ca="1"/>
        <v>44258</v>
      </c>
      <c r="F11" s="7">
        <f ca="1"/>
        <v>44259</v>
      </c>
      <c r="G11" s="7">
        <f ca="1"/>
        <v>44260</v>
      </c>
      <c r="H11" s="7">
        <f ca="1"/>
        <v>44261</v>
      </c>
    </row>
    <row r="12" spans="1:8" ht="58" customHeight="1"/>
    <row r="13" spans="1:8" s="8" customFormat="1" ht="19.5" customHeight="1">
      <c r="A13" s="1"/>
      <c r="B13" s="11">
        <f t="array" aca="1" ref="B13:C13" ca="1">요일및주+DATE(달력연도,2,1)-WEEKDAY(DATE(달력연도,2,1),(주시작="Monday")+1)+36</f>
        <v>44262</v>
      </c>
      <c r="C13" s="11">
        <f ca="1"/>
        <v>44263</v>
      </c>
      <c r="D13" s="32" t="s">
        <v>0</v>
      </c>
      <c r="E13" s="33"/>
      <c r="F13" s="33"/>
      <c r="G13" s="33"/>
      <c r="H13" s="33"/>
    </row>
    <row r="14" spans="1:8" ht="58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B1:K14"/>
  <sheetViews>
    <sheetView showGridLines="0" tabSelected="1" topLeftCell="A15" zoomScale="85" zoomScaleNormal="85" workbookViewId="0">
      <selection activeCell="B13" sqref="B13"/>
    </sheetView>
  </sheetViews>
  <sheetFormatPr defaultColWidth="8.69921875" defaultRowHeight="14"/>
  <cols>
    <col min="1" max="1" width="2.59765625" style="1" customWidth="1"/>
    <col min="2" max="2" width="18.19921875" style="1" customWidth="1"/>
    <col min="3" max="8" width="17.59765625" style="1" customWidth="1"/>
    <col min="9" max="9" width="2.59765625" style="1" customWidth="1"/>
    <col min="10" max="10" width="19.5" style="1" bestFit="1" customWidth="1"/>
    <col min="11" max="11" width="45.5" style="1" bestFit="1" customWidth="1"/>
    <col min="12" max="16384" width="8.69921875" style="1"/>
  </cols>
  <sheetData>
    <row r="1" spans="2:11" ht="59.25" customHeight="1">
      <c r="B1" s="2" t="str">
        <f ca="1">"3월 "&amp;달력연도</f>
        <v>3월 2021</v>
      </c>
      <c r="C1" s="2"/>
      <c r="D1" s="2"/>
      <c r="E1" s="3"/>
      <c r="F1" s="3"/>
      <c r="G1" s="3"/>
      <c r="H1" s="10"/>
    </row>
    <row r="2" spans="2:11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11" ht="19.5" customHeight="1">
      <c r="B3" s="7">
        <f t="array" aca="1" ref="B3:H3" ca="1">요일및주+DATE(달력연도,3,1)-WEEKDAY(DATE(달력연도,3,1),(주시작="Monday")+1)+1</f>
        <v>44255</v>
      </c>
      <c r="C3" s="7">
        <f ca="1"/>
        <v>44256</v>
      </c>
      <c r="D3" s="7">
        <f ca="1"/>
        <v>44257</v>
      </c>
      <c r="E3" s="7">
        <f ca="1"/>
        <v>44258</v>
      </c>
      <c r="F3" s="7">
        <f ca="1"/>
        <v>44259</v>
      </c>
      <c r="G3" s="7">
        <f ca="1"/>
        <v>44260</v>
      </c>
      <c r="H3" s="7">
        <f ca="1"/>
        <v>44261</v>
      </c>
    </row>
    <row r="4" spans="2:11" ht="58" customHeight="1"/>
    <row r="5" spans="2:11" ht="19.5" customHeight="1">
      <c r="B5" s="11">
        <f t="array" aca="1" ref="B5:H5" ca="1">요일및주+DATE(달력연도,3,1)-WEEKDAY(DATE(달력연도,3,1),(주시작="Monday")+1)+8</f>
        <v>44262</v>
      </c>
      <c r="C5" s="11">
        <f ca="1"/>
        <v>44263</v>
      </c>
      <c r="D5" s="11">
        <f ca="1"/>
        <v>44264</v>
      </c>
      <c r="E5" s="11">
        <f ca="1"/>
        <v>44265</v>
      </c>
      <c r="F5" s="11">
        <f ca="1"/>
        <v>44266</v>
      </c>
      <c r="G5" s="11">
        <f ca="1"/>
        <v>44267</v>
      </c>
      <c r="H5" s="11">
        <f ca="1"/>
        <v>44268</v>
      </c>
    </row>
    <row r="6" spans="2:11" ht="58" customHeight="1">
      <c r="B6" s="9"/>
      <c r="C6" s="9"/>
      <c r="D6" s="9"/>
      <c r="E6" s="9"/>
      <c r="F6" s="9"/>
      <c r="G6" s="9"/>
      <c r="H6" s="9"/>
    </row>
    <row r="7" spans="2:11" ht="19.5" customHeight="1">
      <c r="B7" s="7">
        <f t="array" aca="1" ref="B7:H7" ca="1">요일및주+DATE(달력연도,3,1)-WEEKDAY(DATE(달력연도,3,1),(주시작="Monday")+1)+15</f>
        <v>44269</v>
      </c>
      <c r="C7" s="7">
        <f ca="1"/>
        <v>44270</v>
      </c>
      <c r="D7" s="7">
        <f ca="1"/>
        <v>44271</v>
      </c>
      <c r="E7" s="7">
        <f ca="1"/>
        <v>44272</v>
      </c>
      <c r="F7" s="7">
        <f ca="1"/>
        <v>44273</v>
      </c>
      <c r="G7" s="7">
        <f ca="1"/>
        <v>44274</v>
      </c>
      <c r="H7" s="7">
        <f ca="1"/>
        <v>44275</v>
      </c>
    </row>
    <row r="8" spans="2:11" ht="58" customHeight="1"/>
    <row r="9" spans="2:11" ht="19.5" customHeight="1">
      <c r="B9" s="11">
        <f t="array" aca="1" ref="B9:H9" ca="1">요일및주+DATE(달력연도,3,1)-WEEKDAY(DATE(달력연도,3,1),(주시작="Monday")+1)+22</f>
        <v>44276</v>
      </c>
      <c r="C9" s="11">
        <f ca="1"/>
        <v>44277</v>
      </c>
      <c r="D9" s="11">
        <f ca="1"/>
        <v>44278</v>
      </c>
      <c r="E9" s="11">
        <f ca="1"/>
        <v>44279</v>
      </c>
      <c r="F9" s="11">
        <f ca="1"/>
        <v>44280</v>
      </c>
      <c r="G9" s="11">
        <f ca="1"/>
        <v>44281</v>
      </c>
      <c r="H9" s="11">
        <f ca="1"/>
        <v>44282</v>
      </c>
      <c r="J9" s="1" t="s">
        <v>5</v>
      </c>
    </row>
    <row r="10" spans="2:11" ht="58" customHeight="1">
      <c r="B10" s="9"/>
      <c r="C10" s="9"/>
      <c r="D10" s="9"/>
      <c r="E10" s="9"/>
      <c r="F10" s="9"/>
      <c r="G10" s="9"/>
      <c r="H10" s="9"/>
      <c r="J10" s="34" t="s">
        <v>15</v>
      </c>
      <c r="K10" s="34" t="s">
        <v>16</v>
      </c>
    </row>
    <row r="11" spans="2:11" ht="19.5" customHeight="1">
      <c r="B11" s="7">
        <f t="array" aca="1" ref="B11:H11" ca="1">요일및주+DATE(달력연도,3,1)-WEEKDAY(DATE(달력연도,3,1),(주시작="Monday")+1)+29</f>
        <v>44283</v>
      </c>
      <c r="C11" s="7">
        <f ca="1"/>
        <v>44284</v>
      </c>
      <c r="D11" s="7">
        <f ca="1"/>
        <v>44285</v>
      </c>
      <c r="E11" s="7">
        <f ca="1"/>
        <v>44286</v>
      </c>
      <c r="F11" s="7">
        <f ca="1"/>
        <v>44287</v>
      </c>
      <c r="G11" s="7">
        <f ca="1"/>
        <v>44288</v>
      </c>
      <c r="H11" s="7">
        <f ca="1"/>
        <v>44289</v>
      </c>
      <c r="J11" s="1" t="s">
        <v>14</v>
      </c>
    </row>
    <row r="12" spans="2:11" ht="58" customHeight="1">
      <c r="J12" s="34" t="s">
        <v>18</v>
      </c>
      <c r="K12" s="34" t="s">
        <v>17</v>
      </c>
    </row>
    <row r="13" spans="2:11" ht="19.5" customHeight="1">
      <c r="B13" s="11">
        <f t="array" aca="1" ref="B13:C13" ca="1">요일및주+DATE(달력연도,3,1)-WEEKDAY(DATE(달력연도,3,1),(주시작="Monday")+1)+36</f>
        <v>44290</v>
      </c>
      <c r="C13" s="11">
        <f ca="1"/>
        <v>44291</v>
      </c>
      <c r="D13" s="32" t="s">
        <v>0</v>
      </c>
      <c r="E13" s="33"/>
      <c r="F13" s="33"/>
      <c r="G13" s="33"/>
      <c r="H13" s="33"/>
    </row>
    <row r="14" spans="2:11" ht="58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이 행과 6, 8, 10, 12, 14 행은 위의 셀에 있는 날짜와 관련된 일별 메모를 입력하는 셀입니다." sqref="B4"/>
    <dataValidation allowBlank="1" showInputMessage="1" showErrorMessage="1" prompt="이 셀에 메모를 입력합니다." sqref="E13:H14"/>
    <dataValidation allowBlank="1" showInputMessage="1" showErrorMessage="1" prompt="오른쪽 셀에 메모를 입력합니다." sqref="D13:D14"/>
    <dataValidation allowBlank="1" showInputMessage="1" showErrorMessage="1" prompt="3월 한 달 일정" sqref="A1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자동으로 결정된 평일입니다." sqref="C2:H2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B1:K14"/>
  <sheetViews>
    <sheetView showGridLines="0" topLeftCell="A5" workbookViewId="0">
      <selection activeCell="J12" sqref="J12"/>
    </sheetView>
  </sheetViews>
  <sheetFormatPr defaultColWidth="8.69921875" defaultRowHeight="14"/>
  <cols>
    <col min="1" max="1" width="2.59765625" style="1" customWidth="1"/>
    <col min="2" max="2" width="18.19921875" style="1" customWidth="1"/>
    <col min="3" max="8" width="17.59765625" style="1" customWidth="1"/>
    <col min="9" max="9" width="2.59765625" style="1" customWidth="1"/>
    <col min="10" max="10" width="27.8984375" style="1" customWidth="1"/>
    <col min="11" max="16384" width="8.69921875" style="1"/>
  </cols>
  <sheetData>
    <row r="1" spans="2:11" ht="59.25" customHeight="1">
      <c r="B1" s="2" t="str">
        <f ca="1">"4월 "&amp;달력연도</f>
        <v>4월 2021</v>
      </c>
      <c r="C1" s="2"/>
      <c r="D1" s="2"/>
      <c r="E1" s="3"/>
      <c r="F1" s="3"/>
      <c r="G1" s="3"/>
      <c r="H1" s="10"/>
    </row>
    <row r="2" spans="2:11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11" ht="19.5" customHeight="1">
      <c r="B3" s="7">
        <f t="array" aca="1" ref="B3:H3" ca="1">요일및주+DATE(달력연도,4,1)-WEEKDAY(DATE(달력연도,4,1),(주시작="Monday")+1)+1</f>
        <v>44283</v>
      </c>
      <c r="C3" s="7">
        <f ca="1"/>
        <v>44284</v>
      </c>
      <c r="D3" s="7">
        <f ca="1"/>
        <v>44285</v>
      </c>
      <c r="E3" s="7">
        <f ca="1"/>
        <v>44286</v>
      </c>
      <c r="F3" s="7">
        <f ca="1"/>
        <v>44287</v>
      </c>
      <c r="G3" s="7">
        <f ca="1"/>
        <v>44288</v>
      </c>
      <c r="H3" s="7">
        <f ca="1"/>
        <v>44289</v>
      </c>
    </row>
    <row r="4" spans="2:11" ht="58" customHeight="1"/>
    <row r="5" spans="2:11" ht="19.5" customHeight="1">
      <c r="B5" s="11">
        <f t="array" aca="1" ref="B5:H5" ca="1">요일및주+DATE(달력연도,4,1)-WEEKDAY(DATE(달력연도,4,1),(주시작="Monday")+1)+8</f>
        <v>44290</v>
      </c>
      <c r="C5" s="11">
        <f ca="1"/>
        <v>44291</v>
      </c>
      <c r="D5" s="11">
        <f ca="1"/>
        <v>44292</v>
      </c>
      <c r="E5" s="11">
        <f ca="1"/>
        <v>44293</v>
      </c>
      <c r="F5" s="11">
        <f ca="1"/>
        <v>44294</v>
      </c>
      <c r="G5" s="11">
        <f ca="1"/>
        <v>44295</v>
      </c>
      <c r="H5" s="11">
        <f ca="1"/>
        <v>44296</v>
      </c>
      <c r="J5" s="1" t="s">
        <v>6</v>
      </c>
    </row>
    <row r="6" spans="2:11" ht="58" customHeight="1">
      <c r="B6" s="9"/>
      <c r="C6" s="9"/>
      <c r="D6" s="9"/>
      <c r="E6" s="9"/>
      <c r="F6" s="9"/>
      <c r="G6" s="9"/>
      <c r="H6" s="9"/>
      <c r="J6" s="34" t="s">
        <v>19</v>
      </c>
    </row>
    <row r="7" spans="2:11" ht="19.5" customHeight="1">
      <c r="B7" s="7">
        <f t="array" aca="1" ref="B7:H7" ca="1">요일및주+DATE(달력연도,4,1)-WEEKDAY(DATE(달력연도,4,1),(주시작="Monday")+1)+15</f>
        <v>44297</v>
      </c>
      <c r="C7" s="7">
        <f ca="1"/>
        <v>44298</v>
      </c>
      <c r="D7" s="7">
        <f ca="1"/>
        <v>44299</v>
      </c>
      <c r="E7" s="7">
        <f ca="1"/>
        <v>44300</v>
      </c>
      <c r="F7" s="7">
        <f ca="1"/>
        <v>44301</v>
      </c>
      <c r="G7" s="7">
        <f ca="1"/>
        <v>44302</v>
      </c>
      <c r="H7" s="7">
        <f ca="1"/>
        <v>44303</v>
      </c>
      <c r="J7" s="1" t="s">
        <v>7</v>
      </c>
    </row>
    <row r="8" spans="2:11" ht="58" customHeight="1">
      <c r="J8" s="34" t="s">
        <v>21</v>
      </c>
      <c r="K8" s="1" t="s">
        <v>20</v>
      </c>
    </row>
    <row r="9" spans="2:11" ht="19.5" customHeight="1">
      <c r="B9" s="11">
        <f t="array" aca="1" ref="B9:H9" ca="1">요일및주+DATE(달력연도,4,1)-WEEKDAY(DATE(달력연도,4,1),(주시작="Monday")+1)+22</f>
        <v>44304</v>
      </c>
      <c r="C9" s="11">
        <f ca="1"/>
        <v>44305</v>
      </c>
      <c r="D9" s="11">
        <f ca="1"/>
        <v>44306</v>
      </c>
      <c r="E9" s="11">
        <f ca="1"/>
        <v>44307</v>
      </c>
      <c r="F9" s="11">
        <f ca="1"/>
        <v>44308</v>
      </c>
      <c r="G9" s="11">
        <f ca="1"/>
        <v>44309</v>
      </c>
      <c r="H9" s="11">
        <f ca="1"/>
        <v>44310</v>
      </c>
      <c r="J9" s="1" t="s">
        <v>8</v>
      </c>
    </row>
    <row r="10" spans="2:11" ht="58" customHeight="1">
      <c r="B10" s="9"/>
      <c r="C10" s="9"/>
      <c r="D10" s="9"/>
      <c r="E10" s="9"/>
      <c r="F10" s="9"/>
      <c r="G10" s="9"/>
      <c r="H10" s="9"/>
      <c r="J10" s="34" t="s">
        <v>22</v>
      </c>
    </row>
    <row r="11" spans="2:11" ht="19.5" customHeight="1">
      <c r="B11" s="7">
        <f t="array" aca="1" ref="B11:H11" ca="1">요일및주+DATE(달력연도,4,1)-WEEKDAY(DATE(달력연도,4,1),(주시작="Monday")+1)+29</f>
        <v>44311</v>
      </c>
      <c r="C11" s="7">
        <f ca="1"/>
        <v>44312</v>
      </c>
      <c r="D11" s="7">
        <f ca="1"/>
        <v>44313</v>
      </c>
      <c r="E11" s="7">
        <f ca="1"/>
        <v>44314</v>
      </c>
      <c r="F11" s="7">
        <f ca="1"/>
        <v>44315</v>
      </c>
      <c r="G11" s="7">
        <f ca="1"/>
        <v>44316</v>
      </c>
      <c r="H11" s="7">
        <f ca="1"/>
        <v>44317</v>
      </c>
      <c r="J11" s="1" t="s">
        <v>9</v>
      </c>
    </row>
    <row r="12" spans="2:11" ht="58" customHeight="1">
      <c r="J12" s="1" t="s">
        <v>23</v>
      </c>
    </row>
    <row r="13" spans="2:11" ht="19.5" customHeight="1">
      <c r="B13" s="11">
        <f t="array" aca="1" ref="B13:C13" ca="1">요일및주+DATE(달력연도,4,1)-WEEKDAY(DATE(달력연도,4,1),(주시작="Monday")+1)+36</f>
        <v>44318</v>
      </c>
      <c r="C13" s="11">
        <f ca="1"/>
        <v>44319</v>
      </c>
      <c r="D13" s="32" t="s">
        <v>0</v>
      </c>
      <c r="E13" s="33"/>
      <c r="F13" s="33"/>
      <c r="G13" s="33"/>
      <c r="H13" s="33"/>
    </row>
    <row r="14" spans="2:11" ht="58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4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B1:J14"/>
  <sheetViews>
    <sheetView showGridLines="0" workbookViewId="0">
      <selection activeCell="H12" sqref="H12"/>
    </sheetView>
  </sheetViews>
  <sheetFormatPr defaultColWidth="8.69921875" defaultRowHeight="14"/>
  <cols>
    <col min="1" max="1" width="2.59765625" style="1" customWidth="1"/>
    <col min="2" max="2" width="18.19921875" style="1" customWidth="1"/>
    <col min="3" max="8" width="17.59765625" style="1" customWidth="1"/>
    <col min="9" max="9" width="2.59765625" style="1" customWidth="1"/>
    <col min="10" max="10" width="17.8984375" style="1" customWidth="1"/>
    <col min="11" max="16384" width="8.69921875" style="1"/>
  </cols>
  <sheetData>
    <row r="1" spans="2:10" ht="59.25" customHeight="1">
      <c r="B1" s="2" t="str">
        <f ca="1">"5월 "&amp;달력연도</f>
        <v>5월 2021</v>
      </c>
      <c r="C1" s="2"/>
      <c r="D1" s="2"/>
      <c r="E1" s="3"/>
      <c r="F1" s="3"/>
      <c r="G1" s="3"/>
      <c r="H1" s="10"/>
    </row>
    <row r="2" spans="2:10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10" ht="19.5" customHeight="1">
      <c r="B3" s="7">
        <f t="array" aca="1" ref="B3:H3" ca="1">요일및주+DATE(달력연도,5,1)-WEEKDAY(DATE(달력연도,5,1),(주시작="Monday")+1)+1</f>
        <v>44311</v>
      </c>
      <c r="C3" s="7">
        <f ca="1"/>
        <v>44312</v>
      </c>
      <c r="D3" s="7">
        <f ca="1"/>
        <v>44313</v>
      </c>
      <c r="E3" s="7">
        <f ca="1"/>
        <v>44314</v>
      </c>
      <c r="F3" s="7">
        <f ca="1"/>
        <v>44315</v>
      </c>
      <c r="G3" s="7">
        <f ca="1"/>
        <v>44316</v>
      </c>
      <c r="H3" s="7">
        <f ca="1"/>
        <v>44317</v>
      </c>
    </row>
    <row r="4" spans="2:10" ht="58" customHeight="1"/>
    <row r="5" spans="2:10" ht="19.5" customHeight="1">
      <c r="B5" s="11">
        <f t="array" aca="1" ref="B5:H5" ca="1">요일및주+DATE(달력연도,5,1)-WEEKDAY(DATE(달력연도,5,1),(주시작="Monday")+1)+8</f>
        <v>44318</v>
      </c>
      <c r="C5" s="11">
        <f ca="1"/>
        <v>44319</v>
      </c>
      <c r="D5" s="11">
        <f ca="1"/>
        <v>44320</v>
      </c>
      <c r="E5" s="11">
        <f ca="1"/>
        <v>44321</v>
      </c>
      <c r="F5" s="11">
        <f ca="1"/>
        <v>44322</v>
      </c>
      <c r="G5" s="11">
        <f ca="1"/>
        <v>44323</v>
      </c>
      <c r="H5" s="11">
        <f ca="1"/>
        <v>44324</v>
      </c>
      <c r="J5" s="1" t="s">
        <v>10</v>
      </c>
    </row>
    <row r="6" spans="2:10" ht="58" customHeight="1">
      <c r="B6" s="9"/>
      <c r="C6" s="9"/>
      <c r="D6" s="9"/>
      <c r="E6" s="9"/>
      <c r="F6" s="9"/>
      <c r="G6" s="9"/>
      <c r="H6" s="9"/>
      <c r="J6" s="1" t="s">
        <v>24</v>
      </c>
    </row>
    <row r="7" spans="2:10" ht="19.5" customHeight="1">
      <c r="B7" s="7">
        <f t="array" aca="1" ref="B7:H7" ca="1">요일및주+DATE(달력연도,5,1)-WEEKDAY(DATE(달력연도,5,1),(주시작="Monday")+1)+15</f>
        <v>44325</v>
      </c>
      <c r="C7" s="7">
        <f ca="1"/>
        <v>44326</v>
      </c>
      <c r="D7" s="7">
        <f ca="1"/>
        <v>44327</v>
      </c>
      <c r="E7" s="7">
        <f ca="1"/>
        <v>44328</v>
      </c>
      <c r="F7" s="7">
        <f ca="1"/>
        <v>44329</v>
      </c>
      <c r="G7" s="7">
        <f ca="1"/>
        <v>44330</v>
      </c>
      <c r="H7" s="7">
        <f ca="1"/>
        <v>44331</v>
      </c>
      <c r="J7" s="1" t="s">
        <v>11</v>
      </c>
    </row>
    <row r="8" spans="2:10" ht="58" customHeight="1">
      <c r="J8" s="1" t="s">
        <v>25</v>
      </c>
    </row>
    <row r="9" spans="2:10" ht="19.5" customHeight="1">
      <c r="B9" s="11">
        <f t="array" aca="1" ref="B9:H9" ca="1">요일및주+DATE(달력연도,5,1)-WEEKDAY(DATE(달력연도,5,1),(주시작="Monday")+1)+22</f>
        <v>44332</v>
      </c>
      <c r="C9" s="11">
        <f ca="1"/>
        <v>44333</v>
      </c>
      <c r="D9" s="11">
        <f ca="1"/>
        <v>44334</v>
      </c>
      <c r="E9" s="11">
        <f ca="1"/>
        <v>44335</v>
      </c>
      <c r="F9" s="11">
        <f ca="1"/>
        <v>44336</v>
      </c>
      <c r="G9" s="11">
        <f ca="1"/>
        <v>44337</v>
      </c>
      <c r="H9" s="11">
        <f ca="1"/>
        <v>44338</v>
      </c>
      <c r="J9" s="1" t="s">
        <v>12</v>
      </c>
    </row>
    <row r="10" spans="2:10" ht="58" customHeight="1">
      <c r="B10" s="9"/>
      <c r="C10" s="9"/>
      <c r="D10" s="9"/>
      <c r="E10" s="9"/>
      <c r="F10" s="9"/>
      <c r="G10" s="9"/>
      <c r="H10" s="9"/>
      <c r="J10" s="34" t="s">
        <v>26</v>
      </c>
    </row>
    <row r="11" spans="2:10" ht="19.5" customHeight="1">
      <c r="B11" s="7">
        <f t="array" aca="1" ref="B11:H11" ca="1">요일및주+DATE(달력연도,5,1)-WEEKDAY(DATE(달력연도,5,1),(주시작="Monday")+1)+29</f>
        <v>44339</v>
      </c>
      <c r="C11" s="7">
        <f ca="1"/>
        <v>44340</v>
      </c>
      <c r="D11" s="7">
        <f ca="1"/>
        <v>44341</v>
      </c>
      <c r="E11" s="7">
        <f ca="1"/>
        <v>44342</v>
      </c>
      <c r="F11" s="7">
        <f ca="1"/>
        <v>44343</v>
      </c>
      <c r="G11" s="7">
        <f ca="1"/>
        <v>44344</v>
      </c>
      <c r="H11" s="7">
        <f ca="1"/>
        <v>44345</v>
      </c>
      <c r="J11" s="1" t="s">
        <v>13</v>
      </c>
    </row>
    <row r="12" spans="2:10" ht="58" customHeight="1"/>
    <row r="13" spans="2:10" ht="19.5" customHeight="1">
      <c r="B13" s="11">
        <f t="array" aca="1" ref="B13:C13" ca="1">요일및주+DATE(달력연도,5,1)-WEEKDAY(DATE(달력연도,5,1),(주시작="Monday")+1)+36</f>
        <v>44346</v>
      </c>
      <c r="C13" s="11">
        <f ca="1"/>
        <v>44347</v>
      </c>
      <c r="D13" s="32" t="s">
        <v>0</v>
      </c>
      <c r="E13" s="33"/>
      <c r="F13" s="33"/>
      <c r="G13" s="33"/>
      <c r="H13" s="33"/>
    </row>
    <row r="14" spans="2:10" ht="58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5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69921875" defaultRowHeight="14"/>
  <cols>
    <col min="1" max="1" width="2.59765625" style="1" customWidth="1"/>
    <col min="2" max="2" width="18.19921875" style="1" customWidth="1"/>
    <col min="3" max="8" width="17.59765625" style="1" customWidth="1"/>
    <col min="9" max="9" width="2.59765625" style="1" customWidth="1"/>
    <col min="10" max="10" width="12" style="1" customWidth="1"/>
    <col min="11" max="16384" width="8.69921875" style="1"/>
  </cols>
  <sheetData>
    <row r="1" spans="2:8" ht="59.25" customHeight="1">
      <c r="B1" s="2" t="str">
        <f ca="1">"6월 "&amp;달력연도</f>
        <v>6월 2021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요일및주+DATE(달력연도,6,1)-WEEKDAY(DATE(달력연도,6,1),(주시작="Monday")+1)+1</f>
        <v>44346</v>
      </c>
      <c r="C3" s="7">
        <f ca="1"/>
        <v>44347</v>
      </c>
      <c r="D3" s="7">
        <f ca="1"/>
        <v>44348</v>
      </c>
      <c r="E3" s="7">
        <f ca="1"/>
        <v>44349</v>
      </c>
      <c r="F3" s="7">
        <f ca="1"/>
        <v>44350</v>
      </c>
      <c r="G3" s="7">
        <f ca="1"/>
        <v>44351</v>
      </c>
      <c r="H3" s="7">
        <f ca="1"/>
        <v>44352</v>
      </c>
    </row>
    <row r="4" spans="2:8" ht="58" customHeight="1"/>
    <row r="5" spans="2:8" ht="19.5" customHeight="1">
      <c r="B5" s="11">
        <f t="array" aca="1" ref="B5:H5" ca="1">요일및주+DATE(달력연도,6,1)-WEEKDAY(DATE(달력연도,6,1),(주시작="Monday")+1)+8</f>
        <v>44353</v>
      </c>
      <c r="C5" s="11">
        <f ca="1"/>
        <v>44354</v>
      </c>
      <c r="D5" s="11">
        <f ca="1"/>
        <v>44355</v>
      </c>
      <c r="E5" s="11">
        <f ca="1"/>
        <v>44356</v>
      </c>
      <c r="F5" s="11">
        <f ca="1"/>
        <v>44357</v>
      </c>
      <c r="G5" s="11">
        <f ca="1"/>
        <v>44358</v>
      </c>
      <c r="H5" s="11">
        <f ca="1"/>
        <v>44359</v>
      </c>
    </row>
    <row r="6" spans="2:8" ht="58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요일및주+DATE(달력연도,6,1)-WEEKDAY(DATE(달력연도,6,1),(주시작="Monday")+1)+15</f>
        <v>44360</v>
      </c>
      <c r="C7" s="7">
        <f ca="1"/>
        <v>44361</v>
      </c>
      <c r="D7" s="7">
        <f ca="1"/>
        <v>44362</v>
      </c>
      <c r="E7" s="7">
        <f ca="1"/>
        <v>44363</v>
      </c>
      <c r="F7" s="7">
        <f ca="1"/>
        <v>44364</v>
      </c>
      <c r="G7" s="7">
        <f ca="1"/>
        <v>44365</v>
      </c>
      <c r="H7" s="7">
        <f ca="1"/>
        <v>44366</v>
      </c>
    </row>
    <row r="8" spans="2:8" ht="58" customHeight="1"/>
    <row r="9" spans="2:8" ht="19.5" customHeight="1">
      <c r="B9" s="11">
        <f t="array" aca="1" ref="B9:H9" ca="1">요일및주+DATE(달력연도,6,1)-WEEKDAY(DATE(달력연도,6,1),(주시작="Monday")+1)+22</f>
        <v>44367</v>
      </c>
      <c r="C9" s="11">
        <f ca="1"/>
        <v>44368</v>
      </c>
      <c r="D9" s="11">
        <f ca="1"/>
        <v>44369</v>
      </c>
      <c r="E9" s="11">
        <f ca="1"/>
        <v>44370</v>
      </c>
      <c r="F9" s="11">
        <f ca="1"/>
        <v>44371</v>
      </c>
      <c r="G9" s="11">
        <f ca="1"/>
        <v>44372</v>
      </c>
      <c r="H9" s="11">
        <f ca="1"/>
        <v>44373</v>
      </c>
    </row>
    <row r="10" spans="2:8" ht="58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요일및주+DATE(달력연도,6,1)-WEEKDAY(DATE(달력연도,6,1),(주시작="Monday")+1)+29</f>
        <v>44374</v>
      </c>
      <c r="C11" s="7">
        <f ca="1"/>
        <v>44375</v>
      </c>
      <c r="D11" s="7">
        <f ca="1"/>
        <v>44376</v>
      </c>
      <c r="E11" s="7">
        <f ca="1"/>
        <v>44377</v>
      </c>
      <c r="F11" s="7">
        <f ca="1"/>
        <v>44378</v>
      </c>
      <c r="G11" s="7">
        <f ca="1"/>
        <v>44379</v>
      </c>
      <c r="H11" s="7">
        <f ca="1"/>
        <v>44380</v>
      </c>
    </row>
    <row r="12" spans="2:8" ht="58" customHeight="1"/>
    <row r="13" spans="2:8" ht="19.5" customHeight="1">
      <c r="B13" s="11">
        <f t="array" aca="1" ref="B13:C13" ca="1">요일및주+DATE(달력연도,6,1)-WEEKDAY(DATE(달력연도,6,1),(주시작="Monday")+1)+36</f>
        <v>44381</v>
      </c>
      <c r="C13" s="11">
        <f ca="1"/>
        <v>44382</v>
      </c>
      <c r="D13" s="32" t="s">
        <v>0</v>
      </c>
      <c r="E13" s="33"/>
      <c r="F13" s="33"/>
      <c r="G13" s="33"/>
      <c r="H13" s="33"/>
    </row>
    <row r="14" spans="2:8" ht="58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6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B1:H14"/>
  <sheetViews>
    <sheetView showGridLines="0" zoomScaleNormal="100" workbookViewId="0"/>
  </sheetViews>
  <sheetFormatPr defaultColWidth="8.69921875" defaultRowHeight="14"/>
  <cols>
    <col min="1" max="1" width="2.59765625" style="1" customWidth="1"/>
    <col min="2" max="2" width="18.19921875" style="1" customWidth="1"/>
    <col min="3" max="8" width="17.59765625" style="1" customWidth="1"/>
    <col min="9" max="9" width="2.59765625" style="1" customWidth="1"/>
    <col min="10" max="10" width="12" style="1" customWidth="1"/>
    <col min="11" max="16384" width="8.69921875" style="1"/>
  </cols>
  <sheetData>
    <row r="1" spans="2:8" ht="59.25" customHeight="1">
      <c r="B1" s="2" t="str">
        <f ca="1">"7월 "&amp;달력연도</f>
        <v>7월 2021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요일및주+DATE(달력연도,7,1)-WEEKDAY(DATE(달력연도,7,1),(주시작="Monday")+1)+1</f>
        <v>44374</v>
      </c>
      <c r="C3" s="7">
        <f ca="1"/>
        <v>44375</v>
      </c>
      <c r="D3" s="7">
        <f ca="1"/>
        <v>44376</v>
      </c>
      <c r="E3" s="7">
        <f ca="1"/>
        <v>44377</v>
      </c>
      <c r="F3" s="7">
        <f ca="1"/>
        <v>44378</v>
      </c>
      <c r="G3" s="7">
        <f ca="1"/>
        <v>44379</v>
      </c>
      <c r="H3" s="7">
        <f ca="1"/>
        <v>44380</v>
      </c>
    </row>
    <row r="4" spans="2:8" ht="58" customHeight="1"/>
    <row r="5" spans="2:8" ht="19.5" customHeight="1">
      <c r="B5" s="11">
        <f t="array" aca="1" ref="B5:H5" ca="1">요일및주+DATE(달력연도,7,1)-WEEKDAY(DATE(달력연도,7,1),(주시작="Monday")+1)+8</f>
        <v>44381</v>
      </c>
      <c r="C5" s="11">
        <f ca="1"/>
        <v>44382</v>
      </c>
      <c r="D5" s="11">
        <f ca="1"/>
        <v>44383</v>
      </c>
      <c r="E5" s="11">
        <f ca="1"/>
        <v>44384</v>
      </c>
      <c r="F5" s="11">
        <f ca="1"/>
        <v>44385</v>
      </c>
      <c r="G5" s="11">
        <f ca="1"/>
        <v>44386</v>
      </c>
      <c r="H5" s="11">
        <f ca="1"/>
        <v>44387</v>
      </c>
    </row>
    <row r="6" spans="2:8" ht="58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요일및주+DATE(달력연도,7,1)-WEEKDAY(DATE(달력연도,7,1),(주시작="Monday")+1)+15</f>
        <v>44388</v>
      </c>
      <c r="C7" s="7">
        <f ca="1"/>
        <v>44389</v>
      </c>
      <c r="D7" s="7">
        <f ca="1"/>
        <v>44390</v>
      </c>
      <c r="E7" s="7">
        <f ca="1"/>
        <v>44391</v>
      </c>
      <c r="F7" s="7">
        <f ca="1"/>
        <v>44392</v>
      </c>
      <c r="G7" s="7">
        <f ca="1"/>
        <v>44393</v>
      </c>
      <c r="H7" s="7">
        <f ca="1"/>
        <v>44394</v>
      </c>
    </row>
    <row r="8" spans="2:8" ht="58" customHeight="1"/>
    <row r="9" spans="2:8" ht="19.5" customHeight="1">
      <c r="B9" s="11">
        <f t="array" aca="1" ref="B9:H9" ca="1">요일및주+DATE(달력연도,7,1)-WEEKDAY(DATE(달력연도,7,1),(주시작="Monday")+1)+22</f>
        <v>44395</v>
      </c>
      <c r="C9" s="11">
        <f ca="1"/>
        <v>44396</v>
      </c>
      <c r="D9" s="11">
        <f ca="1"/>
        <v>44397</v>
      </c>
      <c r="E9" s="11">
        <f ca="1"/>
        <v>44398</v>
      </c>
      <c r="F9" s="11">
        <f ca="1"/>
        <v>44399</v>
      </c>
      <c r="G9" s="11">
        <f ca="1"/>
        <v>44400</v>
      </c>
      <c r="H9" s="11">
        <f ca="1"/>
        <v>44401</v>
      </c>
    </row>
    <row r="10" spans="2:8" ht="58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요일및주+DATE(달력연도,7,1)-WEEKDAY(DATE(달력연도,7,1),(주시작="Monday")+1)+29</f>
        <v>44402</v>
      </c>
      <c r="C11" s="7">
        <f ca="1"/>
        <v>44403</v>
      </c>
      <c r="D11" s="7">
        <f ca="1"/>
        <v>44404</v>
      </c>
      <c r="E11" s="7">
        <f ca="1"/>
        <v>44405</v>
      </c>
      <c r="F11" s="7">
        <f ca="1"/>
        <v>44406</v>
      </c>
      <c r="G11" s="7">
        <f ca="1"/>
        <v>44407</v>
      </c>
      <c r="H11" s="7">
        <f ca="1"/>
        <v>44408</v>
      </c>
    </row>
    <row r="12" spans="2:8" ht="58" customHeight="1"/>
    <row r="13" spans="2:8" ht="19.5" customHeight="1">
      <c r="B13" s="11">
        <f t="array" aca="1" ref="B13:C13" ca="1">요일및주+DATE(달력연도,7,1)-WEEKDAY(DATE(달력연도,7,1),(주시작="Monday")+1)+36</f>
        <v>44409</v>
      </c>
      <c r="C13" s="11">
        <f ca="1"/>
        <v>44410</v>
      </c>
      <c r="D13" s="32" t="s">
        <v>0</v>
      </c>
      <c r="E13" s="33"/>
      <c r="F13" s="33"/>
      <c r="G13" s="33"/>
      <c r="H13" s="33"/>
    </row>
    <row r="14" spans="2:8" ht="58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7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69921875" defaultRowHeight="14"/>
  <cols>
    <col min="1" max="1" width="2.59765625" style="1" customWidth="1"/>
    <col min="2" max="2" width="18.19921875" style="1" customWidth="1"/>
    <col min="3" max="8" width="17.59765625" style="1" customWidth="1"/>
    <col min="9" max="9" width="2.59765625" style="1" customWidth="1"/>
    <col min="10" max="10" width="12" style="1" customWidth="1"/>
    <col min="11" max="16384" width="8.69921875" style="1"/>
  </cols>
  <sheetData>
    <row r="1" spans="2:8" ht="59.25" customHeight="1">
      <c r="B1" s="2" t="str">
        <f ca="1">"8월 "&amp;달력연도</f>
        <v>8월 2021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요일및주+DATE(달력연도,8,1)-WEEKDAY(DATE(달력연도,8,1),(주시작="Monday")+1)+1</f>
        <v>44409</v>
      </c>
      <c r="C3" s="7">
        <f ca="1"/>
        <v>44410</v>
      </c>
      <c r="D3" s="7">
        <f ca="1"/>
        <v>44411</v>
      </c>
      <c r="E3" s="7">
        <f ca="1"/>
        <v>44412</v>
      </c>
      <c r="F3" s="7">
        <f ca="1"/>
        <v>44413</v>
      </c>
      <c r="G3" s="7">
        <f ca="1"/>
        <v>44414</v>
      </c>
      <c r="H3" s="7">
        <f ca="1"/>
        <v>44415</v>
      </c>
    </row>
    <row r="4" spans="2:8" ht="58" customHeight="1"/>
    <row r="5" spans="2:8" ht="19.5" customHeight="1">
      <c r="B5" s="11">
        <f t="array" aca="1" ref="B5:H5" ca="1">요일및주+DATE(달력연도,8,1)-WEEKDAY(DATE(달력연도,8,1),(주시작="Monday")+1)+8</f>
        <v>44416</v>
      </c>
      <c r="C5" s="11">
        <f ca="1"/>
        <v>44417</v>
      </c>
      <c r="D5" s="11">
        <f ca="1"/>
        <v>44418</v>
      </c>
      <c r="E5" s="11">
        <f ca="1"/>
        <v>44419</v>
      </c>
      <c r="F5" s="11">
        <f ca="1"/>
        <v>44420</v>
      </c>
      <c r="G5" s="11">
        <f ca="1"/>
        <v>44421</v>
      </c>
      <c r="H5" s="11">
        <f ca="1"/>
        <v>44422</v>
      </c>
    </row>
    <row r="6" spans="2:8" ht="58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요일및주+DATE(달력연도,8,1)-WEEKDAY(DATE(달력연도,8,1),(주시작="Monday")+1)+15</f>
        <v>44423</v>
      </c>
      <c r="C7" s="7">
        <f ca="1"/>
        <v>44424</v>
      </c>
      <c r="D7" s="7">
        <f ca="1"/>
        <v>44425</v>
      </c>
      <c r="E7" s="7">
        <f ca="1"/>
        <v>44426</v>
      </c>
      <c r="F7" s="7">
        <f ca="1"/>
        <v>44427</v>
      </c>
      <c r="G7" s="7">
        <f ca="1"/>
        <v>44428</v>
      </c>
      <c r="H7" s="7">
        <f ca="1"/>
        <v>44429</v>
      </c>
    </row>
    <row r="8" spans="2:8" ht="58" customHeight="1"/>
    <row r="9" spans="2:8" ht="19.5" customHeight="1">
      <c r="B9" s="11">
        <f t="array" aca="1" ref="B9:H9" ca="1">요일및주+DATE(달력연도,8,1)-WEEKDAY(DATE(달력연도,8,1),(주시작="Monday")+1)+22</f>
        <v>44430</v>
      </c>
      <c r="C9" s="11">
        <f ca="1"/>
        <v>44431</v>
      </c>
      <c r="D9" s="11">
        <f ca="1"/>
        <v>44432</v>
      </c>
      <c r="E9" s="11">
        <f ca="1"/>
        <v>44433</v>
      </c>
      <c r="F9" s="11">
        <f ca="1"/>
        <v>44434</v>
      </c>
      <c r="G9" s="11">
        <f ca="1"/>
        <v>44435</v>
      </c>
      <c r="H9" s="11">
        <f ca="1"/>
        <v>44436</v>
      </c>
    </row>
    <row r="10" spans="2:8" ht="58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요일및주+DATE(달력연도,8,1)-WEEKDAY(DATE(달력연도,8,1),(주시작="Monday")+1)+29</f>
        <v>44437</v>
      </c>
      <c r="C11" s="7">
        <f ca="1"/>
        <v>44438</v>
      </c>
      <c r="D11" s="7">
        <f ca="1"/>
        <v>44439</v>
      </c>
      <c r="E11" s="7">
        <f ca="1"/>
        <v>44440</v>
      </c>
      <c r="F11" s="7">
        <f ca="1"/>
        <v>44441</v>
      </c>
      <c r="G11" s="7">
        <f ca="1"/>
        <v>44442</v>
      </c>
      <c r="H11" s="7">
        <f ca="1"/>
        <v>44443</v>
      </c>
    </row>
    <row r="12" spans="2:8" ht="58" customHeight="1"/>
    <row r="13" spans="2:8" ht="19.5" customHeight="1">
      <c r="B13" s="11">
        <f t="array" aca="1" ref="B13:C13" ca="1">요일및주+DATE(달력연도,8,1)-WEEKDAY(DATE(달력연도,8,1),(주시작="Monday")+1)+36</f>
        <v>44444</v>
      </c>
      <c r="C13" s="11">
        <f ca="1"/>
        <v>44445</v>
      </c>
      <c r="D13" s="32" t="s">
        <v>0</v>
      </c>
      <c r="E13" s="33"/>
      <c r="F13" s="33"/>
      <c r="G13" s="33"/>
      <c r="H13" s="33"/>
    </row>
    <row r="14" spans="2:8" ht="58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8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69921875" defaultRowHeight="14"/>
  <cols>
    <col min="1" max="1" width="2.59765625" style="1" customWidth="1"/>
    <col min="2" max="2" width="18.19921875" style="1" customWidth="1"/>
    <col min="3" max="8" width="17.59765625" style="1" customWidth="1"/>
    <col min="9" max="9" width="2.59765625" style="1" customWidth="1"/>
    <col min="10" max="10" width="12" style="1" customWidth="1"/>
    <col min="11" max="16384" width="8.69921875" style="1"/>
  </cols>
  <sheetData>
    <row r="1" spans="2:8" ht="59.25" customHeight="1">
      <c r="B1" s="2" t="str">
        <f ca="1">"9월 "&amp;달력연도</f>
        <v>9월 2021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요일및주+DATE(달력연도,9,1)-WEEKDAY(DATE(달력연도,9,1),(주시작="Monday")+1)+1</f>
        <v>44437</v>
      </c>
      <c r="C3" s="7">
        <f ca="1"/>
        <v>44438</v>
      </c>
      <c r="D3" s="7">
        <f ca="1"/>
        <v>44439</v>
      </c>
      <c r="E3" s="7">
        <f ca="1"/>
        <v>44440</v>
      </c>
      <c r="F3" s="7">
        <f ca="1"/>
        <v>44441</v>
      </c>
      <c r="G3" s="7">
        <f ca="1"/>
        <v>44442</v>
      </c>
      <c r="H3" s="7">
        <f ca="1"/>
        <v>44443</v>
      </c>
    </row>
    <row r="4" spans="2:8" ht="58" customHeight="1"/>
    <row r="5" spans="2:8" ht="19.5" customHeight="1">
      <c r="B5" s="11">
        <f t="array" aca="1" ref="B5:H5" ca="1">요일및주+DATE(달력연도,9,1)-WEEKDAY(DATE(달력연도,9,1),(주시작="Monday")+1)+8</f>
        <v>44444</v>
      </c>
      <c r="C5" s="11">
        <f ca="1"/>
        <v>44445</v>
      </c>
      <c r="D5" s="11">
        <f ca="1"/>
        <v>44446</v>
      </c>
      <c r="E5" s="11">
        <f ca="1"/>
        <v>44447</v>
      </c>
      <c r="F5" s="11">
        <f ca="1"/>
        <v>44448</v>
      </c>
      <c r="G5" s="11">
        <f ca="1"/>
        <v>44449</v>
      </c>
      <c r="H5" s="11">
        <f ca="1"/>
        <v>44450</v>
      </c>
    </row>
    <row r="6" spans="2:8" ht="58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요일및주+DATE(달력연도,9,1)-WEEKDAY(DATE(달력연도,9,1),(주시작="Monday")+1)+15</f>
        <v>44451</v>
      </c>
      <c r="C7" s="7">
        <f ca="1"/>
        <v>44452</v>
      </c>
      <c r="D7" s="7">
        <f ca="1"/>
        <v>44453</v>
      </c>
      <c r="E7" s="7">
        <f ca="1"/>
        <v>44454</v>
      </c>
      <c r="F7" s="7">
        <f ca="1"/>
        <v>44455</v>
      </c>
      <c r="G7" s="7">
        <f ca="1"/>
        <v>44456</v>
      </c>
      <c r="H7" s="7">
        <f ca="1"/>
        <v>44457</v>
      </c>
    </row>
    <row r="8" spans="2:8" ht="58" customHeight="1"/>
    <row r="9" spans="2:8" ht="19.5" customHeight="1">
      <c r="B9" s="11">
        <f t="array" aca="1" ref="B9:H9" ca="1">요일및주+DATE(달력연도,9,1)-WEEKDAY(DATE(달력연도,9,1),(주시작="Monday")+1)+22</f>
        <v>44458</v>
      </c>
      <c r="C9" s="11">
        <f ca="1"/>
        <v>44459</v>
      </c>
      <c r="D9" s="11">
        <f ca="1"/>
        <v>44460</v>
      </c>
      <c r="E9" s="11">
        <f ca="1"/>
        <v>44461</v>
      </c>
      <c r="F9" s="11">
        <f ca="1"/>
        <v>44462</v>
      </c>
      <c r="G9" s="11">
        <f ca="1"/>
        <v>44463</v>
      </c>
      <c r="H9" s="11">
        <f ca="1"/>
        <v>44464</v>
      </c>
    </row>
    <row r="10" spans="2:8" ht="58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요일및주+DATE(달력연도,9,1)-WEEKDAY(DATE(달력연도,9,1),(주시작="Monday")+1)+29</f>
        <v>44465</v>
      </c>
      <c r="C11" s="7">
        <f ca="1"/>
        <v>44466</v>
      </c>
      <c r="D11" s="7">
        <f ca="1"/>
        <v>44467</v>
      </c>
      <c r="E11" s="7">
        <f ca="1"/>
        <v>44468</v>
      </c>
      <c r="F11" s="7">
        <f ca="1"/>
        <v>44469</v>
      </c>
      <c r="G11" s="7">
        <f ca="1"/>
        <v>44470</v>
      </c>
      <c r="H11" s="7">
        <f ca="1"/>
        <v>44471</v>
      </c>
    </row>
    <row r="12" spans="2:8" ht="58" customHeight="1"/>
    <row r="13" spans="2:8" ht="19.5" customHeight="1">
      <c r="B13" s="11">
        <f t="array" aca="1" ref="B13:C13" ca="1">요일및주+DATE(달력연도,9,1)-WEEKDAY(DATE(달력연도,9,1),(주시작="Monday")+1)+36</f>
        <v>44472</v>
      </c>
      <c r="C13" s="11">
        <f ca="1"/>
        <v>44473</v>
      </c>
      <c r="D13" s="32" t="s">
        <v>0</v>
      </c>
      <c r="E13" s="33"/>
      <c r="F13" s="33"/>
      <c r="G13" s="33"/>
      <c r="H13" s="33"/>
    </row>
    <row r="14" spans="2:8" ht="58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9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69921875" defaultRowHeight="14"/>
  <cols>
    <col min="1" max="1" width="2.59765625" style="1" customWidth="1"/>
    <col min="2" max="2" width="18.19921875" style="1" customWidth="1"/>
    <col min="3" max="8" width="17.59765625" style="1" customWidth="1"/>
    <col min="9" max="9" width="2.59765625" style="1" customWidth="1"/>
    <col min="10" max="16384" width="8.69921875" style="1"/>
  </cols>
  <sheetData>
    <row r="1" spans="2:8" ht="59.25" customHeight="1">
      <c r="B1" s="2" t="str">
        <f ca="1">"10월 "&amp;달력연도</f>
        <v>10월 2021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요일및주+DATE(달력연도,10,1)-WEEKDAY(DATE(달력연도,10,1),(주시작="Monday")+1)+1</f>
        <v>44465</v>
      </c>
      <c r="C3" s="7">
        <f ca="1"/>
        <v>44466</v>
      </c>
      <c r="D3" s="7">
        <f ca="1"/>
        <v>44467</v>
      </c>
      <c r="E3" s="7">
        <f ca="1"/>
        <v>44468</v>
      </c>
      <c r="F3" s="7">
        <f ca="1"/>
        <v>44469</v>
      </c>
      <c r="G3" s="7">
        <f ca="1"/>
        <v>44470</v>
      </c>
      <c r="H3" s="7">
        <f ca="1"/>
        <v>44471</v>
      </c>
    </row>
    <row r="4" spans="2:8" ht="58" customHeight="1"/>
    <row r="5" spans="2:8" ht="19.5" customHeight="1">
      <c r="B5" s="11">
        <f t="array" aca="1" ref="B5:H5" ca="1">요일및주+DATE(달력연도,10,1)-WEEKDAY(DATE(달력연도,10,1),(주시작="Monday")+1)+8</f>
        <v>44472</v>
      </c>
      <c r="C5" s="11">
        <f ca="1"/>
        <v>44473</v>
      </c>
      <c r="D5" s="11">
        <f ca="1"/>
        <v>44474</v>
      </c>
      <c r="E5" s="11">
        <f ca="1"/>
        <v>44475</v>
      </c>
      <c r="F5" s="11">
        <f ca="1"/>
        <v>44476</v>
      </c>
      <c r="G5" s="11">
        <f ca="1"/>
        <v>44477</v>
      </c>
      <c r="H5" s="11">
        <f ca="1"/>
        <v>44478</v>
      </c>
    </row>
    <row r="6" spans="2:8" ht="58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요일및주+DATE(달력연도,10,1)-WEEKDAY(DATE(달력연도,10,1),(주시작="Monday")+1)+15</f>
        <v>44479</v>
      </c>
      <c r="C7" s="7">
        <f ca="1"/>
        <v>44480</v>
      </c>
      <c r="D7" s="7">
        <f ca="1"/>
        <v>44481</v>
      </c>
      <c r="E7" s="7">
        <f ca="1"/>
        <v>44482</v>
      </c>
      <c r="F7" s="7">
        <f ca="1"/>
        <v>44483</v>
      </c>
      <c r="G7" s="7">
        <f ca="1"/>
        <v>44484</v>
      </c>
      <c r="H7" s="7">
        <f ca="1"/>
        <v>44485</v>
      </c>
    </row>
    <row r="8" spans="2:8" ht="58" customHeight="1"/>
    <row r="9" spans="2:8" ht="19.5" customHeight="1">
      <c r="B9" s="11">
        <f t="array" aca="1" ref="B9:H9" ca="1">요일및주+DATE(달력연도,10,1)-WEEKDAY(DATE(달력연도,10,1),(주시작="Monday")+1)+22</f>
        <v>44486</v>
      </c>
      <c r="C9" s="11">
        <f ca="1"/>
        <v>44487</v>
      </c>
      <c r="D9" s="11">
        <f ca="1"/>
        <v>44488</v>
      </c>
      <c r="E9" s="11">
        <f ca="1"/>
        <v>44489</v>
      </c>
      <c r="F9" s="11">
        <f ca="1"/>
        <v>44490</v>
      </c>
      <c r="G9" s="11">
        <f ca="1"/>
        <v>44491</v>
      </c>
      <c r="H9" s="11">
        <f ca="1"/>
        <v>44492</v>
      </c>
    </row>
    <row r="10" spans="2:8" ht="58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요일및주+DATE(달력연도,10,1)-WEEKDAY(DATE(달력연도,10,1),(주시작="Monday")+1)+29</f>
        <v>44493</v>
      </c>
      <c r="C11" s="7">
        <f ca="1"/>
        <v>44494</v>
      </c>
      <c r="D11" s="7">
        <f ca="1"/>
        <v>44495</v>
      </c>
      <c r="E11" s="7">
        <f ca="1"/>
        <v>44496</v>
      </c>
      <c r="F11" s="7">
        <f ca="1"/>
        <v>44497</v>
      </c>
      <c r="G11" s="7">
        <f ca="1"/>
        <v>44498</v>
      </c>
      <c r="H11" s="7">
        <f ca="1"/>
        <v>44499</v>
      </c>
    </row>
    <row r="12" spans="2:8" ht="58" customHeight="1"/>
    <row r="13" spans="2:8" ht="19.5" customHeight="1">
      <c r="B13" s="11">
        <f t="array" aca="1" ref="B13:C13" ca="1">요일및주+DATE(달력연도,10,1)-WEEKDAY(DATE(달력연도,10,1),(주시작="Monday")+1)+36</f>
        <v>44500</v>
      </c>
      <c r="C13" s="11">
        <f ca="1"/>
        <v>44501</v>
      </c>
      <c r="D13" s="32" t="s">
        <v>0</v>
      </c>
      <c r="E13" s="33"/>
      <c r="F13" s="33"/>
      <c r="G13" s="33"/>
      <c r="H13" s="33"/>
    </row>
    <row r="14" spans="2:8" ht="58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0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69921875" defaultRowHeight="14"/>
  <cols>
    <col min="1" max="1" width="2.59765625" style="1" customWidth="1"/>
    <col min="2" max="2" width="18.19921875" style="1" customWidth="1"/>
    <col min="3" max="8" width="17.59765625" style="1" customWidth="1"/>
    <col min="9" max="9" width="2.59765625" style="1" customWidth="1"/>
    <col min="10" max="16384" width="8.69921875" style="1"/>
  </cols>
  <sheetData>
    <row r="1" spans="2:8" ht="59.25" customHeight="1">
      <c r="B1" s="2" t="str">
        <f ca="1">"11월 "&amp;달력연도</f>
        <v>11월 2021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요일및주+DATE(달력연도,11,1)-WEEKDAY(DATE(달력연도,11,1),(주시작="Monday")+1)+1</f>
        <v>44500</v>
      </c>
      <c r="C3" s="7">
        <f ca="1"/>
        <v>44501</v>
      </c>
      <c r="D3" s="7">
        <f ca="1"/>
        <v>44502</v>
      </c>
      <c r="E3" s="7">
        <f ca="1"/>
        <v>44503</v>
      </c>
      <c r="F3" s="7">
        <f ca="1"/>
        <v>44504</v>
      </c>
      <c r="G3" s="7">
        <f ca="1"/>
        <v>44505</v>
      </c>
      <c r="H3" s="7">
        <f ca="1"/>
        <v>44506</v>
      </c>
    </row>
    <row r="4" spans="2:8" ht="58" customHeight="1"/>
    <row r="5" spans="2:8" ht="19.5" customHeight="1">
      <c r="B5" s="11">
        <f t="array" aca="1" ref="B5:H5" ca="1">요일및주+DATE(달력연도,11,1)-WEEKDAY(DATE(달력연도,11,1),(주시작="Monday")+1)+8</f>
        <v>44507</v>
      </c>
      <c r="C5" s="11">
        <f ca="1"/>
        <v>44508</v>
      </c>
      <c r="D5" s="11">
        <f ca="1"/>
        <v>44509</v>
      </c>
      <c r="E5" s="11">
        <f ca="1"/>
        <v>44510</v>
      </c>
      <c r="F5" s="11">
        <f ca="1"/>
        <v>44511</v>
      </c>
      <c r="G5" s="11">
        <f ca="1"/>
        <v>44512</v>
      </c>
      <c r="H5" s="11">
        <f ca="1"/>
        <v>44513</v>
      </c>
    </row>
    <row r="6" spans="2:8" ht="58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요일및주+DATE(달력연도,11,1)-WEEKDAY(DATE(달력연도,11,1),(주시작="Monday")+1)+15</f>
        <v>44514</v>
      </c>
      <c r="C7" s="7">
        <f ca="1"/>
        <v>44515</v>
      </c>
      <c r="D7" s="7">
        <f ca="1"/>
        <v>44516</v>
      </c>
      <c r="E7" s="7">
        <f ca="1"/>
        <v>44517</v>
      </c>
      <c r="F7" s="7">
        <f ca="1"/>
        <v>44518</v>
      </c>
      <c r="G7" s="7">
        <f ca="1"/>
        <v>44519</v>
      </c>
      <c r="H7" s="7">
        <f ca="1"/>
        <v>44520</v>
      </c>
    </row>
    <row r="8" spans="2:8" ht="58" customHeight="1"/>
    <row r="9" spans="2:8" ht="19.5" customHeight="1">
      <c r="B9" s="11">
        <f t="array" aca="1" ref="B9:H9" ca="1">요일및주+DATE(달력연도,11,1)-WEEKDAY(DATE(달력연도,11,1),(주시작="Monday")+1)+22</f>
        <v>44521</v>
      </c>
      <c r="C9" s="11">
        <f ca="1"/>
        <v>44522</v>
      </c>
      <c r="D9" s="11">
        <f ca="1"/>
        <v>44523</v>
      </c>
      <c r="E9" s="11">
        <f ca="1"/>
        <v>44524</v>
      </c>
      <c r="F9" s="11">
        <f ca="1"/>
        <v>44525</v>
      </c>
      <c r="G9" s="11">
        <f ca="1"/>
        <v>44526</v>
      </c>
      <c r="H9" s="11">
        <f ca="1"/>
        <v>44527</v>
      </c>
    </row>
    <row r="10" spans="2:8" ht="58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요일및주+DATE(달력연도,11,1)-WEEKDAY(DATE(달력연도,11,1),(주시작="Monday")+1)+29</f>
        <v>44528</v>
      </c>
      <c r="C11" s="7">
        <f ca="1"/>
        <v>44529</v>
      </c>
      <c r="D11" s="7">
        <f ca="1"/>
        <v>44530</v>
      </c>
      <c r="E11" s="7">
        <f ca="1"/>
        <v>44531</v>
      </c>
      <c r="F11" s="7">
        <f ca="1"/>
        <v>44532</v>
      </c>
      <c r="G11" s="7">
        <f ca="1"/>
        <v>44533</v>
      </c>
      <c r="H11" s="7">
        <f ca="1"/>
        <v>44534</v>
      </c>
    </row>
    <row r="12" spans="2:8" ht="58" customHeight="1"/>
    <row r="13" spans="2:8" ht="19.5" customHeight="1">
      <c r="B13" s="11">
        <f t="array" aca="1" ref="B13:C13" ca="1">요일및주+DATE(달력연도,11,1)-WEEKDAY(DATE(달력연도,11,1),(주시작="Monday")+1)+36</f>
        <v>44535</v>
      </c>
      <c r="C13" s="11">
        <f ca="1"/>
        <v>44536</v>
      </c>
      <c r="D13" s="32" t="s">
        <v>0</v>
      </c>
      <c r="E13" s="33"/>
      <c r="F13" s="33"/>
      <c r="G13" s="33"/>
      <c r="H13" s="33"/>
    </row>
    <row r="14" spans="2:8" ht="58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1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69921875" defaultRowHeight="14"/>
  <cols>
    <col min="1" max="1" width="2.59765625" style="1" customWidth="1"/>
    <col min="2" max="2" width="18.19921875" style="1" customWidth="1"/>
    <col min="3" max="8" width="17.59765625" style="1" customWidth="1"/>
    <col min="9" max="9" width="2.59765625" style="1" customWidth="1"/>
    <col min="10" max="16384" width="8.69921875" style="1"/>
  </cols>
  <sheetData>
    <row r="1" spans="2:8" ht="59.25" customHeight="1">
      <c r="B1" s="2" t="str">
        <f ca="1">"12월 "&amp;달력연도</f>
        <v>12월 2021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요일및주+DATE(달력연도,12,1)-WEEKDAY(DATE(달력연도,12,1),(주시작="Monday")+1)+1</f>
        <v>44528</v>
      </c>
      <c r="C3" s="7">
        <f ca="1"/>
        <v>44529</v>
      </c>
      <c r="D3" s="7">
        <f ca="1"/>
        <v>44530</v>
      </c>
      <c r="E3" s="7">
        <f ca="1"/>
        <v>44531</v>
      </c>
      <c r="F3" s="7">
        <f ca="1"/>
        <v>44532</v>
      </c>
      <c r="G3" s="7">
        <f ca="1"/>
        <v>44533</v>
      </c>
      <c r="H3" s="7">
        <f ca="1"/>
        <v>44534</v>
      </c>
    </row>
    <row r="4" spans="2:8" ht="58" customHeight="1"/>
    <row r="5" spans="2:8" ht="19.5" customHeight="1">
      <c r="B5" s="11">
        <f t="array" aca="1" ref="B5:H5" ca="1">요일및주+DATE(달력연도,12,1)-WEEKDAY(DATE(달력연도,12,1),(주시작="Monday")+1)+8</f>
        <v>44535</v>
      </c>
      <c r="C5" s="11">
        <f ca="1"/>
        <v>44536</v>
      </c>
      <c r="D5" s="11">
        <f ca="1"/>
        <v>44537</v>
      </c>
      <c r="E5" s="11">
        <f ca="1"/>
        <v>44538</v>
      </c>
      <c r="F5" s="11">
        <f ca="1"/>
        <v>44539</v>
      </c>
      <c r="G5" s="11">
        <f ca="1"/>
        <v>44540</v>
      </c>
      <c r="H5" s="11">
        <f ca="1"/>
        <v>44541</v>
      </c>
    </row>
    <row r="6" spans="2:8" ht="58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요일및주+DATE(달력연도,12,1)-WEEKDAY(DATE(달력연도,12,1),(주시작="Monday")+1)+15</f>
        <v>44542</v>
      </c>
      <c r="C7" s="7">
        <f ca="1"/>
        <v>44543</v>
      </c>
      <c r="D7" s="7">
        <f ca="1"/>
        <v>44544</v>
      </c>
      <c r="E7" s="7">
        <f ca="1"/>
        <v>44545</v>
      </c>
      <c r="F7" s="7">
        <f ca="1"/>
        <v>44546</v>
      </c>
      <c r="G7" s="7">
        <f ca="1"/>
        <v>44547</v>
      </c>
      <c r="H7" s="7">
        <f ca="1"/>
        <v>44548</v>
      </c>
    </row>
    <row r="8" spans="2:8" ht="58" customHeight="1"/>
    <row r="9" spans="2:8" ht="19.5" customHeight="1">
      <c r="B9" s="11">
        <f t="array" aca="1" ref="B9:H9" ca="1">요일및주+DATE(달력연도,12,1)-WEEKDAY(DATE(달력연도,12,1),(주시작="Monday")+1)+22</f>
        <v>44549</v>
      </c>
      <c r="C9" s="11">
        <f ca="1"/>
        <v>44550</v>
      </c>
      <c r="D9" s="11">
        <f ca="1"/>
        <v>44551</v>
      </c>
      <c r="E9" s="11">
        <f ca="1"/>
        <v>44552</v>
      </c>
      <c r="F9" s="11">
        <f ca="1"/>
        <v>44553</v>
      </c>
      <c r="G9" s="11">
        <f ca="1"/>
        <v>44554</v>
      </c>
      <c r="H9" s="11">
        <f ca="1"/>
        <v>44555</v>
      </c>
    </row>
    <row r="10" spans="2:8" ht="58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요일및주+DATE(달력연도,12,1)-WEEKDAY(DATE(달력연도,12,1),(주시작="Monday")+1)+29</f>
        <v>44556</v>
      </c>
      <c r="C11" s="7">
        <f ca="1"/>
        <v>44557</v>
      </c>
      <c r="D11" s="7">
        <f ca="1"/>
        <v>44558</v>
      </c>
      <c r="E11" s="7">
        <f ca="1"/>
        <v>44559</v>
      </c>
      <c r="F11" s="7">
        <f ca="1"/>
        <v>44560</v>
      </c>
      <c r="G11" s="7">
        <f ca="1"/>
        <v>44561</v>
      </c>
      <c r="H11" s="7">
        <f ca="1"/>
        <v>44562</v>
      </c>
    </row>
    <row r="12" spans="2:8" ht="58" customHeight="1"/>
    <row r="13" spans="2:8" ht="19.5" customHeight="1">
      <c r="B13" s="11">
        <f t="array" aca="1" ref="B13:C13" ca="1">요일및주+DATE(달력연도,12,1)-WEEKDAY(DATE(달력연도,12,1),(주시작="Monday")+1)+36</f>
        <v>44563</v>
      </c>
      <c r="C13" s="11">
        <f ca="1"/>
        <v>44564</v>
      </c>
      <c r="D13" s="32" t="s">
        <v>0</v>
      </c>
      <c r="E13" s="33"/>
      <c r="F13" s="33"/>
      <c r="G13" s="33"/>
      <c r="H13" s="33"/>
    </row>
    <row r="14" spans="2:8" ht="58" customHeight="1">
      <c r="B14" s="9"/>
      <c r="C14" s="9"/>
      <c r="D14" s="32"/>
      <c r="E14" s="33"/>
      <c r="F14" s="33"/>
      <c r="G14" s="33"/>
      <c r="H14" s="33"/>
    </row>
  </sheetData>
  <mergeCells count="2">
    <mergeCell ref="D13:D14"/>
    <mergeCell ref="E13:H14"/>
  </mergeCells>
  <phoneticPr fontId="8" type="noConversion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자동으로 결정된 평일입니다." sqref="C2:H2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/>
    <dataValidation allowBlank="1" showInputMessage="1" showErrorMessage="1" prompt="이 셀의 연도는 자동으로 업데이트됩니다. 연도를 변경하려면 K2 셀에서 다른 연도를 선택합니다." sqref="C1:D1"/>
    <dataValidation allowBlank="1" showInputMessage="1" showErrorMessage="1" prompt="12월 한 달 일정" sqref="A1"/>
    <dataValidation allowBlank="1" showInputMessage="1" showErrorMessage="1" prompt="오른쪽 셀에 메모를 입력합니다." sqref="D13:D14"/>
    <dataValidation allowBlank="1" showInputMessage="1" showErrorMessage="1" prompt="이 셀에 메모를 입력합니다." sqref="E13:H14"/>
    <dataValidation allowBlank="1" showInputMessage="1" showErrorMessage="1" prompt="이 행과 6, 8, 10, 12, 14 행은 위의 셀에 있는 날짜와 관련된 일별 메모를 입력하는 셀입니다." sqref="B4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이름이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2016-12-02T06:02:37Z</dcterms:created>
  <dcterms:modified xsi:type="dcterms:W3CDTF">2021-03-25T06:34:03Z</dcterms:modified>
</cp:coreProperties>
</file>