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Asus\Desktop\XLRI\From Office Laptop\From Office Laptop\XLRI\Dataset\Project\"/>
    </mc:Choice>
  </mc:AlternateContent>
  <xr:revisionPtr revIDLastSave="0" documentId="13_ncr:1_{FB5B917C-B796-42C2-862B-52D7637AAEB9}" xr6:coauthVersionLast="47" xr6:coauthVersionMax="47" xr10:uidLastSave="{00000000-0000-0000-0000-000000000000}"/>
  <bookViews>
    <workbookView xWindow="-108" yWindow="-108" windowWidth="23256" windowHeight="12456" xr2:uid="{00000000-000D-0000-FFFF-FFFF00000000}"/>
  </bookViews>
  <sheets>
    <sheet name="Raw Data" sheetId="10" r:id="rId1"/>
    <sheet name="AefWg" sheetId="42" state="hidden" r:id="rId2"/>
    <sheet name="byCtN" sheetId="41" state="hidden" r:id="rId3"/>
    <sheet name="LomMG" sheetId="40" state="hidden" r:id="rId4"/>
    <sheet name="RLcNQ" sheetId="39" state="hidden" r:id="rId5"/>
    <sheet name="YtOAZ" sheetId="38" state="hidden" r:id="rId6"/>
    <sheet name="siXXW" sheetId="37" state="hidden" r:id="rId7"/>
    <sheet name="ezPZe" sheetId="36" state="hidden" r:id="rId8"/>
    <sheet name="wMOzz" sheetId="35" state="hidden" r:id="rId9"/>
    <sheet name="Cost of Hire" sheetId="11" r:id="rId10"/>
    <sheet name="Cleaned Data" sheetId="2" r:id="rId11"/>
    <sheet name="CoH Table" sheetId="33" r:id="rId12"/>
    <sheet name="CoH Regression" sheetId="43" r:id="rId13"/>
    <sheet name="ToH Table" sheetId="46" r:id="rId14"/>
    <sheet name="ToH Anova" sheetId="49" r:id="rId15"/>
    <sheet name="ToH Correlation" sheetId="20" r:id="rId16"/>
    <sheet name="QoH Table" sheetId="52" r:id="rId17"/>
    <sheet name="QoH Regression" sheetId="53" r:id="rId18"/>
    <sheet name="Pivot" sheetId="3" r:id="rId19"/>
    <sheet name="Dashboard" sheetId="12" r:id="rId20"/>
  </sheets>
  <definedNames>
    <definedName name="_xlcn.WorksheetConnection_TimeCostQualityofHirev1.01Copy.xlsxOriginalData1" hidden="1">OriginalData[]</definedName>
    <definedName name="_xlcn.WorksheetConnection_TimeCostQualityofHirev1.01Copy.xlsxRawData1" hidden="1">RawData[]</definedName>
    <definedName name="drsdS" localSheetId="1">AefWg!$A$1:$B$5</definedName>
    <definedName name="eskwA" localSheetId="7">ezPZe!$A$1:$B$64</definedName>
    <definedName name="ExternalData_1" localSheetId="10" hidden="1">'Cleaned Data'!$B$1:$G$65</definedName>
    <definedName name="ExternalData_1" localSheetId="0" hidden="1">'Raw Data'!$B$1:$N$65</definedName>
    <definedName name="hpfxJ" localSheetId="5">YtOAZ!$G$1:$H$2</definedName>
    <definedName name="iNREZ" localSheetId="8">wMOzz!$A$1:$B$16</definedName>
    <definedName name="McYaq" localSheetId="6">siXXW!$A$1:$B$64</definedName>
    <definedName name="MniVf" localSheetId="2">byCtN!$A$1:$B$7</definedName>
    <definedName name="PudHc" localSheetId="5">YtOAZ!$E$1:$F$100</definedName>
    <definedName name="QlFXI" localSheetId="4">RLcNQ!$A$1:$B$64</definedName>
    <definedName name="QXIhD" localSheetId="5">YtOAZ!$C$1:$D$100</definedName>
    <definedName name="rvjiA" localSheetId="5">YtOAZ!$A$1:$B$64</definedName>
    <definedName name="Slicer_Department">#N/A</definedName>
    <definedName name="Slicer_PerformanceScore">#N/A</definedName>
    <definedName name="Slicer_Quarter">#N/A</definedName>
    <definedName name="Slicer_Sex">#N/A</definedName>
    <definedName name="Slicer_Source_of_Hire">#N/A</definedName>
    <definedName name="solver_adj" localSheetId="10" hidden="1">'Cleaned Data'!$BF$24:$BF$29</definedName>
    <definedName name="solver_eng" localSheetId="10" hidden="1">1</definedName>
    <definedName name="solver_neg" localSheetId="10" hidden="1">2</definedName>
    <definedName name="solver_num" localSheetId="10" hidden="1">0</definedName>
    <definedName name="solver_opt" localSheetId="10" hidden="1">'Cleaned Data'!$BI$23</definedName>
    <definedName name="solver_typ" localSheetId="10" hidden="1">1</definedName>
    <definedName name="solver_val" localSheetId="10" hidden="1">0</definedName>
    <definedName name="solver_ver" localSheetId="10" hidden="1">3</definedName>
    <definedName name="uYfyK" localSheetId="3">LomMG!$A$1:$B$4</definedName>
  </definedNames>
  <calcPr calcId="191029"/>
  <pivotCaches>
    <pivotCache cacheId="27" r:id="rId21"/>
    <pivotCache cacheId="30" r:id="rId22"/>
    <pivotCache cacheId="33" r:id="rId23"/>
    <pivotCache cacheId="36" r:id="rId24"/>
    <pivotCache cacheId="39" r:id="rId25"/>
    <pivotCache cacheId="42" r:id="rId26"/>
  </pivotCaches>
  <extLst>
    <ext xmlns:x14="http://schemas.microsoft.com/office/spreadsheetml/2009/9/main" uri="{876F7934-8845-4945-9796-88D515C7AA90}">
      <x14:pivotCaches>
        <pivotCache cacheId="6" r:id="rId27"/>
      </x14:pivotCaches>
    </ext>
    <ext xmlns:x14="http://schemas.microsoft.com/office/spreadsheetml/2009/9/main" uri="{BBE1A952-AA13-448e-AADC-164F8A28A991}">
      <x14:slicerCaches>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20" l="1"/>
  <c r="D7" i="20"/>
  <c r="D5" i="20"/>
  <c r="D3" i="2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G7" i="53"/>
  <c r="J21" i="53"/>
  <c r="J22" i="53"/>
  <c r="J20" i="53"/>
  <c r="D65" i="52"/>
  <c r="C65" i="52"/>
  <c r="B65" i="52"/>
  <c r="A65" i="52"/>
  <c r="D64" i="52"/>
  <c r="C64" i="52"/>
  <c r="B64" i="52"/>
  <c r="A64" i="52"/>
  <c r="D63" i="52"/>
  <c r="C63" i="52"/>
  <c r="B63" i="52"/>
  <c r="A63" i="52"/>
  <c r="D62" i="52"/>
  <c r="C62" i="52"/>
  <c r="B62" i="52"/>
  <c r="A62" i="52"/>
  <c r="D61" i="52"/>
  <c r="C61" i="52"/>
  <c r="B61" i="52"/>
  <c r="A61" i="52"/>
  <c r="D60" i="52"/>
  <c r="C60" i="52"/>
  <c r="B60" i="52"/>
  <c r="A60" i="52"/>
  <c r="D59" i="52"/>
  <c r="C59" i="52"/>
  <c r="B59" i="52"/>
  <c r="A59" i="52"/>
  <c r="D58" i="52"/>
  <c r="C58" i="52"/>
  <c r="B58" i="52"/>
  <c r="A58" i="52"/>
  <c r="D57" i="52"/>
  <c r="C57" i="52"/>
  <c r="B57" i="52"/>
  <c r="A57" i="52"/>
  <c r="D56" i="52"/>
  <c r="C56" i="52"/>
  <c r="B56" i="52"/>
  <c r="A56" i="52"/>
  <c r="D55" i="52"/>
  <c r="C55" i="52"/>
  <c r="B55" i="52"/>
  <c r="A55" i="52"/>
  <c r="D54" i="52"/>
  <c r="C54" i="52"/>
  <c r="B54" i="52"/>
  <c r="A54" i="52"/>
  <c r="D53" i="52"/>
  <c r="C53" i="52"/>
  <c r="B53" i="52"/>
  <c r="A53" i="52"/>
  <c r="D52" i="52"/>
  <c r="C52" i="52"/>
  <c r="B52" i="52"/>
  <c r="A52" i="52"/>
  <c r="D51" i="52"/>
  <c r="C51" i="52"/>
  <c r="B51" i="52"/>
  <c r="A51" i="52"/>
  <c r="D50" i="52"/>
  <c r="C50" i="52"/>
  <c r="B50" i="52"/>
  <c r="A50" i="52"/>
  <c r="D49" i="52"/>
  <c r="C49" i="52"/>
  <c r="B49" i="52"/>
  <c r="A49" i="52"/>
  <c r="D48" i="52"/>
  <c r="C48" i="52"/>
  <c r="B48" i="52"/>
  <c r="A48" i="52"/>
  <c r="D47" i="52"/>
  <c r="C47" i="52"/>
  <c r="B47" i="52"/>
  <c r="A47" i="52"/>
  <c r="D46" i="52"/>
  <c r="C46" i="52"/>
  <c r="B46" i="52"/>
  <c r="A46" i="52"/>
  <c r="D45" i="52"/>
  <c r="C45" i="52"/>
  <c r="B45" i="52"/>
  <c r="A45" i="52"/>
  <c r="D44" i="52"/>
  <c r="C44" i="52"/>
  <c r="B44" i="52"/>
  <c r="A44" i="52"/>
  <c r="D43" i="52"/>
  <c r="C43" i="52"/>
  <c r="B43" i="52"/>
  <c r="A43" i="52"/>
  <c r="D42" i="52"/>
  <c r="C42" i="52"/>
  <c r="B42" i="52"/>
  <c r="A42" i="52"/>
  <c r="D41" i="52"/>
  <c r="C41" i="52"/>
  <c r="B41" i="52"/>
  <c r="A41" i="52"/>
  <c r="D40" i="52"/>
  <c r="C40" i="52"/>
  <c r="B40" i="52"/>
  <c r="A40" i="52"/>
  <c r="D39" i="52"/>
  <c r="C39" i="52"/>
  <c r="B39" i="52"/>
  <c r="A39" i="52"/>
  <c r="D38" i="52"/>
  <c r="C38" i="52"/>
  <c r="B38" i="52"/>
  <c r="A38" i="52"/>
  <c r="D37" i="52"/>
  <c r="C37" i="52"/>
  <c r="B37" i="52"/>
  <c r="A37" i="52"/>
  <c r="D36" i="52"/>
  <c r="C36" i="52"/>
  <c r="B36" i="52"/>
  <c r="A36" i="52"/>
  <c r="D35" i="52"/>
  <c r="C35" i="52"/>
  <c r="B35" i="52"/>
  <c r="A35" i="52"/>
  <c r="D34" i="52"/>
  <c r="C34" i="52"/>
  <c r="B34" i="52"/>
  <c r="A34" i="52"/>
  <c r="D33" i="52"/>
  <c r="C33" i="52"/>
  <c r="B33" i="52"/>
  <c r="A33" i="52"/>
  <c r="D32" i="52"/>
  <c r="C32" i="52"/>
  <c r="B32" i="52"/>
  <c r="A32" i="52"/>
  <c r="D31" i="52"/>
  <c r="C31" i="52"/>
  <c r="B31" i="52"/>
  <c r="A31" i="52"/>
  <c r="D30" i="52"/>
  <c r="C30" i="52"/>
  <c r="B30" i="52"/>
  <c r="A30" i="52"/>
  <c r="D29" i="52"/>
  <c r="C29" i="52"/>
  <c r="B29" i="52"/>
  <c r="A29" i="52"/>
  <c r="D28" i="52"/>
  <c r="C28" i="52"/>
  <c r="B28" i="52"/>
  <c r="A28" i="52"/>
  <c r="D27" i="52"/>
  <c r="C27" i="52"/>
  <c r="B27" i="52"/>
  <c r="A27" i="52"/>
  <c r="D26" i="52"/>
  <c r="C26" i="52"/>
  <c r="B26" i="52"/>
  <c r="A26" i="52"/>
  <c r="D25" i="52"/>
  <c r="C25" i="52"/>
  <c r="B25" i="52"/>
  <c r="A25" i="52"/>
  <c r="D24" i="52"/>
  <c r="C24" i="52"/>
  <c r="B24" i="52"/>
  <c r="A24" i="52"/>
  <c r="D23" i="52"/>
  <c r="C23" i="52"/>
  <c r="B23" i="52"/>
  <c r="A23" i="52"/>
  <c r="D22" i="52"/>
  <c r="C22" i="52"/>
  <c r="B22" i="52"/>
  <c r="A22" i="52"/>
  <c r="D21" i="52"/>
  <c r="C21" i="52"/>
  <c r="B21" i="52"/>
  <c r="A21" i="52"/>
  <c r="D20" i="52"/>
  <c r="C20" i="52"/>
  <c r="B20" i="52"/>
  <c r="A20" i="52"/>
  <c r="D19" i="52"/>
  <c r="C19" i="52"/>
  <c r="B19" i="52"/>
  <c r="A19" i="52"/>
  <c r="D18" i="52"/>
  <c r="C18" i="52"/>
  <c r="B18" i="52"/>
  <c r="A18" i="52"/>
  <c r="D17" i="52"/>
  <c r="C17" i="52"/>
  <c r="B17" i="52"/>
  <c r="A17" i="52"/>
  <c r="D16" i="52"/>
  <c r="C16" i="52"/>
  <c r="B16" i="52"/>
  <c r="A16" i="52"/>
  <c r="D15" i="52"/>
  <c r="C15" i="52"/>
  <c r="B15" i="52"/>
  <c r="A15" i="52"/>
  <c r="D14" i="52"/>
  <c r="C14" i="52"/>
  <c r="B14" i="52"/>
  <c r="A14" i="52"/>
  <c r="D13" i="52"/>
  <c r="C13" i="52"/>
  <c r="B13" i="52"/>
  <c r="A13" i="52"/>
  <c r="D12" i="52"/>
  <c r="C12" i="52"/>
  <c r="B12" i="52"/>
  <c r="A12" i="52"/>
  <c r="D11" i="52"/>
  <c r="C11" i="52"/>
  <c r="B11" i="52"/>
  <c r="A11" i="52"/>
  <c r="D10" i="52"/>
  <c r="C10" i="52"/>
  <c r="B10" i="52"/>
  <c r="A10" i="52"/>
  <c r="D9" i="52"/>
  <c r="C9" i="52"/>
  <c r="B9" i="52"/>
  <c r="A9" i="52"/>
  <c r="D8" i="52"/>
  <c r="C8" i="52"/>
  <c r="B8" i="52"/>
  <c r="A8" i="52"/>
  <c r="D7" i="52"/>
  <c r="C7" i="52"/>
  <c r="B7" i="52"/>
  <c r="A7" i="52"/>
  <c r="D6" i="52"/>
  <c r="C6" i="52"/>
  <c r="B6" i="52"/>
  <c r="A6" i="52"/>
  <c r="D5" i="52"/>
  <c r="C5" i="52"/>
  <c r="B5" i="52"/>
  <c r="A5" i="52"/>
  <c r="D4" i="52"/>
  <c r="C4" i="52"/>
  <c r="B4" i="52"/>
  <c r="A4" i="52"/>
  <c r="D3" i="52"/>
  <c r="C3" i="52"/>
  <c r="B3" i="52"/>
  <c r="A3" i="52"/>
  <c r="D2" i="52"/>
  <c r="C2" i="52"/>
  <c r="B2" i="52"/>
  <c r="A2" i="52"/>
  <c r="C9" i="20"/>
  <c r="C10" i="20" s="1"/>
  <c r="C7" i="20"/>
  <c r="C8" i="20" s="1"/>
  <c r="C5" i="20"/>
  <c r="C6" i="20" s="1"/>
  <c r="C3" i="20"/>
  <c r="C4" i="20" s="1"/>
  <c r="L9" i="49"/>
  <c r="L10" i="49"/>
  <c r="L11" i="49"/>
  <c r="L12" i="49"/>
  <c r="L13" i="49"/>
  <c r="L14" i="49"/>
  <c r="L15" i="49"/>
  <c r="L16" i="49"/>
  <c r="L17" i="49"/>
  <c r="L8" i="49"/>
  <c r="H7" i="53" l="1"/>
  <c r="I7" i="53" s="1"/>
  <c r="K4" i="49" l="1"/>
  <c r="J21" i="43"/>
  <c r="J22" i="43"/>
  <c r="J20" i="43"/>
  <c r="E7" i="43" l="1"/>
  <c r="L65" i="33" l="1"/>
  <c r="L64" i="33"/>
  <c r="L63" i="33"/>
  <c r="L62" i="33"/>
  <c r="L61" i="33"/>
  <c r="L60" i="33"/>
  <c r="L59" i="33"/>
  <c r="L58" i="33"/>
  <c r="L57" i="33"/>
  <c r="L56" i="33"/>
  <c r="L55" i="33"/>
  <c r="L54" i="33"/>
  <c r="L53" i="33"/>
  <c r="L52" i="33"/>
  <c r="L51" i="33"/>
  <c r="L50" i="33"/>
  <c r="L49" i="33"/>
  <c r="L48" i="33"/>
  <c r="L47" i="33"/>
  <c r="L46" i="33"/>
  <c r="L45" i="33"/>
  <c r="L44" i="33"/>
  <c r="L43" i="33"/>
  <c r="L42" i="33"/>
  <c r="L41" i="33"/>
  <c r="L40" i="33"/>
  <c r="L39" i="33"/>
  <c r="L38" i="33"/>
  <c r="L37" i="33"/>
  <c r="L36" i="33"/>
  <c r="L35" i="33"/>
  <c r="L34" i="33"/>
  <c r="L33" i="33"/>
  <c r="L32" i="33"/>
  <c r="L31" i="33"/>
  <c r="L30" i="33"/>
  <c r="L29" i="33"/>
  <c r="L28" i="33"/>
  <c r="L27" i="33"/>
  <c r="L26" i="33"/>
  <c r="L25" i="33"/>
  <c r="L24" i="33"/>
  <c r="L23" i="33"/>
  <c r="L22" i="33"/>
  <c r="L21" i="33"/>
  <c r="L20" i="33"/>
  <c r="L19" i="33"/>
  <c r="L18" i="33"/>
  <c r="L17" i="33"/>
  <c r="L16" i="33"/>
  <c r="L15" i="33"/>
  <c r="L14" i="33"/>
  <c r="L13" i="33"/>
  <c r="L12" i="33"/>
  <c r="L11" i="33"/>
  <c r="L10" i="33"/>
  <c r="L9" i="33"/>
  <c r="L8" i="33"/>
  <c r="L7" i="33"/>
  <c r="L6" i="33"/>
  <c r="D7" i="43" s="1"/>
  <c r="F7" i="43" s="1"/>
  <c r="L5" i="33"/>
  <c r="L4" i="33"/>
  <c r="L3" i="33"/>
  <c r="L2" i="33"/>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J2" i="2" l="1"/>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R5" i="2" l="1"/>
  <c r="C5" i="11"/>
  <c r="C6" i="11"/>
  <c r="AR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R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7" minRefreshableVersion="5">
    <extLst>
      <ext xmlns:x15="http://schemas.microsoft.com/office/spreadsheetml/2010/11/main" uri="{DE250136-89BD-433C-8126-D09CA5730AF9}">
        <x15:connection id="OriginalData">
          <x15:rangePr sourceName="_xlcn.WorksheetConnection_TimeCostQualityofHirev1.01Copy.xlsxOriginalData1"/>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1"/>
        </x15:connection>
      </ext>
    </extLst>
  </connection>
</connections>
</file>

<file path=xl/sharedStrings.xml><?xml version="1.0" encoding="utf-8"?>
<sst xmlns="http://schemas.openxmlformats.org/spreadsheetml/2006/main" count="1238" uniqueCount="229">
  <si>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</si>
  <si>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</si>
  <si>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</si>
  <si>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</si>
  <si>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</si>
  <si>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</si>
  <si>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</si>
  <si>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</si>
  <si>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</si>
  <si>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</si>
  <si>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</si>
  <si>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</si>
  <si>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</si>
  <si>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</si>
  <si>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</si>
  <si>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</si>
  <si>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</si>
  <si>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</si>
  <si>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</si>
  <si>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</si>
  <si>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</si>
  <si>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</si>
  <si>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</si>
  <si>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</si>
  <si>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</si>
  <si>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</si>
  <si>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</si>
  <si>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</si>
  <si>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</si>
  <si>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</si>
  <si>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</si>
  <si>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</si>
  <si>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</si>
  <si>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Count</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</si>
  <si>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</si>
  <si>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</si>
  <si>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</si>
  <si>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</si>
  <si>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</si>
  <si>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</si>
  <si>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</si>
  <si>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</si>
  <si>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</si>
  <si>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</si>
  <si>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</si>
  <si>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</si>
  <si>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</si>
  <si>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</si>
  <si>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</si>
  <si>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</si>
  <si>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</si>
  <si>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</si>
  <si>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SUMMARY OUTPUT</t>
  </si>
  <si>
    <t>Regression Statistics</t>
  </si>
  <si>
    <t>Multiple R</t>
  </si>
  <si>
    <t>R Square</t>
  </si>
  <si>
    <t>Adjusted R Square</t>
  </si>
  <si>
    <t>Standard Error</t>
  </si>
  <si>
    <t>Observations</t>
  </si>
  <si>
    <t>ANOVA</t>
  </si>
  <si>
    <t>Regression</t>
  </si>
  <si>
    <t>Residual</t>
  </si>
  <si>
    <t>Intercept</t>
  </si>
  <si>
    <t>df</t>
  </si>
  <si>
    <t>SS</t>
  </si>
  <si>
    <t>MS</t>
  </si>
  <si>
    <t>Significance F</t>
  </si>
  <si>
    <t>Coefficients</t>
  </si>
  <si>
    <t>t Stat</t>
  </si>
  <si>
    <t>P-value</t>
  </si>
  <si>
    <t>Lower 95%</t>
  </si>
  <si>
    <t>Upper 95%</t>
  </si>
  <si>
    <t>Lower 95.0%</t>
  </si>
  <si>
    <t>Upper 95.0%</t>
  </si>
  <si>
    <t>Anova: Single Factor</t>
  </si>
  <si>
    <t>SUMMARY</t>
  </si>
  <si>
    <t>Groups</t>
  </si>
  <si>
    <t>Sum</t>
  </si>
  <si>
    <t>Average</t>
  </si>
  <si>
    <t>Variance</t>
  </si>
  <si>
    <t>Source of Variation</t>
  </si>
  <si>
    <t>F crit</t>
  </si>
  <si>
    <t>Between Groups</t>
  </si>
  <si>
    <t>Within Groups</t>
  </si>
  <si>
    <t>p-value</t>
  </si>
  <si>
    <t>group 1</t>
  </si>
  <si>
    <t>group 2</t>
  </si>
  <si>
    <t>Bonferroni Correction</t>
  </si>
  <si>
    <t>Pairwise t tests</t>
  </si>
  <si>
    <t>F Stat &gt; F-Crit</t>
  </si>
  <si>
    <t>p value &lt; 0.05</t>
  </si>
  <si>
    <t>There is  Significance</t>
  </si>
  <si>
    <t>1=Exceeds,2=Fully Meets,3=Needs Improvement,4=PIP</t>
  </si>
  <si>
    <t>Alpha</t>
  </si>
  <si>
    <t>Significance?</t>
  </si>
  <si>
    <t>Ramp Up Time</t>
  </si>
  <si>
    <t>Culture Fit (%)</t>
  </si>
  <si>
    <t>Engagement</t>
  </si>
  <si>
    <t>Quality of Hire</t>
  </si>
  <si>
    <t>Actual Value</t>
  </si>
  <si>
    <t>Predicted Value</t>
  </si>
  <si>
    <t>Relative Error</t>
  </si>
  <si>
    <t>Row Number</t>
  </si>
  <si>
    <t>Time of Hire</t>
  </si>
  <si>
    <t>1=Production, 2=Marketing, 3 =Sales, 4=IT</t>
  </si>
  <si>
    <t>Predictions</t>
  </si>
  <si>
    <t>Production Technician has the lowest Time of Hire and IT Manager - Support has the highest Time of Hire</t>
  </si>
  <si>
    <t>Time of Hire is lowest for Production department and gradually increases more to Marketing, Sales and IT. IT has highest Time of Hire</t>
  </si>
  <si>
    <t>FullyMeets Dummy</t>
  </si>
  <si>
    <t>Exceeds Dummy</t>
  </si>
  <si>
    <t>NeedsImprovement Dummy</t>
  </si>
  <si>
    <t>Final Model</t>
  </si>
  <si>
    <t>Quality of Hire Predictor</t>
  </si>
  <si>
    <t>Initial Model</t>
  </si>
  <si>
    <t>Prescriptions</t>
  </si>
  <si>
    <t>To Increase Quality of Hire, More Culturally Fit candidates needs to be hired</t>
  </si>
  <si>
    <t>IT Dummy</t>
  </si>
  <si>
    <t>Sales Dummy</t>
  </si>
  <si>
    <t>Production</t>
  </si>
  <si>
    <t>Dept Code</t>
  </si>
  <si>
    <t>Marketing Dummy</t>
  </si>
  <si>
    <t>ER Dummy</t>
  </si>
  <si>
    <t>JB Dummy</t>
  </si>
  <si>
    <t>Agency Dummy</t>
  </si>
  <si>
    <t>LI Dummy</t>
  </si>
  <si>
    <t>PT 1 Dummy</t>
  </si>
  <si>
    <t>PM Dummy</t>
  </si>
  <si>
    <t>MA Dummy</t>
  </si>
  <si>
    <t>SSE Dummy</t>
  </si>
  <si>
    <t>SE Dummy</t>
  </si>
  <si>
    <t>SNE Dummy</t>
  </si>
  <si>
    <t>Dept Code-1</t>
  </si>
  <si>
    <t>Dept Code-2</t>
  </si>
  <si>
    <t>Dept Code-3</t>
  </si>
  <si>
    <t>Dept Code-4</t>
  </si>
  <si>
    <t>Job Code-1</t>
  </si>
  <si>
    <t>Job Code-2</t>
  </si>
  <si>
    <t>Job Code-3</t>
  </si>
  <si>
    <t>Job Code-4</t>
  </si>
  <si>
    <t>Job Code-5</t>
  </si>
  <si>
    <t>Job Code-6</t>
  </si>
  <si>
    <t>Job Code-7</t>
  </si>
  <si>
    <t>Source of Hire Code-1</t>
  </si>
  <si>
    <t>Source of Hire Code-2</t>
  </si>
  <si>
    <t>Source of Hire Code-3</t>
  </si>
  <si>
    <t>Source of Hire Code-4</t>
  </si>
  <si>
    <t>Source of Hire Code-5</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</si>
  <si>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</si>
  <si>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</si>
  <si>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</si>
  <si>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</si>
  <si>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</si>
  <si>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</si>
  <si>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</si>
  <si>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</si>
  <si>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</si>
  <si>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</si>
  <si>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</si>
  <si>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</si>
  <si>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</si>
  <si>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</si>
  <si>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</si>
  <si>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</si>
  <si>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</si>
  <si>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</si>
  <si>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</si>
  <si>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</si>
  <si>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</si>
  <si>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</si>
  <si>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</si>
  <si>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</si>
  <si>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</si>
  <si>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</si>
  <si>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</si>
  <si>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</si>
  <si>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</si>
  <si>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</si>
  <si>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</si>
  <si>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</si>
  <si>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</si>
  <si>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</si>
  <si>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</si>
  <si>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</si>
  <si>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</si>
  <si>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</si>
  <si>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</si>
  <si>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</si>
  <si>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</si>
  <si>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</si>
  <si>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</si>
  <si>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</si>
  <si>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</si>
  <si>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</si>
  <si>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</si>
  <si>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</si>
  <si>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</si>
  <si>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</si>
  <si>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</si>
  <si>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</si>
  <si>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</si>
  <si>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</si>
  <si>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</si>
  <si>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</si>
  <si>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</si>
  <si>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</si>
  <si>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</si>
  <si>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</si>
  <si>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</si>
  <si>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</si>
  <si>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</si>
  <si>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</si>
  <si>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Variables</t>
  </si>
  <si>
    <t>Correlation</t>
  </si>
  <si>
    <t>0=Male,1=Female</t>
  </si>
  <si>
    <t>0=Internal, 1=External</t>
  </si>
  <si>
    <t>Cost of Hire</t>
  </si>
  <si>
    <t>Null Model</t>
  </si>
  <si>
    <t>If the Source of Hire is from Internal Recruiters using Job Boards or LinkedIn then CoH will decrease and with increasing agency hire the CoH will increase rapidly, therefore the dependency of agencies should be reduced.</t>
  </si>
  <si>
    <t xml:space="preserve">Correlation Matrix (Pearson): </t>
  </si>
  <si>
    <t>To Increase Quality of Hire, The Ramp Up time needs to be optimized</t>
  </si>
  <si>
    <t>Row Labels</t>
  </si>
  <si>
    <t>Grand Total</t>
  </si>
  <si>
    <t>Column Labels</t>
  </si>
  <si>
    <t>Average of Time to Hire</t>
  </si>
  <si>
    <t>Count of Sl. No</t>
  </si>
  <si>
    <t>Average of Yearly PayScale</t>
  </si>
  <si>
    <t>Skewness</t>
  </si>
  <si>
    <t>Cost of Hire Predictor</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</si>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</sst>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00"/>
    <numFmt numFmtId="166" formatCode="0.000"/>
  </numFmts>
  <fonts count="19"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b/>
      <sz val="12"/>
      <color theme="1"/>
      <name val="Calibri"/>
      <family val="2"/>
      <scheme val="minor"/>
    </font>
    <font>
      <b/>
      <sz val="18"/>
      <color theme="1"/>
      <name val="Calibri"/>
      <family val="2"/>
      <scheme val="minor"/>
    </font>
    <font>
      <b/>
      <sz val="36"/>
      <color theme="1"/>
      <name val="Calibri"/>
      <family val="2"/>
      <scheme val="minor"/>
    </font>
    <font>
      <sz val="1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b/>
      <sz val="24"/>
      <color theme="1"/>
      <name val="Calibri"/>
      <family val="2"/>
      <scheme val="minor"/>
    </font>
    <font>
      <b/>
      <i/>
      <sz val="11"/>
      <color theme="1"/>
      <name val="Calibri"/>
      <family val="2"/>
      <scheme val="minor"/>
    </font>
    <font>
      <b/>
      <sz val="26"/>
      <color theme="1"/>
      <name val="Calibri"/>
      <family val="2"/>
      <scheme val="minor"/>
    </font>
    <font>
      <b/>
      <sz val="26"/>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right/>
      <top style="thin">
        <color indexed="64"/>
      </top>
      <bottom/>
      <diagonal/>
    </border>
    <border>
      <left style="thin">
        <color theme="0"/>
      </left>
      <right style="thin">
        <color theme="0"/>
      </right>
      <top style="thin">
        <color theme="0"/>
      </top>
      <bottom/>
      <diagonal/>
    </border>
    <border>
      <left style="thin">
        <color indexed="8"/>
      </left>
      <right/>
      <top style="thin">
        <color indexed="8"/>
      </top>
      <bottom style="thin">
        <color indexed="8"/>
      </bottom>
      <diagonal/>
    </border>
    <border>
      <left/>
      <right/>
      <top style="double">
        <color indexed="64"/>
      </top>
      <bottom style="thin">
        <color auto="1"/>
      </bottom>
      <diagonal/>
    </border>
    <border>
      <left style="thin">
        <color indexed="8"/>
      </left>
      <right style="thin">
        <color indexed="8"/>
      </right>
      <top style="double">
        <color indexed="64"/>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double">
        <color auto="1"/>
      </top>
      <bottom style="thick">
        <color auto="1"/>
      </bottom>
      <diagonal/>
    </border>
    <border>
      <left/>
      <right/>
      <top/>
      <bottom style="thin">
        <color auto="1"/>
      </bottom>
      <diagonal/>
    </border>
    <border>
      <left/>
      <right/>
      <top style="double">
        <color auto="1"/>
      </top>
      <bottom style="thick">
        <color auto="1"/>
      </bottom>
      <diagonal/>
    </border>
    <border>
      <left/>
      <right style="thin">
        <color indexed="8"/>
      </right>
      <top style="double">
        <color auto="1"/>
      </top>
      <bottom style="thick">
        <color auto="1"/>
      </bottom>
      <diagonal/>
    </border>
    <border>
      <left style="thin">
        <color indexed="8"/>
      </left>
      <right style="thin">
        <color indexed="8"/>
      </right>
      <top/>
      <bottom style="thin">
        <color auto="1"/>
      </bottom>
      <diagonal/>
    </border>
    <border>
      <left/>
      <right/>
      <top style="double">
        <color auto="1"/>
      </top>
      <bottom style="thin">
        <color indexed="64"/>
      </bottom>
      <diagonal/>
    </border>
    <border>
      <left style="thin">
        <color indexed="8"/>
      </left>
      <right style="thin">
        <color indexed="8"/>
      </right>
      <top/>
      <bottom style="thick">
        <color auto="1"/>
      </bottom>
      <diagonal/>
    </border>
    <border>
      <left style="thin">
        <color indexed="8"/>
      </left>
      <right/>
      <top style="double">
        <color indexed="8"/>
      </top>
      <bottom style="thin">
        <color indexed="8"/>
      </bottom>
      <diagonal/>
    </border>
    <border>
      <left/>
      <right/>
      <top style="double">
        <color indexed="8"/>
      </top>
      <bottom style="thin">
        <color indexed="8"/>
      </bottom>
      <diagonal/>
    </border>
    <border>
      <left style="thin">
        <color indexed="8"/>
      </left>
      <right/>
      <top style="thin">
        <color indexed="8"/>
      </top>
      <bottom style="thick">
        <color auto="1"/>
      </bottom>
      <diagonal/>
    </border>
    <border>
      <left/>
      <right style="thin">
        <color indexed="8"/>
      </right>
      <top style="thin">
        <color indexed="8"/>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style="thin">
        <color indexed="8"/>
      </left>
      <right style="thin">
        <color indexed="8"/>
      </right>
      <top style="thin">
        <color indexed="8"/>
      </top>
      <bottom style="thick">
        <color auto="1"/>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indexed="8"/>
      </left>
      <right/>
      <top style="double">
        <color indexed="64"/>
      </top>
      <bottom style="thin">
        <color auto="1"/>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indexed="64"/>
      </right>
      <top/>
      <bottom style="thin">
        <color indexed="64"/>
      </bottom>
      <diagonal/>
    </border>
    <border>
      <left style="thin">
        <color theme="0"/>
      </left>
      <right/>
      <top/>
      <bottom style="thick">
        <color theme="0"/>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61">
    <xf numFmtId="0" fontId="0" fillId="0" borderId="0" xfId="0"/>
    <xf numFmtId="0" fontId="0" fillId="0" borderId="0" xfId="0" applyNumberFormat="1"/>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Fill="1" applyBorder="1" applyAlignment="1"/>
    <xf numFmtId="0" fontId="0" fillId="0" borderId="10" xfId="0" applyFill="1" applyBorder="1" applyAlignment="1"/>
    <xf numFmtId="0" fontId="3" fillId="0" borderId="11" xfId="0" applyFont="1" applyFill="1" applyBorder="1" applyAlignment="1">
      <alignment horizontal="center"/>
    </xf>
    <xf numFmtId="0" fontId="3" fillId="0" borderId="11" xfId="0" applyFont="1" applyFill="1" applyBorder="1" applyAlignment="1">
      <alignment horizontal="centerContinuous"/>
    </xf>
    <xf numFmtId="0" fontId="0" fillId="0" borderId="0" xfId="0" applyAlignment="1">
      <alignment horizontal="center"/>
    </xf>
    <xf numFmtId="0" fontId="0" fillId="0" borderId="0" xfId="0" applyBorder="1"/>
    <xf numFmtId="1" fontId="0" fillId="0" borderId="0" xfId="0" applyNumberFormat="1"/>
    <xf numFmtId="165" fontId="0" fillId="0" borderId="1" xfId="0" applyNumberFormat="1" applyBorder="1"/>
    <xf numFmtId="0" fontId="3" fillId="0" borderId="0" xfId="0" applyFont="1" applyBorder="1" applyAlignment="1">
      <alignment horizontal="center"/>
    </xf>
    <xf numFmtId="0" fontId="0" fillId="0" borderId="0" xfId="0" applyBorder="1" applyAlignment="1">
      <alignment horizontal="right"/>
    </xf>
    <xf numFmtId="1" fontId="0" fillId="0" borderId="0" xfId="0" applyNumberFormat="1" applyBorder="1"/>
    <xf numFmtId="0" fontId="0" fillId="0" borderId="0" xfId="0" applyBorder="1" applyAlignment="1">
      <alignment horizontal="center"/>
    </xf>
    <xf numFmtId="2" fontId="0" fillId="0" borderId="0" xfId="0" applyNumberFormat="1" applyBorder="1"/>
    <xf numFmtId="0" fontId="3" fillId="0" borderId="0" xfId="0" applyFont="1" applyBorder="1" applyAlignment="1">
      <alignment horizontal="center"/>
    </xf>
    <xf numFmtId="0" fontId="0" fillId="0" borderId="12" xfId="0" applyBorder="1"/>
    <xf numFmtId="0" fontId="3" fillId="0" borderId="13" xfId="0" applyFont="1" applyBorder="1" applyAlignment="1">
      <alignment horizontal="center"/>
    </xf>
    <xf numFmtId="0" fontId="0" fillId="0" borderId="1" xfId="0" applyFill="1" applyBorder="1"/>
    <xf numFmtId="165" fontId="0" fillId="0" borderId="0" xfId="0" applyNumberFormat="1" applyFill="1" applyBorder="1" applyAlignment="1"/>
    <xf numFmtId="165" fontId="0" fillId="0" borderId="10" xfId="0" applyNumberFormat="1" applyFill="1" applyBorder="1" applyAlignment="1"/>
    <xf numFmtId="2" fontId="0" fillId="0" borderId="0" xfId="0" applyNumberFormat="1"/>
    <xf numFmtId="0" fontId="2" fillId="2" borderId="1" xfId="0" applyFont="1" applyFill="1" applyBorder="1"/>
    <xf numFmtId="9" fontId="0" fillId="0" borderId="1" xfId="1" applyFont="1" applyBorder="1"/>
    <xf numFmtId="0" fontId="0" fillId="0" borderId="15" xfId="0" applyBorder="1"/>
    <xf numFmtId="0" fontId="0" fillId="0" borderId="16" xfId="0" applyBorder="1"/>
    <xf numFmtId="0" fontId="0" fillId="0" borderId="17" xfId="0" applyBorder="1"/>
    <xf numFmtId="0" fontId="0" fillId="0" borderId="14" xfId="0" applyBorder="1"/>
    <xf numFmtId="0" fontId="0" fillId="0" borderId="18" xfId="0" applyBorder="1"/>
    <xf numFmtId="0" fontId="0" fillId="0" borderId="19" xfId="0" applyBorder="1"/>
    <xf numFmtId="0" fontId="0" fillId="0" borderId="20" xfId="0" applyBorder="1"/>
    <xf numFmtId="0" fontId="3" fillId="0" borderId="21" xfId="0" applyFont="1" applyBorder="1" applyAlignment="1">
      <alignment horizontal="center"/>
    </xf>
    <xf numFmtId="0" fontId="0" fillId="0" borderId="22" xfId="0" applyBorder="1"/>
    <xf numFmtId="0" fontId="0" fillId="0" borderId="21" xfId="0" applyBorder="1"/>
    <xf numFmtId="0" fontId="3" fillId="0" borderId="22" xfId="0" applyFont="1" applyBorder="1" applyAlignment="1">
      <alignment horizontal="center"/>
    </xf>
    <xf numFmtId="0" fontId="0" fillId="0" borderId="23" xfId="0" applyBorder="1"/>
    <xf numFmtId="0" fontId="0" fillId="0" borderId="24" xfId="0" applyBorder="1"/>
    <xf numFmtId="0" fontId="0" fillId="0" borderId="25" xfId="0" applyBorder="1"/>
    <xf numFmtId="0" fontId="3" fillId="0" borderId="16" xfId="0" applyFont="1" applyBorder="1" applyAlignment="1">
      <alignment horizontal="center"/>
    </xf>
    <xf numFmtId="0" fontId="0" fillId="0" borderId="1" xfId="0" applyBorder="1" applyAlignment="1">
      <alignment wrapText="1"/>
    </xf>
    <xf numFmtId="0" fontId="0" fillId="4" borderId="0" xfId="0" applyFill="1"/>
    <xf numFmtId="0" fontId="5" fillId="5" borderId="26" xfId="0" applyFont="1" applyFill="1" applyBorder="1"/>
    <xf numFmtId="0" fontId="0" fillId="0" borderId="28" xfId="0" applyBorder="1"/>
    <xf numFmtId="3" fontId="0" fillId="0" borderId="0" xfId="0" applyNumberFormat="1" applyAlignment="1">
      <alignment horizontal="left"/>
    </xf>
    <xf numFmtId="0" fontId="0" fillId="3" borderId="0" xfId="0" applyFill="1" applyBorder="1" applyAlignment="1"/>
    <xf numFmtId="0" fontId="3" fillId="0" borderId="18" xfId="0" applyFont="1" applyBorder="1" applyAlignment="1">
      <alignment horizontal="center"/>
    </xf>
    <xf numFmtId="0" fontId="3" fillId="0" borderId="19"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3" fillId="0" borderId="20" xfId="0" applyFont="1" applyBorder="1" applyAlignment="1">
      <alignment horizontal="center"/>
    </xf>
    <xf numFmtId="0" fontId="3" fillId="0" borderId="35" xfId="0" applyFont="1" applyBorder="1" applyAlignment="1">
      <alignment horizontal="center"/>
    </xf>
    <xf numFmtId="0" fontId="3" fillId="0" borderId="34" xfId="0" applyFont="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center"/>
    </xf>
    <xf numFmtId="0" fontId="0" fillId="0" borderId="35" xfId="0" applyBorder="1"/>
    <xf numFmtId="0" fontId="3" fillId="0" borderId="39"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0" borderId="42" xfId="0" applyFont="1"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46" xfId="0" applyFont="1" applyBorder="1" applyAlignment="1">
      <alignment horizontal="center"/>
    </xf>
    <xf numFmtId="0" fontId="3" fillId="0" borderId="47" xfId="0" applyFont="1" applyBorder="1" applyAlignment="1">
      <alignment horizontal="center"/>
    </xf>
    <xf numFmtId="0" fontId="3" fillId="0" borderId="17" xfId="0" applyFont="1" applyBorder="1" applyAlignment="1">
      <alignment horizontal="center"/>
    </xf>
    <xf numFmtId="0" fontId="0" fillId="0" borderId="48" xfId="0" applyBorder="1"/>
    <xf numFmtId="0" fontId="3" fillId="0" borderId="49" xfId="0" applyFont="1" applyBorder="1" applyAlignment="1">
      <alignment horizontal="center"/>
    </xf>
    <xf numFmtId="0" fontId="3" fillId="0" borderId="38" xfId="0" applyFont="1" applyBorder="1" applyAlignment="1">
      <alignment horizontal="center"/>
    </xf>
    <xf numFmtId="0" fontId="3" fillId="0" borderId="15" xfId="0" applyFont="1" applyBorder="1" applyAlignment="1">
      <alignment horizontal="center"/>
    </xf>
    <xf numFmtId="0" fontId="0" fillId="0" borderId="17" xfId="0" applyBorder="1" applyAlignment="1">
      <alignment horizontal="right"/>
    </xf>
    <xf numFmtId="0" fontId="3" fillId="0" borderId="50" xfId="0" applyFont="1" applyBorder="1" applyAlignment="1">
      <alignment horizontal="center"/>
    </xf>
    <xf numFmtId="0" fontId="0" fillId="0" borderId="30" xfId="0" applyBorder="1"/>
    <xf numFmtId="0" fontId="0" fillId="0" borderId="33" xfId="0" applyBorder="1"/>
    <xf numFmtId="0" fontId="0" fillId="6" borderId="27" xfId="0" applyNumberFormat="1" applyFont="1" applyFill="1" applyBorder="1"/>
    <xf numFmtId="166" fontId="0" fillId="0" borderId="1" xfId="0" applyNumberFormat="1" applyBorder="1"/>
    <xf numFmtId="0" fontId="0" fillId="2" borderId="1" xfId="0" applyFill="1" applyBorder="1"/>
    <xf numFmtId="1" fontId="0" fillId="6" borderId="27" xfId="0" applyNumberFormat="1" applyFont="1" applyFill="1" applyBorder="1"/>
    <xf numFmtId="1" fontId="0" fillId="7" borderId="27" xfId="0" applyNumberFormat="1" applyFont="1" applyFill="1" applyBorder="1"/>
    <xf numFmtId="1" fontId="0" fillId="7" borderId="29" xfId="0" applyNumberFormat="1" applyFont="1" applyFill="1" applyBorder="1"/>
    <xf numFmtId="0" fontId="0" fillId="6" borderId="27" xfId="0" applyFont="1" applyFill="1" applyBorder="1"/>
    <xf numFmtId="0" fontId="0" fillId="7" borderId="27" xfId="0" applyFont="1" applyFill="1" applyBorder="1"/>
    <xf numFmtId="0" fontId="0" fillId="7" borderId="29" xfId="0" applyFont="1" applyFill="1" applyBorder="1"/>
    <xf numFmtId="3" fontId="0" fillId="6" borderId="27" xfId="0" applyNumberFormat="1" applyFont="1" applyFill="1" applyBorder="1"/>
    <xf numFmtId="0" fontId="0" fillId="7" borderId="27" xfId="0" applyNumberFormat="1" applyFont="1" applyFill="1" applyBorder="1"/>
    <xf numFmtId="3" fontId="0" fillId="7" borderId="27" xfId="0" applyNumberFormat="1" applyFont="1" applyFill="1" applyBorder="1"/>
    <xf numFmtId="0" fontId="0" fillId="7" borderId="29" xfId="0" applyNumberFormat="1" applyFont="1" applyFill="1" applyBorder="1"/>
    <xf numFmtId="3" fontId="0" fillId="7" borderId="29" xfId="0" applyNumberFormat="1" applyFont="1" applyFill="1" applyBorder="1"/>
    <xf numFmtId="0" fontId="3" fillId="0" borderId="1" xfId="0" applyFont="1" applyFill="1" applyBorder="1" applyAlignment="1">
      <alignment horizontal="centerContinuous"/>
    </xf>
    <xf numFmtId="0" fontId="0" fillId="0" borderId="1" xfId="0" applyFill="1" applyBorder="1" applyAlignment="1"/>
    <xf numFmtId="0" fontId="3" fillId="0" borderId="1" xfId="0" applyFont="1" applyFill="1" applyBorder="1" applyAlignment="1">
      <alignment horizontal="center"/>
    </xf>
    <xf numFmtId="165" fontId="0" fillId="0" borderId="1" xfId="0" applyNumberFormat="1" applyFill="1" applyBorder="1" applyAlignment="1"/>
    <xf numFmtId="0" fontId="16" fillId="2" borderId="1" xfId="0" applyFont="1" applyFill="1" applyBorder="1" applyAlignment="1">
      <alignment horizontal="center"/>
    </xf>
    <xf numFmtId="165" fontId="0" fillId="3" borderId="1" xfId="0" applyNumberFormat="1" applyFill="1" applyBorder="1" applyAlignment="1"/>
    <xf numFmtId="0" fontId="0" fillId="4" borderId="1" xfId="0" applyFill="1" applyBorder="1" applyAlignment="1"/>
    <xf numFmtId="1" fontId="0" fillId="0" borderId="1" xfId="0" applyNumberFormat="1" applyBorder="1"/>
    <xf numFmtId="166" fontId="7" fillId="0" borderId="0" xfId="0" applyNumberFormat="1" applyFont="1" applyBorder="1" applyAlignment="1">
      <alignment horizontal="center" vertical="center"/>
    </xf>
    <xf numFmtId="166" fontId="0" fillId="0" borderId="0" xfId="0" applyNumberFormat="1" applyBorder="1"/>
    <xf numFmtId="49" fontId="7" fillId="0" borderId="1" xfId="0" applyNumberFormat="1" applyFont="1" applyFill="1" applyBorder="1" applyAlignment="1">
      <alignment horizontal="center" vertical="center" wrapText="1"/>
    </xf>
    <xf numFmtId="165" fontId="6" fillId="3" borderId="1" xfId="0" applyNumberFormat="1" applyFont="1" applyFill="1" applyBorder="1"/>
    <xf numFmtId="0" fontId="0" fillId="0" borderId="0" xfId="0" applyAlignment="1">
      <alignment wrapText="1"/>
    </xf>
    <xf numFmtId="165" fontId="11" fillId="0" borderId="1" xfId="0" applyNumberFormat="1" applyFont="1" applyBorder="1"/>
    <xf numFmtId="0" fontId="0" fillId="6" borderId="51" xfId="0" applyFont="1" applyFill="1" applyBorder="1"/>
    <xf numFmtId="0" fontId="0" fillId="7" borderId="51" xfId="0" applyFont="1" applyFill="1" applyBorder="1"/>
    <xf numFmtId="0" fontId="0" fillId="7" borderId="52" xfId="0" applyFont="1" applyFill="1" applyBorder="1"/>
    <xf numFmtId="2" fontId="5" fillId="5" borderId="26" xfId="0" applyNumberFormat="1" applyFont="1" applyFill="1" applyBorder="1"/>
    <xf numFmtId="2" fontId="5" fillId="5" borderId="54" xfId="0" applyNumberFormat="1" applyFont="1" applyFill="1" applyBorder="1"/>
    <xf numFmtId="3" fontId="0" fillId="6" borderId="27" xfId="0" applyNumberFormat="1" applyFont="1" applyFill="1" applyBorder="1" applyAlignment="1">
      <alignment horizontal="left"/>
    </xf>
    <xf numFmtId="3" fontId="0" fillId="7" borderId="27" xfId="0" applyNumberFormat="1" applyFont="1" applyFill="1" applyBorder="1" applyAlignment="1">
      <alignment horizontal="left"/>
    </xf>
    <xf numFmtId="3" fontId="0" fillId="7" borderId="29" xfId="0" applyNumberFormat="1" applyFont="1" applyFill="1" applyBorder="1" applyAlignment="1">
      <alignment horizontal="left"/>
    </xf>
    <xf numFmtId="0" fontId="0" fillId="2" borderId="0" xfId="0" applyFill="1" applyBorder="1" applyAlignment="1"/>
    <xf numFmtId="0" fontId="0" fillId="2" borderId="10" xfId="0" applyFill="1" applyBorder="1" applyAlignment="1"/>
    <xf numFmtId="165" fontId="0" fillId="4" borderId="1" xfId="0" applyNumberFormat="1" applyFill="1" applyBorder="1" applyAlignment="1"/>
    <xf numFmtId="0" fontId="0" fillId="4" borderId="1" xfId="0"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3" fillId="0" borderId="0" xfId="0" applyFont="1" applyBorder="1" applyAlignment="1">
      <alignment horizontal="center"/>
    </xf>
    <xf numFmtId="0" fontId="14" fillId="2" borderId="0" xfId="0" applyFont="1" applyFill="1" applyAlignment="1">
      <alignment horizontal="center" vertical="center"/>
    </xf>
    <xf numFmtId="0" fontId="15" fillId="2" borderId="1" xfId="0" applyFont="1" applyFill="1" applyBorder="1" applyAlignment="1">
      <alignment horizontal="center" vertical="center"/>
    </xf>
    <xf numFmtId="0" fontId="2" fillId="2" borderId="1" xfId="0" applyFont="1" applyFill="1" applyBorder="1" applyAlignment="1">
      <alignment horizontal="center"/>
    </xf>
    <xf numFmtId="0" fontId="13"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0" fillId="0" borderId="1" xfId="0" applyBorder="1" applyAlignment="1">
      <alignment horizontal="center"/>
    </xf>
    <xf numFmtId="0" fontId="13" fillId="2" borderId="1" xfId="0" applyFont="1" applyFill="1" applyBorder="1" applyAlignment="1">
      <alignment horizontal="center"/>
    </xf>
    <xf numFmtId="0" fontId="17" fillId="2" borderId="0" xfId="0" applyFont="1" applyFill="1" applyBorder="1" applyAlignment="1">
      <alignment horizontal="center" vertical="center"/>
    </xf>
    <xf numFmtId="0" fontId="17" fillId="2" borderId="55"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2" xfId="0" applyFont="1" applyFill="1" applyBorder="1" applyAlignment="1">
      <alignment horizontal="center" vertical="center" wrapText="1"/>
    </xf>
    <xf numFmtId="166"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166" fontId="11"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0" fontId="18" fillId="2" borderId="1" xfId="0" applyFont="1" applyFill="1" applyBorder="1" applyAlignment="1">
      <alignment horizontal="center" vertical="center"/>
    </xf>
    <xf numFmtId="0" fontId="12" fillId="2" borderId="1" xfId="0" applyFont="1" applyFill="1" applyBorder="1" applyAlignment="1">
      <alignment horizontal="center"/>
    </xf>
    <xf numFmtId="0" fontId="9" fillId="2" borderId="1" xfId="0" applyFont="1" applyFill="1" applyBorder="1" applyAlignment="1">
      <alignment horizontal="center" vertical="center"/>
    </xf>
    <xf numFmtId="0" fontId="0" fillId="0" borderId="9"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55" xfId="0" applyBorder="1" applyAlignment="1">
      <alignment horizontal="center" vertical="center"/>
    </xf>
    <xf numFmtId="0" fontId="0" fillId="0" borderId="53" xfId="0" applyBorder="1" applyAlignment="1">
      <alignment horizontal="center" vertical="center"/>
    </xf>
    <xf numFmtId="2" fontId="0" fillId="0" borderId="8" xfId="0" applyNumberFormat="1" applyBorder="1" applyAlignment="1">
      <alignment horizontal="center" vertical="center"/>
    </xf>
    <xf numFmtId="2" fontId="0" fillId="0" borderId="3" xfId="0" applyNumberFormat="1" applyBorder="1" applyAlignment="1">
      <alignment horizontal="center" vertical="center"/>
    </xf>
  </cellXfs>
  <cellStyles count="2">
    <cellStyle name="Normal" xfId="0" builtinId="0"/>
    <cellStyle name="Percent" xfId="1" builtinId="5"/>
  </cellStyles>
  <dxfs count="70">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customXml" Target="../customXml/item1.xml"/><Relationship Id="rId21" Type="http://schemas.openxmlformats.org/officeDocument/2006/relationships/pivotCacheDefinition" Target="pivotCache/pivotCacheDefinition1.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07/relationships/slicerCache" Target="slicerCaches/slicerCache5.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microsoft.com/office/2007/relationships/slicerCache" Target="slicerCaches/slicerCache3.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20" Type="http://schemas.openxmlformats.org/officeDocument/2006/relationships/worksheet" Target="worksheets/sheet20.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microsoft.com/office/2007/relationships/slicerCache" Target="slicerCaches/slicerCache1.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4.xml"/><Relationship Id="rId44" Type="http://schemas.openxmlformats.org/officeDocument/2006/relationships/customXml" Target="../customXml/item6.xml"/><Relationship Id="rId5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Quality</a:t>
            </a:r>
            <a:r>
              <a:rPr lang="en-IN" baseline="0"/>
              <a:t> of Hire : Department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Pivot!$L$1:$L$2</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0-3F58-49D5-908A-37AB0F849EB9}"/>
            </c:ext>
          </c:extLst>
        </c:ser>
        <c:ser>
          <c:idx val="1"/>
          <c:order val="1"/>
          <c:tx>
            <c:strRef>
              <c:f>Pivot!$M$1:$M$2</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Pivot!$K$3:$K$7</c:f>
              <c:strCache>
                <c:ptCount val="4"/>
                <c:pt idx="0">
                  <c:v>IT</c:v>
                </c:pt>
                <c:pt idx="1">
                  <c:v>Marketing</c:v>
                </c:pt>
                <c:pt idx="2">
                  <c:v>Production</c:v>
                </c:pt>
                <c:pt idx="3">
                  <c:v>Sales</c:v>
                </c:pt>
              </c:strCache>
            </c:strRef>
          </c:cat>
          <c:val>
            <c:numRef>
              <c:f>Pivot!$M$3:$M$7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C-3F58-49D5-908A-37AB0F849EB9}"/>
            </c:ext>
          </c:extLst>
        </c:ser>
        <c:ser>
          <c:idx val="2"/>
          <c:order val="2"/>
          <c:tx>
            <c:strRef>
              <c:f>Pivot!$N$1:$N$2</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Pivot!$K$3:$K$7</c:f>
              <c:strCache>
                <c:ptCount val="4"/>
                <c:pt idx="0">
                  <c:v>IT</c:v>
                </c:pt>
                <c:pt idx="1">
                  <c:v>Marketing</c:v>
                </c:pt>
                <c:pt idx="2">
                  <c:v>Production</c:v>
                </c:pt>
                <c:pt idx="3">
                  <c:v>Sales</c:v>
                </c:pt>
              </c:strCache>
            </c:strRef>
          </c:cat>
          <c:val>
            <c:numRef>
              <c:f>Pivot!$N$3:$N$7</c:f>
              <c:numCache>
                <c:formatCode>General</c:formatCode>
                <c:ptCount val="4"/>
                <c:pt idx="0">
                  <c:v>1</c:v>
                </c:pt>
                <c:pt idx="1">
                  <c:v>1</c:v>
                </c:pt>
                <c:pt idx="2">
                  <c:v>4</c:v>
                </c:pt>
              </c:numCache>
            </c:numRef>
          </c:val>
          <c:extLst>
            <c:ext xmlns:c16="http://schemas.microsoft.com/office/drawing/2014/chart" uri="{C3380CC4-5D6E-409C-BE32-E72D297353CC}">
              <c16:uniqueId val="{0000000D-3F58-49D5-908A-37AB0F849EB9}"/>
            </c:ext>
          </c:extLst>
        </c:ser>
        <c:ser>
          <c:idx val="3"/>
          <c:order val="3"/>
          <c:tx>
            <c:strRef>
              <c:f>Pivot!$O$1:$O$2</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4CDF-407B-9D39-D88031B5FCD6}"/>
              </c:ext>
            </c:extLst>
          </c:dPt>
          <c:dLbls>
            <c:dLbl>
              <c:idx val="2"/>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CDF-407B-9D39-D88031B5FCD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Pivot!$K$3:$K$7</c:f>
              <c:strCache>
                <c:ptCount val="4"/>
                <c:pt idx="0">
                  <c:v>IT</c:v>
                </c:pt>
                <c:pt idx="1">
                  <c:v>Marketing</c:v>
                </c:pt>
                <c:pt idx="2">
                  <c:v>Production</c:v>
                </c:pt>
                <c:pt idx="3">
                  <c:v>Sales</c:v>
                </c:pt>
              </c:strCache>
            </c:strRef>
          </c:cat>
          <c:val>
            <c:numRef>
              <c:f>Pivot!$O$3:$O$7</c:f>
              <c:numCache>
                <c:formatCode>General</c:formatCode>
                <c:ptCount val="4"/>
                <c:pt idx="2">
                  <c:v>4</c:v>
                </c:pt>
              </c:numCache>
            </c:numRef>
          </c:val>
          <c:extLst>
            <c:ext xmlns:c16="http://schemas.microsoft.com/office/drawing/2014/chart" uri="{C3380CC4-5D6E-409C-BE32-E72D297353CC}">
              <c16:uniqueId val="{0000000E-3F58-49D5-908A-37AB0F849EB9}"/>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4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2">
                  <c:v>30000</c:v>
                </c:pt>
                <c:pt idx="3">
                  <c:v>5250</c:v>
                </c:pt>
                <c:pt idx="4">
                  <c:v>28000</c:v>
                </c:pt>
              </c:numCache>
            </c:numRef>
          </c:val>
          <c:extLst>
            <c:ext xmlns:c16="http://schemas.microsoft.com/office/drawing/2014/chart" uri="{C3380CC4-5D6E-409C-BE32-E72D297353CC}">
              <c16:uniqueId val="{00000005-4D0F-4CCF-9627-EF0662D3F4AD}"/>
            </c:ext>
          </c:extLst>
        </c:ser>
        <c:ser>
          <c:idx val="2"/>
          <c:order val="2"/>
          <c:tx>
            <c:strRef>
              <c:f>Pivot!$G$1:$G$2</c:f>
              <c:strCache>
                <c:ptCount val="1"/>
                <c:pt idx="0">
                  <c:v>Production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6-4D0F-4CCF-9627-EF0662D3F4AD}"/>
            </c:ext>
          </c:extLst>
        </c:ser>
        <c:ser>
          <c:idx val="3"/>
          <c:order val="3"/>
          <c:tx>
            <c:strRef>
              <c:f>Pivot!$H$1:$H$2</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Pivot!$H$3:$H$8</c:f>
              <c:numCache>
                <c:formatCode>General</c:formatCode>
                <c:ptCount val="5"/>
                <c:pt idx="0">
                  <c:v>185760</c:v>
                </c:pt>
                <c:pt idx="1">
                  <c:v>10000</c:v>
                </c:pt>
                <c:pt idx="3">
                  <c:v>2625</c:v>
                </c:pt>
              </c:numCache>
            </c:numRef>
          </c:val>
          <c:extLst>
            <c:ext xmlns:c16="http://schemas.microsoft.com/office/drawing/2014/chart" uri="{C3380CC4-5D6E-409C-BE32-E72D297353CC}">
              <c16:uniqueId val="{00000007-4D0F-4CCF-9627-EF0662D3F4AD}"/>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3B-48FF-B7F5-C64EE84D36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3B-48FF-B7F5-C64EE84D36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3B-48FF-B7F5-C64EE84D36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3B-48FF-B7F5-C64EE84D36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Pivot!$A$16:$A$21</c:f>
              <c:strCache>
                <c:ptCount val="5"/>
                <c:pt idx="0">
                  <c:v>Agency</c:v>
                </c:pt>
                <c:pt idx="1">
                  <c:v>Career Portal</c:v>
                </c:pt>
                <c:pt idx="2">
                  <c:v>Employee Referral</c:v>
                </c:pt>
                <c:pt idx="3">
                  <c:v>Job Boards</c:v>
                </c:pt>
                <c:pt idx="4">
                  <c:v>LinkedIn</c:v>
                </c:pt>
              </c:strCache>
            </c:strRef>
          </c:cat>
          <c:val>
            <c:numRef>
              <c:f>Pivot!$B$16:$B$21</c:f>
              <c:numCache>
                <c:formatCode>General</c:formatCode>
                <c:ptCount val="5"/>
                <c:pt idx="0">
                  <c:v>8</c:v>
                </c:pt>
                <c:pt idx="1">
                  <c:v>7</c:v>
                </c:pt>
                <c:pt idx="2">
                  <c:v>18</c:v>
                </c:pt>
                <c:pt idx="3">
                  <c:v>16</c:v>
                </c:pt>
                <c:pt idx="4">
                  <c:v>15</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F8-417E-81EC-A2D27BF97A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F8-417E-81EC-A2D27BF97A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F8-417E-81EC-A2D27BF97A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[Time-Cost-Quality of Hire - v1.01 - Copy.xlsx]Pivot!PivotTable7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15"/>
        <c:overlap val="-20"/>
        <c:axId val="127659551"/>
        <c:axId val="127664127"/>
      </c:barChart>
      <c:catAx>
        <c:axId val="127659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16933</xdr:colOff>
      <xdr:row>0</xdr:row>
      <xdr:rowOff>0</xdr:rowOff>
    </xdr:from>
    <xdr:to>
      <xdr:col>2</xdr:col>
      <xdr:colOff>457200</xdr:colOff>
      <xdr:row>3</xdr:row>
      <xdr:rowOff>127000</xdr:rowOff>
    </xdr:to>
    <mc:AlternateContent xmlns:mc="http://schemas.openxmlformats.org/markup-compatibility/2006" xmlns:a14="http://schemas.microsoft.com/office/drawing/2010/main">
      <mc:Choice Requires="a14">
        <xdr:graphicFrame macro="">
          <xdr:nvGraphicFramePr>
            <xdr:cNvPr id="13" name="Sex">
              <a:extLst>
                <a:ext uri="{FF2B5EF4-FFF2-40B4-BE49-F238E27FC236}">
                  <a16:creationId xmlns:a16="http://schemas.microsoft.com/office/drawing/2014/main" id="{DFA5E2C9-A3D8-4E4C-AFE2-3214A4EC304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6933" y="0"/>
              <a:ext cx="1659467"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3</xdr:row>
      <xdr:rowOff>110067</xdr:rowOff>
    </xdr:from>
    <xdr:to>
      <xdr:col>2</xdr:col>
      <xdr:colOff>457200</xdr:colOff>
      <xdr:row>10</xdr:row>
      <xdr:rowOff>8466</xdr:rowOff>
    </xdr:to>
    <mc:AlternateContent xmlns:mc="http://schemas.openxmlformats.org/markup-compatibility/2006" xmlns:a14="http://schemas.microsoft.com/office/drawing/2010/main">
      <mc:Choice Requires="a14">
        <xdr:graphicFrame macro="">
          <xdr:nvGraphicFramePr>
            <xdr:cNvPr id="14" name="Quarter">
              <a:extLst>
                <a:ext uri="{FF2B5EF4-FFF2-40B4-BE49-F238E27FC236}">
                  <a16:creationId xmlns:a16="http://schemas.microsoft.com/office/drawing/2014/main" id="{6D279D4C-B59E-4D4F-A86A-104A80253A1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467" y="668867"/>
              <a:ext cx="1667933" cy="1202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10</xdr:row>
      <xdr:rowOff>0</xdr:rowOff>
    </xdr:from>
    <xdr:to>
      <xdr:col>2</xdr:col>
      <xdr:colOff>457200</xdr:colOff>
      <xdr:row>16</xdr:row>
      <xdr:rowOff>93980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479F40D3-C2C0-4B2F-9002-67CFE3CB188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933" y="1862667"/>
              <a:ext cx="1659467"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101599</xdr:rowOff>
    </xdr:from>
    <xdr:to>
      <xdr:col>2</xdr:col>
      <xdr:colOff>457200</xdr:colOff>
      <xdr:row>24</xdr:row>
      <xdr:rowOff>112606</xdr:rowOff>
    </xdr:to>
    <mc:AlternateContent xmlns:mc="http://schemas.openxmlformats.org/markup-compatibility/2006" xmlns:a14="http://schemas.microsoft.com/office/drawing/2010/main">
      <mc:Choice Requires="a14">
        <xdr:graphicFrame macro="">
          <xdr:nvGraphicFramePr>
            <xdr:cNvPr id="16" name="Source of Hire">
              <a:extLst>
                <a:ext uri="{FF2B5EF4-FFF2-40B4-BE49-F238E27FC236}">
                  <a16:creationId xmlns:a16="http://schemas.microsoft.com/office/drawing/2014/main" id="{BD01C70C-A5AE-485F-8C24-C08E549E33E2}"/>
                </a:ext>
              </a:extLst>
            </xdr:cNvPr>
            <xdr:cNvGraphicFramePr/>
          </xdr:nvGraphicFramePr>
          <xdr:xfrm>
            <a:off x="0" y="0"/>
            <a:ext cx="0" cy="0"/>
          </xdr:xfrm>
          <a:graphic>
            <a:graphicData uri="http://schemas.microsoft.com/office/drawing/2010/slicer">
              <sle:slicer xmlns:sle="http://schemas.microsoft.com/office/drawing/2010/slicer" name="Source of Hire"/>
            </a:graphicData>
          </a:graphic>
        </xdr:graphicFrame>
      </mc:Choice>
      <mc:Fallback xmlns="">
        <xdr:sp macro="" textlink="">
          <xdr:nvSpPr>
            <xdr:cNvPr id="0" name=""/>
            <xdr:cNvSpPr>
              <a:spLocks noTextEdit="1"/>
            </xdr:cNvSpPr>
          </xdr:nvSpPr>
          <xdr:spPr>
            <a:xfrm>
              <a:off x="0" y="3081866"/>
              <a:ext cx="16764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101600</xdr:rowOff>
    </xdr:from>
    <xdr:to>
      <xdr:col>2</xdr:col>
      <xdr:colOff>457200</xdr:colOff>
      <xdr:row>31</xdr:row>
      <xdr:rowOff>16933</xdr:rowOff>
    </xdr:to>
    <mc:AlternateContent xmlns:mc="http://schemas.openxmlformats.org/markup-compatibility/2006" xmlns:a14="http://schemas.microsoft.com/office/drawing/2010/main">
      <mc:Choice Requires="a14">
        <xdr:graphicFrame macro="">
          <xdr:nvGraphicFramePr>
            <xdr:cNvPr id="17" name="PerformanceScore">
              <a:extLst>
                <a:ext uri="{FF2B5EF4-FFF2-40B4-BE49-F238E27FC236}">
                  <a16:creationId xmlns:a16="http://schemas.microsoft.com/office/drawing/2014/main" id="{2EA89009-51D6-41F1-A579-10241EFDE911}"/>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0" y="4572000"/>
              <a:ext cx="16764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381000</xdr:colOff>
      <xdr:row>0</xdr:row>
      <xdr:rowOff>0</xdr:rowOff>
    </xdr:from>
    <xdr:to>
      <xdr:col>17</xdr:col>
      <xdr:colOff>76199</xdr:colOff>
      <xdr:row>15</xdr:row>
      <xdr:rowOff>33866</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15</xdr:row>
      <xdr:rowOff>177800</xdr:rowOff>
    </xdr:from>
    <xdr:to>
      <xdr:col>17</xdr:col>
      <xdr:colOff>76200</xdr:colOff>
      <xdr:row>31</xdr:row>
      <xdr:rowOff>118533</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220133</xdr:colOff>
      <xdr:row>16</xdr:row>
      <xdr:rowOff>0</xdr:rowOff>
    </xdr:from>
    <xdr:to>
      <xdr:col>25</xdr:col>
      <xdr:colOff>321733</xdr:colOff>
      <xdr:row>31</xdr:row>
      <xdr:rowOff>110066</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465666</xdr:colOff>
      <xdr:row>15</xdr:row>
      <xdr:rowOff>177799</xdr:rowOff>
    </xdr:from>
    <xdr:to>
      <xdr:col>9</xdr:col>
      <xdr:colOff>253999</xdr:colOff>
      <xdr:row>31</xdr:row>
      <xdr:rowOff>126999</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474134</xdr:colOff>
      <xdr:row>0</xdr:row>
      <xdr:rowOff>25399</xdr:rowOff>
    </xdr:from>
    <xdr:to>
      <xdr:col>9</xdr:col>
      <xdr:colOff>254000</xdr:colOff>
      <xdr:row>15</xdr:row>
      <xdr:rowOff>16932</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220133</xdr:colOff>
      <xdr:row>0</xdr:row>
      <xdr:rowOff>0</xdr:rowOff>
    </xdr:from>
    <xdr:to>
      <xdr:col>25</xdr:col>
      <xdr:colOff>304800</xdr:colOff>
      <xdr:row>15</xdr:row>
      <xdr:rowOff>67732</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1111108" createdVersion="7" refreshedVersion="7" minRefreshableVersion="3" recordCount="0" supportSubquery="1" supportAdvancedDrill="1" xr:uid="{1D5815A1-FF01-4E54-BAE2-5F1B6775EAF4}">
  <cacheSource type="external" connectionId="4"/>
  <cacheFields count="4">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Exceeds"/>
        <s v="Fully Meets"/>
        <s v="Needs Improvement"/>
        <s v="PIP"/>
      </sharedItems>
    </cacheField>
    <cacheField name="[Measures].[Count of Sl. No]" caption="Count of Sl. No" numFmtId="0" hierarchy="95" level="32767"/>
    <cacheField name="[OriginalData].[Source of Hire].[Source of Hire]" caption="Source of Hire" numFmtId="0" hierarchy="11"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3"/>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1574077" createdVersion="5" refreshedVersion="7" minRefreshableVersion="3" recordCount="0" supportSubquery="1" supportAdvancedDrill="1" xr:uid="{4955D2E7-6A2D-42BA-8148-B1D126FD55B5}">
  <cacheSource type="external" connectionId="4"/>
  <cacheFields count="4">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Job]" caption="Job" numFmtId="0" hierarchy="10" level="1">
      <sharedItems count="7">
        <s v="IT Manager - Support"/>
        <s v="Software Engineer"/>
        <s v="Sr. Network Engineer"/>
        <s v="Marketing Analyst"/>
        <s v="Production Manager"/>
        <s v="Production Technician I"/>
        <s v="Sr. Sales Engineer"/>
      </sharedItems>
    </cacheField>
    <cacheField name="[OriginalData].[Source of Hire].[Source of Hire]" caption="Source of Hire" numFmtId="0" hierarchy="11"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3"/>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2037039" createdVersion="7" refreshedVersion="7"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Marketing"/>
        <s v="Production"/>
        <s v="Sales"/>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2384262" createdVersion="7" refreshedVersion="7" minRefreshableVersion="3" recordCount="0" supportSubquery="1" supportAdvancedDrill="1" xr:uid="{D3074559-EC3B-4676-8E6B-4CE409A10BC4}">
  <cacheSource type="external" connectionId="4"/>
  <cacheFields count="2">
    <cacheField name="[OriginalData].[Source of Hire].[Source of Hire]" caption="Source of Hire" numFmtId="0" hierarchy="11" level="1">
      <sharedItems count="5">
        <s v="Agency"/>
        <s v="Career Portal"/>
        <s v="Employee Referral"/>
        <s v="Job Boards"/>
        <s v="LinkedIn"/>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2731478" createdVersion="7" refreshedVersion="7" minRefreshableVersion="3" recordCount="0" supportSubquery="1" supportAdvancedDrill="1" xr:uid="{CD0E18B5-F2AB-44C8-964E-68A7DFEF7C6F}">
  <cacheSource type="external" connectionId="4"/>
  <cacheFields count="3">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 name="[OriginalData].[Source of Hire].[Source of Hire]" caption="Source of Hire" numFmtId="0" hierarchy="11"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2"/>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459113078701" createdVersion="7" refreshedVersion="7" minRefreshableVersion="3" recordCount="0" supportSubquery="1" supportAdvancedDrill="1" xr:uid="{F4171827-CA20-48FE-9F3A-EDEEEF175882}">
  <cacheSource type="external" connectionId="4"/>
  <cacheFields count="3">
    <cacheField name="[Measures].[Average of Yearly PayScale]" caption="Average of Yearly PayScale" numFmtId="0" hierarchy="97" level="32767"/>
    <cacheField name="[OriginalData].[Job].[Job]" caption="Job" numFmtId="0" hierarchy="10" level="1">
      <sharedItems count="7">
        <s v="IT Manager - Support"/>
        <s v="Marketing Analyst"/>
        <s v="Production Manager"/>
        <s v="Production Technician I"/>
        <s v="Software Engineer"/>
        <s v="Sr. Network Engineer"/>
        <s v="Sr. Sales Engineer"/>
      </sharedItems>
    </cacheField>
    <cacheField name="[OriginalData].[Source of Hire].[Source of Hire]" caption="Source of Hire" numFmtId="0" hierarchy="11"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2"/>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508.116766898151" createdVersion="3" refreshedVersion="7" minRefreshableVersion="3" recordCount="0" supportSubquery="1" supportAdvancedDrill="1" xr:uid="{2E33E2E4-2E4F-40F8-B808-B27677613911}">
  <cacheSource type="external" connectionId="4">
    <extLst>
      <ext xmlns:x14="http://schemas.microsoft.com/office/spreadsheetml/2009/9/main" uri="{F057638F-6D5F-4e77-A914-E7F072B9BCA8}">
        <x14:sourceConnection name="ThisWorkbookDataModel"/>
      </ext>
    </extLst>
  </cacheSource>
  <cacheFields count="0"/>
  <cacheHierarchies count="96">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caption="Job" attribute="1" defaultMemberUniqueName="[OriginalData].[Job].[All]" allUniqueName="[OriginalData].[Job].[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94643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36" applyNumberFormats="0" applyBorderFormats="0" applyFontFormats="0" applyPatternFormats="0" applyAlignmentFormats="0" applyWidthHeightFormats="1" dataCaption="Values" tag="8dd039ee-a941-4a20-b38f-b5bbddb0970a" updatedVersion="7" minRefreshableVersion="3" useAutoFormatting="1" itemPrintTitles="1" createdVersion="7" indent="0" outline="1" outlineData="1" multipleFieldFilters="0" chartFormat="3">
  <location ref="A15:B21"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27" applyNumberFormats="0" applyBorderFormats="0" applyFontFormats="0" applyPatternFormats="0" applyAlignmentFormats="0" applyWidthHeightFormats="1" dataCaption="Values" tag="a142cdfb-3749-49ec-a065-ac972925137d" updatedVersion="7" minRefreshableVersion="3" useAutoFormatting="1" itemPrintTitles="1" createdVersion="7" indent="0" outline="1" outlineData="1" multipleFieldFilters="0" chartFormat="3">
  <location ref="K1:P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5">
    <i>
      <x/>
    </i>
    <i>
      <x v="1"/>
    </i>
    <i>
      <x v="2"/>
    </i>
    <i>
      <x v="3"/>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33" applyNumberFormats="0" applyBorderFormats="0" applyFontFormats="0" applyPatternFormats="0" applyAlignmentFormats="0" applyWidthHeightFormats="1" dataCaption="Values" tag="5caeb1cf-5608-4ac9-8331-b8c54f5c72fb" updatedVersion="7" minRefreshableVersion="3" useAutoFormatting="1" itemPrintTitles="1" createdVersion="7" indent="0" outline="1" outlineData="1" multipleFieldFilters="0" chartFormat="3">
  <location ref="D1:I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30" applyNumberFormats="0" applyBorderFormats="0" applyFontFormats="0" applyPatternFormats="0" applyAlignmentFormats="0" applyWidthHeightFormats="1" dataCaption="Values" tag="7c3c4d1e-04b6-4b9a-a7a9-19ed0df2b35c" updatedVersion="7" minRefreshableVersion="3" useAutoFormatting="1" itemPrintTitles="1" createdVersion="5" indent="0" outline="1" outlineData="1" multipleFieldFilters="0" chartFormat="8" rowHeaderCaption="Time of Hire">
  <location ref="A1:B13"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42" applyNumberFormats="0" applyBorderFormats="0" applyFontFormats="0" applyPatternFormats="0" applyAlignmentFormats="0" applyWidthHeightFormats="1" dataCaption="Values" tag="7fe2c9a9-c5c5-4597-bd04-d63f7d34805b" updatedVersion="7" minRefreshableVersion="3" useAutoFormatting="1" itemPrintTitles="1" createdVersion="7" indent="0" outline="1" outlineData="1" multipleFieldFilters="0" chartFormat="3">
  <location ref="G11:H1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39" applyNumberFormats="0" applyBorderFormats="0" applyFontFormats="0" applyPatternFormats="0" applyAlignmentFormats="0" applyWidthHeightFormats="1" dataCaption="Values" tag="17e10b68-f3c0-43ac-afad-4e663585861e" updatedVersion="7" minRefreshableVersion="3" useAutoFormatting="1" itemPrintTitles="1" createdVersion="7" indent="0" outline="1" outlineData="1" multipleFieldFilters="0" chartFormat="3">
  <location ref="D11:E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33">
    <queryTableFields count="40">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115" dataBound="0" tableColumnId="39"/>
      <queryTableField id="116" dataBound="0" tableColumnId="40"/>
      <queryTableField id="117" dataBound="0" tableColumnId="41"/>
      <queryTableField id="120" dataBound="0" tableColumnId="42"/>
      <queryTableField id="121" dataBound="0" tableColumnId="43"/>
      <queryTableField id="122" dataBound="0" tableColumnId="44"/>
      <queryTableField id="123" dataBound="0" tableColumnId="45"/>
      <queryTableField id="124" dataBound="0" tableColumnId="46"/>
      <queryTableField id="125" dataBound="0" tableColumnId="47"/>
      <queryTableField id="126" dataBound="0" tableColumnId="48"/>
      <queryTableField id="127" dataBound="0" tableColumnId="49"/>
      <queryTableField id="128" dataBound="0" tableColumnId="50"/>
      <queryTableField id="129" dataBound="0" tableColumnId="5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EC0FDE8-A67B-44B4-8CF6-87BC2218ED18}" sourceName="[OriginalData].[Sex]">
  <pivotTables>
    <pivotTable tabId="3" name="PivotTable4"/>
    <pivotTable tabId="3" name="PivotTable1"/>
    <pivotTable tabId="3" name="PivotTable3"/>
    <pivotTable tabId="3" name="PivotTable5"/>
    <pivotTable tabId="3" name="PivotTable6"/>
    <pivotTable tabId="3" name="PivotTable7"/>
  </pivotTables>
  <data>
    <olap pivotCacheId="159464372">
      <levels count="2">
        <level uniqueName="[OriginalData].[Sex].[(All)]" sourceCaption="(All)" count="0"/>
        <level uniqueName="[OriginalData].[Sex].[Sex]" sourceCaption="Sex" count="2">
          <ranges>
            <range startItem="0">
              <i n="[OriginalData].[Sex].&amp;[F]" c="F"/>
              <i n="[OriginalData].[Sex].&amp;[M]" c="M"/>
            </range>
          </ranges>
        </level>
      </levels>
      <selections count="1">
        <selection n="[Original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A6DC501-D064-4EDA-AA29-5EB5D289066D}" sourceName="[OriginalData].[Quarter]">
  <pivotTables>
    <pivotTable tabId="3" name="PivotTable4"/>
    <pivotTable tabId="3" name="PivotTable1"/>
    <pivotTable tabId="3" name="PivotTable3"/>
    <pivotTable tabId="3" name="PivotTable5"/>
    <pivotTable tabId="3" name="PivotTable6"/>
    <pivotTable tabId="3" name="PivotTable7"/>
  </pivotTables>
  <data>
    <olap pivotCacheId="159464372">
      <levels count="2">
        <level uniqueName="[OriginalData].[Quarter].[(All)]" sourceCaption="(All)" count="0"/>
        <level uniqueName="[OriginalData].[Quarter].[Quarter]" sourceCaption="Quarter" count="4">
          <ranges>
            <range startItem="0">
              <i n="[OriginalData].[Quarter].&amp;[1]" c="1"/>
              <i n="[OriginalData].[Quarter].&amp;[2]" c="2"/>
              <i n="[OriginalData].[Quarter].&amp;[3]" c="3"/>
              <i n="[OriginalData].[Quarter].&amp;[4]" c="4"/>
            </range>
          </ranges>
        </level>
      </levels>
      <selections count="1">
        <selection n="[OriginalData].[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EEE7D39-8108-4CC7-B680-51215903B8F6}" sourceName="[OriginalData].[Department]">
  <pivotTables>
    <pivotTable tabId="3" name="PivotTable4"/>
    <pivotTable tabId="3" name="PivotTable1"/>
    <pivotTable tabId="3" name="PivotTable3"/>
    <pivotTable tabId="3" name="PivotTable5"/>
    <pivotTable tabId="3" name="PivotTable6"/>
    <pivotTable tabId="3" name="PivotTable7"/>
  </pivotTables>
  <data>
    <olap pivotCacheId="159464372">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of_Hire" xr10:uid="{9020B6B1-6FF4-4F8D-8D18-9BC6A92AF268}" sourceName="[OriginalData].[Source of Hire]">
  <pivotTables>
    <pivotTable tabId="3" name="PivotTable4"/>
    <pivotTable tabId="3" name="PivotTable1"/>
    <pivotTable tabId="3" name="PivotTable3"/>
    <pivotTable tabId="3" name="PivotTable5"/>
    <pivotTable tabId="3" name="PivotTable6"/>
    <pivotTable tabId="3" name="PivotTable7"/>
  </pivotTables>
  <data>
    <olap pivotCacheId="159464372">
      <levels count="2">
        <level uniqueName="[OriginalData].[Source of Hire].[(All)]" sourceCaption="(All)" count="0"/>
        <level uniqueName="[OriginalData].[Source of Hire].[Source of Hire]" sourceCaption="Source of Hire" count="5">
          <ranges>
            <range startItem="0">
              <i n="[OriginalData].[Source of Hire].&amp;[Agency]" c="Agency"/>
              <i n="[OriginalData].[Source of Hire].&amp;[Career Portal]" c="Career Portal"/>
              <i n="[OriginalData].[Source of Hire].&amp;[Employee Referral]" c="Employee Referral"/>
              <i n="[OriginalData].[Source of Hire].&amp;[Job Boards]" c="Job Boards"/>
              <i n="[OriginalData].[Source of Hire].&amp;[LinkedIn]" c="LinkedIn"/>
            </range>
          </ranges>
        </level>
      </levels>
      <selections count="1">
        <selection n="[OriginalData].[Source of Hir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A04A56E5-C300-46A9-B4FD-CABBF18089EE}" sourceName="[OriginalData].[PerformanceScore]">
  <pivotTables>
    <pivotTable tabId="3" name="PivotTable4"/>
    <pivotTable tabId="3" name="PivotTable1"/>
    <pivotTable tabId="3" name="PivotTable3"/>
    <pivotTable tabId="3" name="PivotTable5"/>
    <pivotTable tabId="3" name="PivotTable6"/>
    <pivotTable tabId="3" name="PivotTable7"/>
  </pivotTables>
  <data>
    <olap pivotCacheId="159464372">
      <levels count="2">
        <level uniqueName="[OriginalData].[PerformanceScore].[(All)]" sourceCaption="(All)" count="0"/>
        <level uniqueName="[OriginalData].[PerformanceScore].[PerformanceScore]" sourceCaption="PerformanceScore" count="4">
          <ranges>
            <range startItem="0">
              <i n="[OriginalData].[PerformanceScore].&amp;[Exceeds]" c="Exceeds"/>
              <i n="[OriginalData].[PerformanceScore].&amp;[Fully Meets]" c="Fully Meets"/>
              <i n="[OriginalData].[PerformanceScore].&amp;[Needs Improvement]" c="Needs Improvement"/>
              <i n="[OriginalData].[PerformanceScore].&amp;[PIP]" c="PIP"/>
            </range>
          </ranges>
        </level>
      </levels>
      <selections count="1">
        <selection n="[OriginalData].[PerformanceSco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8C53705-16E8-461F-886F-5BB30A53C668}" cache="Slicer_Sex" caption="Sex" showCaption="0" level="1" rowHeight="234950"/>
  <slicer name="Quarter" xr10:uid="{FC58168F-2FCA-4C22-95C0-E0D28435D061}" cache="Slicer_Quarter" caption="Quarter" showCaption="0" level="1" rowHeight="234950"/>
  <slicer name="Department" xr10:uid="{60345E36-D7FF-48CB-87EC-7FC2BF5FEAF3}" cache="Slicer_Department" caption="Department" showCaption="0" level="1" rowHeight="234950"/>
  <slicer name="Source of Hire" xr10:uid="{FC7A9AC2-9CEE-4B12-94E1-72BE6CD4DC0B}" cache="Slicer_Source_of_Hire" caption="Source of Hire" showCaption="0" level="1" rowHeight="234950"/>
  <slicer name="PerformanceScore" xr10:uid="{D658E47D-A9D4-4451-BAD2-8CC8545274B4}" cache="Slicer_PerformanceScore" caption="PerformanceScore"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R65" tableType="queryTable" totalsRowShown="0">
  <autoFilter ref="A1:R65" xr:uid="{690A569B-D1E9-48BC-9442-0EA27F3FD4F7}"/>
  <sortState xmlns:xlrd2="http://schemas.microsoft.com/office/spreadsheetml/2017/richdata2" ref="A2:L65">
    <sortCondition ref="A1:A6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69"/>
    <tableColumn id="3" xr3:uid="{DF039C44-A87D-4EF7-9BC8-2A6C3B39681D}" uniqueName="3" name="Department" queryTableFieldId="3" dataDxfId="68"/>
    <tableColumn id="4" xr3:uid="{3B0DAED8-8BC0-4A36-8335-1B3F2FED11D7}" uniqueName="4" name="Job Open Date" queryTableFieldId="4" dataDxfId="67"/>
    <tableColumn id="5" xr3:uid="{E3631C0B-DA53-46D9-AAD7-925ACCB343FD}" uniqueName="5" name="Hire Date" queryTableFieldId="5" dataDxfId="66"/>
    <tableColumn id="7" xr3:uid="{B37C1BB9-B3C7-4CD0-86C4-6125DDB9F120}" uniqueName="7" name="Job Title" queryTableFieldId="7" dataDxfId="65"/>
    <tableColumn id="6" xr3:uid="{51844760-8CC1-44F8-BC77-5CC41279D608}" uniqueName="6" name="Source of Hire" queryTableFieldId="13" dataDxfId="64"/>
    <tableColumn id="9" xr3:uid="{ADAE9205-5ADB-40CD-8C61-462E05E12BEF}" uniqueName="9" name="Type of Hire" queryTableFieldId="19" dataDxfId="63"/>
    <tableColumn id="11" xr3:uid="{64821578-8596-48F5-BE55-AB940EF54236}" uniqueName="11" name="PerformanceScore" queryTableFieldId="14" dataDxfId="62"/>
    <tableColumn id="12" xr3:uid="{61A527A1-2C23-4E1F-AAB6-9F02D7889120}" uniqueName="12" name="Sex" queryTableFieldId="15" dataDxfId="61"/>
    <tableColumn id="14" xr3:uid="{05CDBBE8-6437-4168-A505-D99D372A9637}" uniqueName="14" name="Yearly PayScale" queryTableFieldId="18" dataDxfId="60"/>
    <tableColumn id="18" xr3:uid="{49095F3C-C202-4961-80E8-E02F1AD2979B}" uniqueName="18" name="Cost of Hire" queryTableFieldId="25" dataDxfId="59">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58"/>
    <tableColumn id="17" xr3:uid="{ED882C77-A1FF-417C-BDC1-B7029AC2FCF9}" uniqueName="17" name="Quality of Hire" queryTableFieldId="23" dataDxfId="57"/>
    <tableColumn id="10" xr3:uid="{04DF2E30-D79D-4E8E-A514-B3AC4FAE2364}" uniqueName="10" name="Engagement" queryTableFieldId="20" dataDxfId="56"/>
    <tableColumn id="15" xr3:uid="{E0F7FFE5-614C-4CF5-B2B0-0222A13BC3F9}" uniqueName="15" name="Ramp Up Time" queryTableFieldId="21" dataDxfId="55"/>
    <tableColumn id="16" xr3:uid="{DA1A56AA-76D1-430B-8832-C10BA2954B86}" uniqueName="16" name="Culture Fit (%)" queryTableFieldId="22" dataDxfId="5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53" headerRowBorderDxfId="52" tableBorderDxfId="51" totalsRowBorderDxfId="50">
  <autoFilter ref="A1:D6" xr:uid="{35F9714F-6B33-4E88-95E3-17C091AB07F7}"/>
  <tableColumns count="4">
    <tableColumn id="1" xr3:uid="{EA1141D8-C3D1-471A-AC9B-3CD36B9E19AD}" name="Type of Hire" dataDxfId="49"/>
    <tableColumn id="2" xr3:uid="{A2D0E2B2-BBA4-4449-A9BA-2922539664CC}" name="Source of Hire" dataDxfId="48"/>
    <tableColumn id="3" xr3:uid="{58F3A533-3B70-47F6-B34D-C8317F772524}" name="Cost" dataDxfId="47"/>
    <tableColumn id="4" xr3:uid="{CD3B7DB3-76C8-4A47-AB28-5D1FCB7E6CAE}" name="Remarks"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N65" tableType="queryTable" totalsRowShown="0">
  <autoFilter ref="A1:AN65" xr:uid="{1DA4A8D7-3683-49D0-BAA4-DF95C1F520B5}"/>
  <sortState xmlns:xlrd2="http://schemas.microsoft.com/office/spreadsheetml/2017/richdata2" ref="A2:AM65">
    <sortCondition ref="D1:D65"/>
  </sortState>
  <tableColumns count="40">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45"/>
    <tableColumn id="4" xr3:uid="{FEDC830B-5411-48C9-8D6A-656952DEABC1}" uniqueName="4" name="Job Open Date" queryTableFieldId="4" dataDxfId="44"/>
    <tableColumn id="5" xr3:uid="{E73216D7-4863-487F-9182-847EB2FE245E}" uniqueName="5" name="Hire Date" queryTableFieldId="5" dataDxfId="43"/>
    <tableColumn id="29" xr3:uid="{F937AA5E-5E94-4906-8E4D-FFE652499363}" uniqueName="29" name="Department" queryTableFieldId="86" dataDxfId="42"/>
    <tableColumn id="7" xr3:uid="{2E85B922-3847-45C7-A534-88928D54D0F3}" uniqueName="7" name="Job" queryTableFieldId="7" dataDxfId="41"/>
    <tableColumn id="12" xr3:uid="{C508D25F-0E87-40AA-BECB-9E5232DD82D6}" uniqueName="12" name="Gender" queryTableFieldId="15" dataDxfId="40"/>
    <tableColumn id="11" xr3:uid="{077B0CD2-0CB7-44A9-8E5A-9EC852D69E87}" uniqueName="11" name="PerformanceScore" queryTableFieldId="14" dataDxfId="39"/>
    <tableColumn id="6" xr3:uid="{B15C4131-320E-40DD-BA50-853B221D1689}" uniqueName="6" name="Source of Hire" queryTableFieldId="13" dataDxfId="38"/>
    <tableColumn id="9" xr3:uid="{4E242277-9B0C-4467-AD15-CC8BFFEF8DAF}" uniqueName="9" name="Type of Hire" queryTableFieldId="19" dataDxfId="37">
      <calculatedColumnFormula>IF(OR(J2="Internal Hire",J2="Employee Referral"),"Internal","External")</calculatedColumnFormula>
    </tableColumn>
    <tableColumn id="14" xr3:uid="{B21DD575-FEFD-49BD-9A24-6DF8B8A86C02}" uniqueName="14" name="Yearly PayScale" queryTableFieldId="18" dataDxfId="36"/>
    <tableColumn id="37" xr3:uid="{F9EF9BD7-DD5A-4013-B0FB-C616E828ED71}" uniqueName="37" name="Dept Code" queryTableFieldId="111" dataDxfId="35"/>
    <tableColumn id="38" xr3:uid="{1F476612-5EB8-4ADE-ACEF-621B344CC11B}" uniqueName="38" name="Job Code" queryTableFieldId="112" dataDxfId="34"/>
    <tableColumn id="35" xr3:uid="{6BCD4FFB-7BC7-4639-A560-949DB6CF3C06}" uniqueName="35" name="Source of Hire Code" queryTableFieldId="97" dataDxfId="33"/>
    <tableColumn id="32" xr3:uid="{C36A19FF-2FB9-4B30-854D-A5905539B613}" uniqueName="32" name="Gender Code" queryTableFieldId="49" dataDxfId="32"/>
    <tableColumn id="31" xr3:uid="{D023401D-326E-49C9-BE5B-A6BBEDD2799D}" uniqueName="31" name="Time to Hire" queryTableFieldId="48" dataDxfId="31"/>
    <tableColumn id="39" xr3:uid="{72F637FF-EF45-46F6-A099-45E807F8C858}" uniqueName="39" name="IT Dummy" queryTableFieldId="115" dataDxfId="30"/>
    <tableColumn id="40" xr3:uid="{EE652B51-7601-46E8-927E-D82AB4DEC2ED}" uniqueName="40" name="Sales Dummy" queryTableFieldId="116" dataDxfId="29"/>
    <tableColumn id="41" xr3:uid="{7B55D393-8D47-48F2-BE7E-C92B72A5FC1B}" uniqueName="41" name="Marketing Dummy" queryTableFieldId="117" dataDxfId="28"/>
    <tableColumn id="42" xr3:uid="{D61679A0-FF35-4972-8C2C-531C8263CD57}" uniqueName="42" name="ER Dummy" queryTableFieldId="120" dataDxfId="27"/>
    <tableColumn id="43" xr3:uid="{C57D766A-A3C3-4796-BDAB-2A2244CCAFDE}" uniqueName="43" name="JB Dummy" queryTableFieldId="121" dataDxfId="26"/>
    <tableColumn id="44" xr3:uid="{4EA9A682-36C8-4328-B8D3-631675A17196}" uniqueName="44" name="Agency Dummy" queryTableFieldId="122" dataDxfId="25"/>
    <tableColumn id="45" xr3:uid="{79F5EFE4-D38A-4D7F-8A6E-B85B1C54B3CA}" uniqueName="45" name="LI Dummy" queryTableFieldId="123" dataDxfId="24"/>
    <tableColumn id="46" xr3:uid="{5EA45CAC-0766-4803-8DA9-4AB148F7FB7C}" uniqueName="46" name="PT 1 Dummy" queryTableFieldId="124" dataDxfId="23"/>
    <tableColumn id="47" xr3:uid="{66034F88-3A2D-4065-891D-E607502DB84C}" uniqueName="47" name="PM Dummy" queryTableFieldId="125" dataDxfId="22"/>
    <tableColumn id="48" xr3:uid="{5A53DA55-B1A7-4236-BCF6-A1FD6EC6B368}" uniqueName="48" name="MA Dummy" queryTableFieldId="126" dataDxfId="21"/>
    <tableColumn id="49" xr3:uid="{9BD39AA8-7A1F-4605-915B-63C2C5F25B77}" uniqueName="49" name="SSE Dummy" queryTableFieldId="127" dataDxfId="20"/>
    <tableColumn id="50" xr3:uid="{0833DFC8-7D64-4187-B553-73BD6BEF2ED0}" uniqueName="50" name="SE Dummy" queryTableFieldId="128" dataDxfId="19"/>
    <tableColumn id="51" xr3:uid="{B85B9CA2-8B80-44D2-9E22-044EF70D0787}" uniqueName="51" name="SNE Dummy" queryTableFieldId="129"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P1:AS7" totalsRowShown="0" headerRowDxfId="7" headerRowBorderDxfId="6" tableBorderDxfId="5" totalsRowBorderDxfId="4">
  <autoFilter ref="AP1:AS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dimension ref="A1:R65"/>
  <sheetViews>
    <sheetView tabSelected="1" zoomScale="78" zoomScaleNormal="78" workbookViewId="0">
      <selection activeCell="G2" sqref="G2"/>
    </sheetView>
  </sheetViews>
  <sheetFormatPr defaultRowHeight="14.4" x14ac:dyDescent="0.3"/>
  <cols>
    <col min="1" max="1" width="8.6640625" bestFit="1" customWidth="1"/>
    <col min="2" max="2" width="12.33203125" bestFit="1" customWidth="1"/>
    <col min="3" max="3" width="10.5546875" bestFit="1" customWidth="1"/>
    <col min="4" max="4" width="14.109375" bestFit="1" customWidth="1"/>
    <col min="5" max="5" width="16.33203125" bestFit="1" customWidth="1"/>
    <col min="6" max="6" width="11.6640625" bestFit="1" customWidth="1"/>
    <col min="7" max="7" width="20.21875" bestFit="1" customWidth="1"/>
    <col min="8" max="8" width="16.109375" bestFit="1" customWidth="1"/>
    <col min="9" max="9" width="13.88671875" bestFit="1" customWidth="1"/>
    <col min="10" max="10" width="19.33203125" bestFit="1" customWidth="1"/>
    <col min="11" max="11" width="6.6640625" bestFit="1" customWidth="1"/>
    <col min="12" max="12" width="16.77734375" bestFit="1" customWidth="1"/>
    <col min="13" max="13" width="13.5546875" bestFit="1" customWidth="1"/>
    <col min="14" max="14" width="19.77734375" bestFit="1" customWidth="1"/>
    <col min="15" max="15" width="16.109375" bestFit="1" customWidth="1"/>
    <col min="16" max="16" width="14.33203125" bestFit="1" customWidth="1"/>
    <col min="17" max="17" width="16.109375" bestFit="1" customWidth="1"/>
    <col min="18" max="18" width="15.33203125" bestFit="1" customWidth="1"/>
  </cols>
  <sheetData>
    <row r="1" spans="1:18" x14ac:dyDescent="0.3">
      <c r="A1" t="s">
        <v>28</v>
      </c>
      <c r="B1" t="s">
        <v>0</v>
      </c>
      <c r="C1" t="s">
        <v>1</v>
      </c>
      <c r="D1" t="s">
        <v>2</v>
      </c>
      <c r="E1" t="s">
        <v>8</v>
      </c>
      <c r="F1" t="s">
        <v>9</v>
      </c>
      <c r="G1" t="s">
        <v>228</v>
      </c>
      <c r="H1" t="s">
        <v>12</v>
      </c>
      <c r="I1" t="s">
        <v>32</v>
      </c>
      <c r="J1" t="s">
        <v>20</v>
      </c>
      <c r="K1" t="s">
        <v>25</v>
      </c>
      <c r="L1" t="s">
        <v>29</v>
      </c>
      <c r="M1" t="s">
        <v>215</v>
      </c>
      <c r="N1" t="s">
        <v>7</v>
      </c>
      <c r="O1" s="35" t="s">
        <v>98</v>
      </c>
      <c r="P1" s="35" t="s">
        <v>97</v>
      </c>
      <c r="Q1" t="s">
        <v>95</v>
      </c>
      <c r="R1" t="s">
        <v>96</v>
      </c>
    </row>
    <row r="2" spans="1:18" x14ac:dyDescent="0.3">
      <c r="A2">
        <v>1</v>
      </c>
      <c r="B2">
        <v>2018</v>
      </c>
      <c r="C2" s="1">
        <v>1</v>
      </c>
      <c r="D2" t="s">
        <v>118</v>
      </c>
      <c r="E2" s="2">
        <v>43104</v>
      </c>
      <c r="F2" s="2">
        <v>43134</v>
      </c>
      <c r="G2" t="s">
        <v>15</v>
      </c>
      <c r="H2" t="s">
        <v>13</v>
      </c>
      <c r="I2" s="1" t="s">
        <v>37</v>
      </c>
      <c r="J2" t="s">
        <v>21</v>
      </c>
      <c r="K2" t="s">
        <v>26</v>
      </c>
      <c r="L2" s="3">
        <v>744000</v>
      </c>
      <c r="M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 s="22">
        <v>30</v>
      </c>
      <c r="O2" s="1">
        <v>41</v>
      </c>
      <c r="P2" s="1">
        <v>45</v>
      </c>
      <c r="Q2" s="1">
        <v>95</v>
      </c>
      <c r="R2" s="1">
        <v>47</v>
      </c>
    </row>
    <row r="3" spans="1:18" x14ac:dyDescent="0.3">
      <c r="A3">
        <v>2</v>
      </c>
      <c r="B3">
        <v>2018</v>
      </c>
      <c r="C3" s="1">
        <v>1</v>
      </c>
      <c r="D3" t="s">
        <v>118</v>
      </c>
      <c r="E3" s="2">
        <v>43105</v>
      </c>
      <c r="F3" s="2">
        <v>43133</v>
      </c>
      <c r="G3" t="s">
        <v>15</v>
      </c>
      <c r="H3" t="s">
        <v>34</v>
      </c>
      <c r="I3" s="1" t="s">
        <v>37</v>
      </c>
      <c r="J3" t="s">
        <v>21</v>
      </c>
      <c r="K3" t="s">
        <v>26</v>
      </c>
      <c r="L3" s="3">
        <v>744000</v>
      </c>
      <c r="M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N3" s="22">
        <v>28</v>
      </c>
      <c r="O3" s="1">
        <v>41</v>
      </c>
      <c r="P3" s="1">
        <v>82</v>
      </c>
      <c r="Q3" s="1">
        <v>95</v>
      </c>
      <c r="R3" s="1">
        <v>47</v>
      </c>
    </row>
    <row r="4" spans="1:18" x14ac:dyDescent="0.3">
      <c r="A4">
        <v>3</v>
      </c>
      <c r="B4">
        <v>2018</v>
      </c>
      <c r="C4" s="1">
        <v>1</v>
      </c>
      <c r="D4" t="s">
        <v>118</v>
      </c>
      <c r="E4" s="2">
        <v>43135</v>
      </c>
      <c r="F4" s="2">
        <v>43195</v>
      </c>
      <c r="G4" t="s">
        <v>15</v>
      </c>
      <c r="H4" t="s">
        <v>10</v>
      </c>
      <c r="I4" s="1" t="s">
        <v>37</v>
      </c>
      <c r="J4" t="s">
        <v>22</v>
      </c>
      <c r="K4" t="s">
        <v>26</v>
      </c>
      <c r="L4" s="3">
        <v>660000</v>
      </c>
      <c r="M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 s="22">
        <v>60</v>
      </c>
      <c r="O4" s="1">
        <v>41</v>
      </c>
      <c r="P4" s="1">
        <v>26</v>
      </c>
      <c r="Q4" s="1">
        <v>85</v>
      </c>
      <c r="R4" s="1">
        <v>48</v>
      </c>
    </row>
    <row r="5" spans="1:18" x14ac:dyDescent="0.3">
      <c r="A5">
        <v>4</v>
      </c>
      <c r="B5">
        <v>2018</v>
      </c>
      <c r="C5" s="1">
        <v>1</v>
      </c>
      <c r="D5" t="s">
        <v>4</v>
      </c>
      <c r="E5" s="2">
        <v>43135</v>
      </c>
      <c r="F5" s="2">
        <v>43162</v>
      </c>
      <c r="G5" t="s">
        <v>16</v>
      </c>
      <c r="H5" t="s">
        <v>34</v>
      </c>
      <c r="I5" s="1" t="s">
        <v>37</v>
      </c>
      <c r="J5" t="s">
        <v>21</v>
      </c>
      <c r="K5" t="s">
        <v>26</v>
      </c>
      <c r="L5" s="3">
        <v>960000</v>
      </c>
      <c r="M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N5" s="22">
        <v>27</v>
      </c>
      <c r="O5" s="1">
        <v>41</v>
      </c>
      <c r="P5" s="1">
        <v>28.000000000000004</v>
      </c>
      <c r="Q5" s="1">
        <v>85</v>
      </c>
      <c r="R5" s="1">
        <v>48</v>
      </c>
    </row>
    <row r="6" spans="1:18" x14ac:dyDescent="0.3">
      <c r="A6">
        <v>5</v>
      </c>
      <c r="B6">
        <v>2018</v>
      </c>
      <c r="C6" s="1">
        <v>1</v>
      </c>
      <c r="D6" t="s">
        <v>118</v>
      </c>
      <c r="E6" s="2">
        <v>43135</v>
      </c>
      <c r="F6" s="2">
        <v>43163</v>
      </c>
      <c r="G6" t="s">
        <v>15</v>
      </c>
      <c r="H6" t="s">
        <v>14</v>
      </c>
      <c r="I6" s="1" t="s">
        <v>37</v>
      </c>
      <c r="J6" t="s">
        <v>21</v>
      </c>
      <c r="K6" t="s">
        <v>27</v>
      </c>
      <c r="L6" s="3">
        <v>660000</v>
      </c>
      <c r="M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 s="22">
        <v>28</v>
      </c>
      <c r="O6" s="1">
        <v>41</v>
      </c>
      <c r="P6" s="1">
        <v>34</v>
      </c>
      <c r="Q6" s="1">
        <v>93</v>
      </c>
      <c r="R6" s="1">
        <v>51</v>
      </c>
    </row>
    <row r="7" spans="1:18" x14ac:dyDescent="0.3">
      <c r="A7">
        <v>6</v>
      </c>
      <c r="B7">
        <v>2018</v>
      </c>
      <c r="C7" s="1">
        <v>1</v>
      </c>
      <c r="D7" t="s">
        <v>118</v>
      </c>
      <c r="E7" s="2">
        <v>43135</v>
      </c>
      <c r="F7" s="2">
        <v>43192</v>
      </c>
      <c r="G7" t="s">
        <v>15</v>
      </c>
      <c r="H7" t="s">
        <v>10</v>
      </c>
      <c r="I7" s="1" t="s">
        <v>37</v>
      </c>
      <c r="J7" t="s">
        <v>21</v>
      </c>
      <c r="K7" t="s">
        <v>27</v>
      </c>
      <c r="L7" s="3">
        <v>589200</v>
      </c>
      <c r="M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7" s="22">
        <v>57</v>
      </c>
      <c r="O7" s="1">
        <v>41</v>
      </c>
      <c r="P7" s="1">
        <v>81</v>
      </c>
      <c r="Q7" s="1">
        <v>93</v>
      </c>
      <c r="R7" s="1">
        <v>51</v>
      </c>
    </row>
    <row r="8" spans="1:18" x14ac:dyDescent="0.3">
      <c r="A8">
        <v>7</v>
      </c>
      <c r="B8">
        <v>2018</v>
      </c>
      <c r="C8" s="1">
        <v>1</v>
      </c>
      <c r="D8" t="s">
        <v>6</v>
      </c>
      <c r="E8" s="2">
        <v>43136</v>
      </c>
      <c r="F8" s="2">
        <v>43167</v>
      </c>
      <c r="G8" t="s">
        <v>31</v>
      </c>
      <c r="H8" t="s">
        <v>11</v>
      </c>
      <c r="I8" s="1" t="s">
        <v>40</v>
      </c>
      <c r="J8" t="s">
        <v>21</v>
      </c>
      <c r="K8" t="s">
        <v>26</v>
      </c>
      <c r="L8" s="3">
        <v>582000</v>
      </c>
      <c r="M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8" s="22">
        <v>31</v>
      </c>
      <c r="O8" s="1">
        <v>47</v>
      </c>
      <c r="P8" s="1">
        <v>90</v>
      </c>
      <c r="Q8" s="1">
        <v>89</v>
      </c>
      <c r="R8" s="1">
        <v>53</v>
      </c>
    </row>
    <row r="9" spans="1:18" x14ac:dyDescent="0.3">
      <c r="A9">
        <v>8</v>
      </c>
      <c r="B9">
        <v>2018</v>
      </c>
      <c r="C9" s="1">
        <v>1</v>
      </c>
      <c r="D9" t="s">
        <v>118</v>
      </c>
      <c r="E9" s="2">
        <v>43137</v>
      </c>
      <c r="F9" s="2">
        <v>43160</v>
      </c>
      <c r="G9" t="s">
        <v>15</v>
      </c>
      <c r="H9" t="s">
        <v>11</v>
      </c>
      <c r="I9" s="1" t="s">
        <v>40</v>
      </c>
      <c r="J9" t="s">
        <v>21</v>
      </c>
      <c r="K9" t="s">
        <v>26</v>
      </c>
      <c r="L9" s="3">
        <v>564000</v>
      </c>
      <c r="M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9" s="22">
        <v>23</v>
      </c>
      <c r="O9" s="1">
        <v>47</v>
      </c>
      <c r="P9" s="1">
        <v>91</v>
      </c>
      <c r="Q9" s="1">
        <v>90</v>
      </c>
      <c r="R9" s="1">
        <v>53</v>
      </c>
    </row>
    <row r="10" spans="1:18" x14ac:dyDescent="0.3">
      <c r="A10">
        <v>9</v>
      </c>
      <c r="B10">
        <v>2018</v>
      </c>
      <c r="C10" s="1">
        <v>1</v>
      </c>
      <c r="D10" t="s">
        <v>118</v>
      </c>
      <c r="E10" s="2">
        <v>43140</v>
      </c>
      <c r="F10" s="2">
        <v>43168</v>
      </c>
      <c r="G10" t="s">
        <v>15</v>
      </c>
      <c r="H10" t="s">
        <v>10</v>
      </c>
      <c r="I10" s="1" t="s">
        <v>37</v>
      </c>
      <c r="J10" t="s">
        <v>23</v>
      </c>
      <c r="K10" t="s">
        <v>27</v>
      </c>
      <c r="L10" s="3">
        <v>540000</v>
      </c>
      <c r="M1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0" s="22">
        <v>28</v>
      </c>
      <c r="O10" s="1">
        <v>55.000000000000007</v>
      </c>
      <c r="P10" s="1">
        <v>33</v>
      </c>
      <c r="Q10" s="1">
        <v>31</v>
      </c>
      <c r="R10" s="1">
        <v>95</v>
      </c>
    </row>
    <row r="11" spans="1:18" x14ac:dyDescent="0.3">
      <c r="A11">
        <v>10</v>
      </c>
      <c r="B11">
        <v>2018</v>
      </c>
      <c r="C11" s="1">
        <v>1</v>
      </c>
      <c r="D11" t="s">
        <v>118</v>
      </c>
      <c r="E11" s="2">
        <v>43141</v>
      </c>
      <c r="F11" s="2">
        <v>43191</v>
      </c>
      <c r="G11" t="s">
        <v>19</v>
      </c>
      <c r="H11" t="s">
        <v>13</v>
      </c>
      <c r="I11" s="1" t="s">
        <v>37</v>
      </c>
      <c r="J11" t="s">
        <v>22</v>
      </c>
      <c r="K11" t="s">
        <v>27</v>
      </c>
      <c r="L11" s="3">
        <v>540000</v>
      </c>
      <c r="M1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1" s="22">
        <v>50</v>
      </c>
      <c r="O11" s="1">
        <v>55.000000000000007</v>
      </c>
      <c r="P11" s="1">
        <v>26</v>
      </c>
      <c r="Q11" s="1">
        <v>31</v>
      </c>
      <c r="R11" s="1">
        <v>95</v>
      </c>
    </row>
    <row r="12" spans="1:18" x14ac:dyDescent="0.3">
      <c r="A12">
        <v>11</v>
      </c>
      <c r="B12">
        <v>2018</v>
      </c>
      <c r="C12" s="1">
        <v>1</v>
      </c>
      <c r="D12" t="s">
        <v>4</v>
      </c>
      <c r="E12" s="2">
        <v>43141</v>
      </c>
      <c r="F12" s="2">
        <v>43192</v>
      </c>
      <c r="G12" t="s">
        <v>17</v>
      </c>
      <c r="H12" t="s">
        <v>34</v>
      </c>
      <c r="I12" s="1" t="s">
        <v>37</v>
      </c>
      <c r="J12" t="s">
        <v>21</v>
      </c>
      <c r="K12" t="s">
        <v>27</v>
      </c>
      <c r="L12" s="3">
        <v>840000</v>
      </c>
      <c r="M1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22">
        <v>51</v>
      </c>
      <c r="O12" s="1">
        <v>66</v>
      </c>
      <c r="P12" s="1">
        <v>41</v>
      </c>
      <c r="Q12" s="1">
        <v>24</v>
      </c>
      <c r="R12" s="1">
        <v>95</v>
      </c>
    </row>
    <row r="13" spans="1:18" x14ac:dyDescent="0.3">
      <c r="A13">
        <v>12</v>
      </c>
      <c r="B13">
        <v>2018</v>
      </c>
      <c r="C13" s="1">
        <v>2</v>
      </c>
      <c r="D13" t="s">
        <v>6</v>
      </c>
      <c r="E13" s="2">
        <v>43191</v>
      </c>
      <c r="F13" s="2">
        <v>43222</v>
      </c>
      <c r="G13" t="s">
        <v>31</v>
      </c>
      <c r="H13" t="s">
        <v>11</v>
      </c>
      <c r="I13" s="1" t="s">
        <v>40</v>
      </c>
      <c r="J13" t="s">
        <v>21</v>
      </c>
      <c r="K13" t="s">
        <v>26</v>
      </c>
      <c r="L13" s="3">
        <v>492000</v>
      </c>
      <c r="M1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22">
        <v>31</v>
      </c>
      <c r="O13" s="1">
        <v>66</v>
      </c>
      <c r="P13" s="1">
        <v>75</v>
      </c>
      <c r="Q13" s="1">
        <v>24</v>
      </c>
      <c r="R13" s="1">
        <v>94</v>
      </c>
    </row>
    <row r="14" spans="1:18" x14ac:dyDescent="0.3">
      <c r="A14">
        <v>13</v>
      </c>
      <c r="B14">
        <v>2018</v>
      </c>
      <c r="C14" s="1">
        <v>2</v>
      </c>
      <c r="D14" t="s">
        <v>4</v>
      </c>
      <c r="E14" s="2">
        <v>43194</v>
      </c>
      <c r="F14" s="2">
        <v>43225</v>
      </c>
      <c r="G14" t="s">
        <v>17</v>
      </c>
      <c r="H14" t="s">
        <v>10</v>
      </c>
      <c r="I14" s="1" t="s">
        <v>37</v>
      </c>
      <c r="J14" t="s">
        <v>21</v>
      </c>
      <c r="K14" t="s">
        <v>26</v>
      </c>
      <c r="L14" s="3">
        <v>768000</v>
      </c>
      <c r="M1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22">
        <v>31</v>
      </c>
      <c r="O14" s="1">
        <v>70</v>
      </c>
      <c r="P14" s="1">
        <v>96</v>
      </c>
      <c r="Q14" s="1">
        <v>26</v>
      </c>
      <c r="R14" s="1">
        <v>95</v>
      </c>
    </row>
    <row r="15" spans="1:18" x14ac:dyDescent="0.3">
      <c r="A15">
        <v>14</v>
      </c>
      <c r="B15">
        <v>2018</v>
      </c>
      <c r="C15" s="1">
        <v>2</v>
      </c>
      <c r="D15" t="s">
        <v>6</v>
      </c>
      <c r="E15" s="2">
        <v>43194</v>
      </c>
      <c r="F15" s="2">
        <v>43224</v>
      </c>
      <c r="G15" t="s">
        <v>31</v>
      </c>
      <c r="H15" t="s">
        <v>11</v>
      </c>
      <c r="I15" s="1" t="s">
        <v>40</v>
      </c>
      <c r="J15" t="s">
        <v>21</v>
      </c>
      <c r="K15" t="s">
        <v>26</v>
      </c>
      <c r="L15" s="3">
        <v>516000</v>
      </c>
      <c r="M1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22">
        <v>30</v>
      </c>
      <c r="O15" s="1">
        <v>70</v>
      </c>
      <c r="P15" s="1">
        <v>36</v>
      </c>
      <c r="Q15" s="1">
        <v>26</v>
      </c>
      <c r="R15" s="1">
        <v>95</v>
      </c>
    </row>
    <row r="16" spans="1:18" x14ac:dyDescent="0.3">
      <c r="A16">
        <v>15</v>
      </c>
      <c r="B16">
        <v>2018</v>
      </c>
      <c r="C16" s="1">
        <v>2</v>
      </c>
      <c r="D16" t="s">
        <v>4</v>
      </c>
      <c r="E16" s="2">
        <v>43194</v>
      </c>
      <c r="F16" s="2">
        <v>43221</v>
      </c>
      <c r="G16" t="s">
        <v>18</v>
      </c>
      <c r="H16" t="s">
        <v>13</v>
      </c>
      <c r="I16" s="1" t="s">
        <v>37</v>
      </c>
      <c r="J16" t="s">
        <v>22</v>
      </c>
      <c r="K16" t="s">
        <v>27</v>
      </c>
      <c r="L16" s="3">
        <v>624000</v>
      </c>
      <c r="M1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22">
        <v>27</v>
      </c>
      <c r="O16" s="1">
        <v>71</v>
      </c>
      <c r="P16" s="1">
        <v>80</v>
      </c>
      <c r="Q16" s="1">
        <v>30</v>
      </c>
      <c r="R16" s="1">
        <v>95</v>
      </c>
    </row>
    <row r="17" spans="1:18" x14ac:dyDescent="0.3">
      <c r="A17">
        <v>16</v>
      </c>
      <c r="B17">
        <v>2018</v>
      </c>
      <c r="C17" s="1">
        <v>2</v>
      </c>
      <c r="D17" t="s">
        <v>118</v>
      </c>
      <c r="E17" s="2">
        <v>43194</v>
      </c>
      <c r="F17" s="2">
        <v>43227</v>
      </c>
      <c r="G17" t="s">
        <v>15</v>
      </c>
      <c r="H17" t="s">
        <v>11</v>
      </c>
      <c r="I17" s="1" t="s">
        <v>40</v>
      </c>
      <c r="J17" t="s">
        <v>21</v>
      </c>
      <c r="K17" t="s">
        <v>26</v>
      </c>
      <c r="L17" s="3">
        <v>516000</v>
      </c>
      <c r="M1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22">
        <v>33</v>
      </c>
      <c r="O17" s="1">
        <v>71</v>
      </c>
      <c r="P17" s="1">
        <v>90</v>
      </c>
      <c r="Q17" s="1">
        <v>30</v>
      </c>
      <c r="R17" s="1">
        <v>95</v>
      </c>
    </row>
    <row r="18" spans="1:18" x14ac:dyDescent="0.3">
      <c r="A18">
        <v>17</v>
      </c>
      <c r="B18">
        <v>2018</v>
      </c>
      <c r="C18" s="1">
        <v>2</v>
      </c>
      <c r="D18" t="s">
        <v>118</v>
      </c>
      <c r="E18" s="2">
        <v>43221</v>
      </c>
      <c r="F18" s="2">
        <v>43253</v>
      </c>
      <c r="G18" t="s">
        <v>15</v>
      </c>
      <c r="H18" t="s">
        <v>11</v>
      </c>
      <c r="I18" s="1" t="s">
        <v>40</v>
      </c>
      <c r="J18" t="s">
        <v>23</v>
      </c>
      <c r="K18" t="s">
        <v>27</v>
      </c>
      <c r="L18" s="3">
        <v>513000</v>
      </c>
      <c r="M1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22">
        <v>32</v>
      </c>
      <c r="O18" s="1">
        <v>85</v>
      </c>
      <c r="P18" s="1">
        <v>61</v>
      </c>
      <c r="Q18" s="1">
        <v>89</v>
      </c>
      <c r="R18" s="1">
        <v>86</v>
      </c>
    </row>
    <row r="19" spans="1:18" x14ac:dyDescent="0.3">
      <c r="A19">
        <v>18</v>
      </c>
      <c r="B19">
        <v>2018</v>
      </c>
      <c r="C19" s="1">
        <v>2</v>
      </c>
      <c r="D19" t="s">
        <v>4</v>
      </c>
      <c r="E19" s="2">
        <v>43221</v>
      </c>
      <c r="F19" s="2">
        <v>43262</v>
      </c>
      <c r="G19" t="s">
        <v>16</v>
      </c>
      <c r="H19" t="s">
        <v>13</v>
      </c>
      <c r="I19" s="1" t="s">
        <v>37</v>
      </c>
      <c r="J19" t="s">
        <v>23</v>
      </c>
      <c r="K19" t="s">
        <v>26</v>
      </c>
      <c r="L19" s="3">
        <v>780000</v>
      </c>
      <c r="M1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22">
        <v>41</v>
      </c>
      <c r="O19" s="1">
        <v>85</v>
      </c>
      <c r="P19" s="1">
        <v>28.000000000000004</v>
      </c>
      <c r="Q19" s="1">
        <v>89</v>
      </c>
      <c r="R19" s="1">
        <v>86</v>
      </c>
    </row>
    <row r="20" spans="1:18" x14ac:dyDescent="0.3">
      <c r="A20">
        <v>19</v>
      </c>
      <c r="B20">
        <v>2018</v>
      </c>
      <c r="C20" s="1">
        <v>2</v>
      </c>
      <c r="D20" t="s">
        <v>118</v>
      </c>
      <c r="E20" s="2">
        <v>43221</v>
      </c>
      <c r="F20" s="2">
        <v>43253</v>
      </c>
      <c r="G20" t="s">
        <v>15</v>
      </c>
      <c r="H20" t="s">
        <v>11</v>
      </c>
      <c r="I20" s="1" t="s">
        <v>40</v>
      </c>
      <c r="J20" t="s">
        <v>21</v>
      </c>
      <c r="K20" t="s">
        <v>26</v>
      </c>
      <c r="L20" s="3">
        <v>506400</v>
      </c>
      <c r="M2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22">
        <v>32</v>
      </c>
      <c r="O20" s="1">
        <v>85</v>
      </c>
      <c r="P20" s="1">
        <v>94</v>
      </c>
      <c r="Q20" s="1">
        <v>95</v>
      </c>
      <c r="R20" s="1">
        <v>87</v>
      </c>
    </row>
    <row r="21" spans="1:18" x14ac:dyDescent="0.3">
      <c r="A21">
        <v>20</v>
      </c>
      <c r="B21">
        <v>2018</v>
      </c>
      <c r="C21" s="1">
        <v>2</v>
      </c>
      <c r="D21" t="s">
        <v>118</v>
      </c>
      <c r="E21" s="2">
        <v>43221</v>
      </c>
      <c r="F21" s="2">
        <v>43253</v>
      </c>
      <c r="G21" t="s">
        <v>15</v>
      </c>
      <c r="H21" t="s">
        <v>13</v>
      </c>
      <c r="I21" s="1" t="s">
        <v>37</v>
      </c>
      <c r="J21" t="s">
        <v>24</v>
      </c>
      <c r="K21" t="s">
        <v>27</v>
      </c>
      <c r="L21" s="3">
        <v>504000</v>
      </c>
      <c r="M2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22">
        <v>32</v>
      </c>
      <c r="O21" s="1">
        <v>85</v>
      </c>
      <c r="P21" s="1">
        <v>75</v>
      </c>
      <c r="Q21" s="1">
        <v>95</v>
      </c>
      <c r="R21" s="1">
        <v>87</v>
      </c>
    </row>
    <row r="22" spans="1:18" x14ac:dyDescent="0.3">
      <c r="A22">
        <v>21</v>
      </c>
      <c r="B22">
        <v>2018</v>
      </c>
      <c r="C22" s="1">
        <v>2</v>
      </c>
      <c r="D22" t="s">
        <v>5</v>
      </c>
      <c r="E22" s="2">
        <v>43227</v>
      </c>
      <c r="F22" s="2">
        <v>43254</v>
      </c>
      <c r="G22" t="s">
        <v>30</v>
      </c>
      <c r="H22" t="s">
        <v>14</v>
      </c>
      <c r="I22" s="1" t="s">
        <v>37</v>
      </c>
      <c r="J22" t="s">
        <v>21</v>
      </c>
      <c r="K22" t="s">
        <v>26</v>
      </c>
      <c r="L22" s="3">
        <v>384000</v>
      </c>
      <c r="M2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22">
        <v>27</v>
      </c>
      <c r="O22" s="1">
        <v>85</v>
      </c>
      <c r="P22" s="1">
        <v>32</v>
      </c>
      <c r="Q22" s="1">
        <v>88</v>
      </c>
      <c r="R22" s="1">
        <v>84</v>
      </c>
    </row>
    <row r="23" spans="1:18" x14ac:dyDescent="0.3">
      <c r="A23">
        <v>22</v>
      </c>
      <c r="B23">
        <v>2018</v>
      </c>
      <c r="C23" s="1">
        <v>2</v>
      </c>
      <c r="D23" t="s">
        <v>4</v>
      </c>
      <c r="E23" s="2">
        <v>43227</v>
      </c>
      <c r="F23" s="2">
        <v>43258</v>
      </c>
      <c r="G23" t="s">
        <v>18</v>
      </c>
      <c r="H23" t="s">
        <v>10</v>
      </c>
      <c r="I23" s="1" t="s">
        <v>37</v>
      </c>
      <c r="J23" t="s">
        <v>21</v>
      </c>
      <c r="K23" t="s">
        <v>26</v>
      </c>
      <c r="L23" s="3">
        <v>372000</v>
      </c>
      <c r="M2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22">
        <v>31</v>
      </c>
      <c r="O23" s="1">
        <v>85</v>
      </c>
      <c r="P23" s="1">
        <v>35</v>
      </c>
      <c r="Q23" s="1">
        <v>88</v>
      </c>
      <c r="R23" s="1">
        <v>84</v>
      </c>
    </row>
    <row r="24" spans="1:18" x14ac:dyDescent="0.3">
      <c r="A24">
        <v>23</v>
      </c>
      <c r="B24">
        <v>2018</v>
      </c>
      <c r="C24" s="1">
        <v>2</v>
      </c>
      <c r="D24" t="s">
        <v>6</v>
      </c>
      <c r="E24" s="2">
        <v>43227</v>
      </c>
      <c r="F24" s="2">
        <v>43253</v>
      </c>
      <c r="G24" t="s">
        <v>31</v>
      </c>
      <c r="H24" t="s">
        <v>10</v>
      </c>
      <c r="I24" s="1" t="s">
        <v>37</v>
      </c>
      <c r="J24" t="s">
        <v>21</v>
      </c>
      <c r="K24" t="s">
        <v>26</v>
      </c>
      <c r="L24" s="3">
        <v>481200</v>
      </c>
      <c r="M2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22">
        <v>26</v>
      </c>
      <c r="O24" s="1">
        <v>85</v>
      </c>
      <c r="P24" s="1">
        <v>83</v>
      </c>
      <c r="Q24" s="1">
        <v>73</v>
      </c>
      <c r="R24" s="1">
        <v>85</v>
      </c>
    </row>
    <row r="25" spans="1:18" x14ac:dyDescent="0.3">
      <c r="A25">
        <v>24</v>
      </c>
      <c r="B25">
        <v>2018</v>
      </c>
      <c r="C25" s="1">
        <v>2</v>
      </c>
      <c r="D25" t="s">
        <v>118</v>
      </c>
      <c r="E25" s="2">
        <v>43227</v>
      </c>
      <c r="F25" s="2">
        <v>43252</v>
      </c>
      <c r="G25" t="s">
        <v>19</v>
      </c>
      <c r="H25" t="s">
        <v>11</v>
      </c>
      <c r="I25" s="1" t="s">
        <v>40</v>
      </c>
      <c r="J25" t="s">
        <v>21</v>
      </c>
      <c r="K25" t="s">
        <v>27</v>
      </c>
      <c r="L25" s="3">
        <v>480000</v>
      </c>
      <c r="M2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22">
        <v>25</v>
      </c>
      <c r="O25" s="1">
        <v>85</v>
      </c>
      <c r="P25" s="1">
        <v>65</v>
      </c>
      <c r="Q25" s="1">
        <v>75</v>
      </c>
      <c r="R25" s="1">
        <v>87</v>
      </c>
    </row>
    <row r="26" spans="1:18" x14ac:dyDescent="0.3">
      <c r="A26">
        <v>25</v>
      </c>
      <c r="B26">
        <v>2018</v>
      </c>
      <c r="C26" s="1">
        <v>2</v>
      </c>
      <c r="D26" t="s">
        <v>5</v>
      </c>
      <c r="E26" s="2">
        <v>43227</v>
      </c>
      <c r="F26" s="2">
        <v>43254</v>
      </c>
      <c r="G26" t="s">
        <v>30</v>
      </c>
      <c r="H26" t="s">
        <v>34</v>
      </c>
      <c r="I26" s="1" t="s">
        <v>37</v>
      </c>
      <c r="J26" t="s">
        <v>21</v>
      </c>
      <c r="K26" t="s">
        <v>27</v>
      </c>
      <c r="L26" s="3">
        <v>780000</v>
      </c>
      <c r="M2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22">
        <v>27</v>
      </c>
      <c r="O26" s="1">
        <v>85</v>
      </c>
      <c r="P26" s="1">
        <v>71</v>
      </c>
      <c r="Q26" s="1">
        <v>73</v>
      </c>
      <c r="R26" s="1">
        <v>85</v>
      </c>
    </row>
    <row r="27" spans="1:18" x14ac:dyDescent="0.3">
      <c r="A27">
        <v>26</v>
      </c>
      <c r="B27">
        <v>2018</v>
      </c>
      <c r="C27" s="1">
        <v>2</v>
      </c>
      <c r="D27" t="s">
        <v>6</v>
      </c>
      <c r="E27" s="2">
        <v>43252</v>
      </c>
      <c r="F27" s="2">
        <v>43282</v>
      </c>
      <c r="G27" t="s">
        <v>31</v>
      </c>
      <c r="H27" t="s">
        <v>10</v>
      </c>
      <c r="I27" s="1" t="s">
        <v>37</v>
      </c>
      <c r="J27" t="s">
        <v>21</v>
      </c>
      <c r="K27" t="s">
        <v>27</v>
      </c>
      <c r="L27" s="3">
        <v>474600</v>
      </c>
      <c r="M2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22">
        <v>30</v>
      </c>
      <c r="O27" s="1">
        <v>85</v>
      </c>
      <c r="P27" s="1">
        <v>77</v>
      </c>
      <c r="Q27" s="1">
        <v>75</v>
      </c>
      <c r="R27" s="1">
        <v>87</v>
      </c>
    </row>
    <row r="28" spans="1:18" x14ac:dyDescent="0.3">
      <c r="A28">
        <v>27</v>
      </c>
      <c r="B28">
        <v>2018</v>
      </c>
      <c r="C28" s="1">
        <v>3</v>
      </c>
      <c r="D28" t="s">
        <v>118</v>
      </c>
      <c r="E28" s="2">
        <v>43282</v>
      </c>
      <c r="F28" s="2">
        <v>43313</v>
      </c>
      <c r="G28" t="s">
        <v>15</v>
      </c>
      <c r="H28" t="s">
        <v>13</v>
      </c>
      <c r="I28" s="1" t="s">
        <v>37</v>
      </c>
      <c r="J28" t="s">
        <v>21</v>
      </c>
      <c r="K28" t="s">
        <v>26</v>
      </c>
      <c r="L28" s="3">
        <v>468000</v>
      </c>
      <c r="M2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22">
        <v>31</v>
      </c>
      <c r="O28" s="1">
        <v>85</v>
      </c>
      <c r="P28" s="1">
        <v>94</v>
      </c>
      <c r="Q28" s="1">
        <v>91</v>
      </c>
      <c r="R28" s="1">
        <v>85</v>
      </c>
    </row>
    <row r="29" spans="1:18" x14ac:dyDescent="0.3">
      <c r="A29">
        <v>28</v>
      </c>
      <c r="B29">
        <v>2018</v>
      </c>
      <c r="C29" s="1">
        <v>3</v>
      </c>
      <c r="D29" t="s">
        <v>4</v>
      </c>
      <c r="E29" s="2">
        <v>43282</v>
      </c>
      <c r="F29" s="2">
        <v>43345</v>
      </c>
      <c r="G29" t="s">
        <v>17</v>
      </c>
      <c r="H29" t="s">
        <v>13</v>
      </c>
      <c r="I29" s="1" t="s">
        <v>37</v>
      </c>
      <c r="J29" t="s">
        <v>21</v>
      </c>
      <c r="K29" t="s">
        <v>26</v>
      </c>
      <c r="L29" s="3">
        <v>696000</v>
      </c>
      <c r="M2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22">
        <v>63</v>
      </c>
      <c r="O29" s="1">
        <v>85</v>
      </c>
      <c r="P29" s="1">
        <v>65</v>
      </c>
      <c r="Q29" s="1">
        <v>91</v>
      </c>
      <c r="R29" s="1">
        <v>85</v>
      </c>
    </row>
    <row r="30" spans="1:18" x14ac:dyDescent="0.3">
      <c r="A30">
        <v>29</v>
      </c>
      <c r="B30">
        <v>2018</v>
      </c>
      <c r="C30" s="1">
        <v>3</v>
      </c>
      <c r="D30" t="s">
        <v>6</v>
      </c>
      <c r="E30" s="2">
        <v>43283</v>
      </c>
      <c r="F30" s="2">
        <v>43315</v>
      </c>
      <c r="G30" t="s">
        <v>31</v>
      </c>
      <c r="H30" t="s">
        <v>10</v>
      </c>
      <c r="I30" s="1" t="s">
        <v>37</v>
      </c>
      <c r="J30" t="s">
        <v>22</v>
      </c>
      <c r="K30" t="s">
        <v>26</v>
      </c>
      <c r="L30" s="3">
        <v>444000</v>
      </c>
      <c r="M3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22">
        <v>32</v>
      </c>
      <c r="O30" s="1">
        <v>85</v>
      </c>
      <c r="P30" s="1">
        <v>45</v>
      </c>
      <c r="Q30" s="1">
        <v>90</v>
      </c>
      <c r="R30" s="1">
        <v>87</v>
      </c>
    </row>
    <row r="31" spans="1:18" x14ac:dyDescent="0.3">
      <c r="A31">
        <v>30</v>
      </c>
      <c r="B31">
        <v>2018</v>
      </c>
      <c r="C31" s="1">
        <v>3</v>
      </c>
      <c r="D31" t="s">
        <v>118</v>
      </c>
      <c r="E31" s="2">
        <v>43284</v>
      </c>
      <c r="F31" s="2">
        <v>43314</v>
      </c>
      <c r="G31" t="s">
        <v>15</v>
      </c>
      <c r="H31" t="s">
        <v>13</v>
      </c>
      <c r="I31" s="1" t="s">
        <v>37</v>
      </c>
      <c r="J31" t="s">
        <v>21</v>
      </c>
      <c r="K31" t="s">
        <v>26</v>
      </c>
      <c r="L31" s="3">
        <v>426000</v>
      </c>
      <c r="M3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22">
        <v>30</v>
      </c>
      <c r="O31" s="1">
        <v>85</v>
      </c>
      <c r="P31" s="1">
        <v>43</v>
      </c>
      <c r="Q31" s="1">
        <v>90</v>
      </c>
      <c r="R31" s="1">
        <v>87</v>
      </c>
    </row>
    <row r="32" spans="1:18" x14ac:dyDescent="0.3">
      <c r="A32">
        <v>31</v>
      </c>
      <c r="B32">
        <v>2018</v>
      </c>
      <c r="C32" s="1">
        <v>3</v>
      </c>
      <c r="D32" t="s">
        <v>4</v>
      </c>
      <c r="E32" s="2">
        <v>43288</v>
      </c>
      <c r="F32" s="2">
        <v>43344</v>
      </c>
      <c r="G32" t="s">
        <v>17</v>
      </c>
      <c r="H32" t="s">
        <v>34</v>
      </c>
      <c r="I32" s="1" t="s">
        <v>37</v>
      </c>
      <c r="J32" t="s">
        <v>21</v>
      </c>
      <c r="K32" t="s">
        <v>27</v>
      </c>
      <c r="L32" s="3">
        <v>756000</v>
      </c>
      <c r="M3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22">
        <v>56</v>
      </c>
      <c r="O32" s="1">
        <v>85</v>
      </c>
      <c r="P32" s="1">
        <v>82</v>
      </c>
      <c r="Q32" s="1">
        <v>83</v>
      </c>
      <c r="R32" s="1">
        <v>82</v>
      </c>
    </row>
    <row r="33" spans="1:18" x14ac:dyDescent="0.3">
      <c r="A33">
        <v>32</v>
      </c>
      <c r="B33">
        <v>2018</v>
      </c>
      <c r="C33" s="1">
        <v>3</v>
      </c>
      <c r="D33" t="s">
        <v>118</v>
      </c>
      <c r="E33" s="2">
        <v>43292</v>
      </c>
      <c r="F33" s="2">
        <v>43314</v>
      </c>
      <c r="G33" t="s">
        <v>15</v>
      </c>
      <c r="H33" t="s">
        <v>10</v>
      </c>
      <c r="I33" s="1" t="s">
        <v>37</v>
      </c>
      <c r="J33" t="s">
        <v>21</v>
      </c>
      <c r="K33" t="s">
        <v>27</v>
      </c>
      <c r="L33" s="3">
        <v>419400</v>
      </c>
      <c r="M3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22">
        <v>22</v>
      </c>
      <c r="O33" s="1">
        <v>85</v>
      </c>
      <c r="P33" s="1">
        <v>36</v>
      </c>
      <c r="Q33" s="1">
        <v>105</v>
      </c>
      <c r="R33" s="1">
        <v>82</v>
      </c>
    </row>
    <row r="34" spans="1:18" x14ac:dyDescent="0.3">
      <c r="A34">
        <v>33</v>
      </c>
      <c r="B34">
        <v>2018</v>
      </c>
      <c r="C34" s="1">
        <v>3</v>
      </c>
      <c r="D34" t="s">
        <v>4</v>
      </c>
      <c r="E34" s="2">
        <v>43292</v>
      </c>
      <c r="F34" s="2">
        <v>43345</v>
      </c>
      <c r="G34" t="s">
        <v>16</v>
      </c>
      <c r="H34" t="s">
        <v>34</v>
      </c>
      <c r="I34" s="1" t="s">
        <v>37</v>
      </c>
      <c r="J34" t="s">
        <v>21</v>
      </c>
      <c r="K34" t="s">
        <v>26</v>
      </c>
      <c r="L34" s="3">
        <v>828000</v>
      </c>
      <c r="M3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22">
        <v>53</v>
      </c>
      <c r="O34" s="1">
        <v>85</v>
      </c>
      <c r="P34" s="1">
        <v>71</v>
      </c>
      <c r="Q34" s="1">
        <v>105</v>
      </c>
      <c r="R34" s="1">
        <v>82</v>
      </c>
    </row>
    <row r="35" spans="1:18" x14ac:dyDescent="0.3">
      <c r="A35">
        <v>34</v>
      </c>
      <c r="B35">
        <v>2018</v>
      </c>
      <c r="C35" s="1">
        <v>3</v>
      </c>
      <c r="D35" t="s">
        <v>118</v>
      </c>
      <c r="E35" s="2">
        <v>43292</v>
      </c>
      <c r="F35" s="2">
        <v>43313</v>
      </c>
      <c r="G35" t="s">
        <v>15</v>
      </c>
      <c r="H35" t="s">
        <v>13</v>
      </c>
      <c r="I35" s="1" t="s">
        <v>37</v>
      </c>
      <c r="J35" t="s">
        <v>24</v>
      </c>
      <c r="K35" t="s">
        <v>26</v>
      </c>
      <c r="L35" s="3">
        <v>419400</v>
      </c>
      <c r="M3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22">
        <v>21</v>
      </c>
      <c r="O35" s="1">
        <v>85</v>
      </c>
      <c r="P35" s="1">
        <v>39</v>
      </c>
      <c r="Q35" s="1">
        <v>83</v>
      </c>
      <c r="R35" s="1">
        <v>82</v>
      </c>
    </row>
    <row r="36" spans="1:18" x14ac:dyDescent="0.3">
      <c r="A36">
        <v>35</v>
      </c>
      <c r="B36">
        <v>2018</v>
      </c>
      <c r="C36" s="1">
        <v>3</v>
      </c>
      <c r="D36" t="s">
        <v>6</v>
      </c>
      <c r="E36" s="2">
        <v>43319</v>
      </c>
      <c r="F36" s="2">
        <v>43344</v>
      </c>
      <c r="G36" t="s">
        <v>31</v>
      </c>
      <c r="H36" t="s">
        <v>10</v>
      </c>
      <c r="I36" s="1" t="s">
        <v>37</v>
      </c>
      <c r="J36" t="s">
        <v>21</v>
      </c>
      <c r="K36" t="s">
        <v>26</v>
      </c>
      <c r="L36" s="3">
        <v>408000</v>
      </c>
      <c r="M3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22">
        <v>25</v>
      </c>
      <c r="O36" s="1">
        <v>86</v>
      </c>
      <c r="P36" s="1">
        <v>28.999999999999996</v>
      </c>
      <c r="Q36" s="1">
        <v>81</v>
      </c>
      <c r="R36" s="1">
        <v>84</v>
      </c>
    </row>
    <row r="37" spans="1:18" x14ac:dyDescent="0.3">
      <c r="A37">
        <v>36</v>
      </c>
      <c r="B37">
        <v>2018</v>
      </c>
      <c r="C37" s="1">
        <v>3</v>
      </c>
      <c r="D37" t="s">
        <v>118</v>
      </c>
      <c r="E37" s="2">
        <v>43319</v>
      </c>
      <c r="F37" s="2">
        <v>43349</v>
      </c>
      <c r="G37" t="s">
        <v>15</v>
      </c>
      <c r="H37" t="s">
        <v>14</v>
      </c>
      <c r="I37" s="1" t="s">
        <v>37</v>
      </c>
      <c r="J37" t="s">
        <v>22</v>
      </c>
      <c r="K37" t="s">
        <v>26</v>
      </c>
      <c r="L37" s="3">
        <v>376800</v>
      </c>
      <c r="M3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22">
        <v>30</v>
      </c>
      <c r="O37" s="1">
        <v>86</v>
      </c>
      <c r="P37" s="1">
        <v>36</v>
      </c>
      <c r="Q37" s="1">
        <v>81</v>
      </c>
      <c r="R37" s="1">
        <v>84</v>
      </c>
    </row>
    <row r="38" spans="1:18" x14ac:dyDescent="0.3">
      <c r="A38">
        <v>37</v>
      </c>
      <c r="B38">
        <v>2018</v>
      </c>
      <c r="C38" s="1">
        <v>3</v>
      </c>
      <c r="D38" t="s">
        <v>6</v>
      </c>
      <c r="E38" s="2">
        <v>43319</v>
      </c>
      <c r="F38" s="2">
        <v>43374</v>
      </c>
      <c r="G38" t="s">
        <v>31</v>
      </c>
      <c r="H38" t="s">
        <v>10</v>
      </c>
      <c r="I38" s="1" t="s">
        <v>37</v>
      </c>
      <c r="J38" t="s">
        <v>21</v>
      </c>
      <c r="K38" t="s">
        <v>26</v>
      </c>
      <c r="L38" s="3">
        <v>376800</v>
      </c>
      <c r="M3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22">
        <v>55</v>
      </c>
      <c r="O38" s="1">
        <v>87</v>
      </c>
      <c r="P38" s="1">
        <v>48</v>
      </c>
      <c r="Q38" s="1">
        <v>75</v>
      </c>
      <c r="R38" s="1">
        <v>85</v>
      </c>
    </row>
    <row r="39" spans="1:18" x14ac:dyDescent="0.3">
      <c r="A39">
        <v>38</v>
      </c>
      <c r="B39">
        <v>2018</v>
      </c>
      <c r="C39" s="1">
        <v>3</v>
      </c>
      <c r="D39" t="s">
        <v>118</v>
      </c>
      <c r="E39" s="2">
        <v>43319</v>
      </c>
      <c r="F39" s="2">
        <v>43345</v>
      </c>
      <c r="G39" t="s">
        <v>15</v>
      </c>
      <c r="H39" t="s">
        <v>14</v>
      </c>
      <c r="I39" s="1" t="s">
        <v>37</v>
      </c>
      <c r="J39" t="s">
        <v>21</v>
      </c>
      <c r="K39" t="s">
        <v>26</v>
      </c>
      <c r="L39" s="3">
        <v>362400</v>
      </c>
      <c r="M3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22">
        <v>26</v>
      </c>
      <c r="O39" s="1">
        <v>87</v>
      </c>
      <c r="P39" s="1">
        <v>35</v>
      </c>
      <c r="Q39" s="1">
        <v>75</v>
      </c>
      <c r="R39" s="1">
        <v>85</v>
      </c>
    </row>
    <row r="40" spans="1:18" x14ac:dyDescent="0.3">
      <c r="A40">
        <v>39</v>
      </c>
      <c r="B40">
        <v>2018</v>
      </c>
      <c r="C40" s="1">
        <v>3</v>
      </c>
      <c r="D40" t="s">
        <v>6</v>
      </c>
      <c r="E40" s="2">
        <v>43344</v>
      </c>
      <c r="F40" s="2">
        <v>43374</v>
      </c>
      <c r="G40" t="s">
        <v>31</v>
      </c>
      <c r="H40" t="s">
        <v>10</v>
      </c>
      <c r="I40" s="1" t="s">
        <v>37</v>
      </c>
      <c r="J40" t="s">
        <v>21</v>
      </c>
      <c r="K40" t="s">
        <v>27</v>
      </c>
      <c r="L40" s="3">
        <v>348000</v>
      </c>
      <c r="M4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22">
        <v>30</v>
      </c>
      <c r="O40" s="1">
        <v>88</v>
      </c>
      <c r="P40" s="1">
        <v>51</v>
      </c>
      <c r="Q40" s="1">
        <v>92</v>
      </c>
      <c r="R40" s="1">
        <v>86</v>
      </c>
    </row>
    <row r="41" spans="1:18" x14ac:dyDescent="0.3">
      <c r="A41">
        <v>40</v>
      </c>
      <c r="B41">
        <v>2018</v>
      </c>
      <c r="C41" s="1">
        <v>3</v>
      </c>
      <c r="D41" t="s">
        <v>118</v>
      </c>
      <c r="E41" s="2">
        <v>43344</v>
      </c>
      <c r="F41" s="2">
        <v>43378</v>
      </c>
      <c r="G41" t="s">
        <v>15</v>
      </c>
      <c r="H41" t="s">
        <v>11</v>
      </c>
      <c r="I41" s="1" t="s">
        <v>40</v>
      </c>
      <c r="J41" t="s">
        <v>21</v>
      </c>
      <c r="K41" t="s">
        <v>27</v>
      </c>
      <c r="L41" s="3">
        <v>347880</v>
      </c>
      <c r="M4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22">
        <v>34</v>
      </c>
      <c r="O41" s="1">
        <v>88</v>
      </c>
      <c r="P41" s="1">
        <v>43</v>
      </c>
      <c r="Q41" s="1">
        <v>92</v>
      </c>
      <c r="R41" s="1">
        <v>86</v>
      </c>
    </row>
    <row r="42" spans="1:18" x14ac:dyDescent="0.3">
      <c r="A42">
        <v>41</v>
      </c>
      <c r="B42">
        <v>2018</v>
      </c>
      <c r="C42" s="1">
        <v>3</v>
      </c>
      <c r="D42" t="s">
        <v>118</v>
      </c>
      <c r="E42" s="2">
        <v>43344</v>
      </c>
      <c r="F42" s="2">
        <v>43375</v>
      </c>
      <c r="G42" t="s">
        <v>15</v>
      </c>
      <c r="H42" t="s">
        <v>10</v>
      </c>
      <c r="I42" s="1" t="s">
        <v>37</v>
      </c>
      <c r="J42" t="s">
        <v>21</v>
      </c>
      <c r="K42" t="s">
        <v>26</v>
      </c>
      <c r="L42" s="3">
        <v>342000</v>
      </c>
      <c r="M4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22">
        <v>31</v>
      </c>
      <c r="O42" s="1">
        <v>88</v>
      </c>
      <c r="P42" s="1">
        <v>40</v>
      </c>
      <c r="Q42" s="1">
        <v>90</v>
      </c>
      <c r="R42" s="1">
        <v>85</v>
      </c>
    </row>
    <row r="43" spans="1:18" x14ac:dyDescent="0.3">
      <c r="A43">
        <v>42</v>
      </c>
      <c r="B43">
        <v>2018</v>
      </c>
      <c r="C43" s="1">
        <v>3</v>
      </c>
      <c r="D43" t="s">
        <v>118</v>
      </c>
      <c r="E43" s="2">
        <v>43344</v>
      </c>
      <c r="F43" s="2">
        <v>43374</v>
      </c>
      <c r="G43" t="s">
        <v>15</v>
      </c>
      <c r="H43" t="s">
        <v>11</v>
      </c>
      <c r="I43" s="1" t="s">
        <v>40</v>
      </c>
      <c r="J43" t="s">
        <v>21</v>
      </c>
      <c r="K43" t="s">
        <v>26</v>
      </c>
      <c r="L43" s="3">
        <v>336000</v>
      </c>
      <c r="M4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22">
        <v>30</v>
      </c>
      <c r="O43" s="1">
        <v>88</v>
      </c>
      <c r="P43" s="1">
        <v>32</v>
      </c>
      <c r="Q43" s="1">
        <v>90</v>
      </c>
      <c r="R43" s="1">
        <v>85</v>
      </c>
    </row>
    <row r="44" spans="1:18" x14ac:dyDescent="0.3">
      <c r="A44">
        <v>43</v>
      </c>
      <c r="B44">
        <v>2018</v>
      </c>
      <c r="C44" s="1">
        <v>3</v>
      </c>
      <c r="D44" t="s">
        <v>118</v>
      </c>
      <c r="E44" s="2">
        <v>43344</v>
      </c>
      <c r="F44" s="2">
        <v>43374</v>
      </c>
      <c r="G44" t="s">
        <v>15</v>
      </c>
      <c r="H44" t="s">
        <v>11</v>
      </c>
      <c r="I44" s="1" t="s">
        <v>40</v>
      </c>
      <c r="J44" t="s">
        <v>23</v>
      </c>
      <c r="K44" t="s">
        <v>27</v>
      </c>
      <c r="L44" s="3">
        <v>329880</v>
      </c>
      <c r="M4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22">
        <v>30</v>
      </c>
      <c r="O44" s="1">
        <v>88</v>
      </c>
      <c r="P44" s="1">
        <v>26</v>
      </c>
      <c r="Q44" s="1">
        <v>59</v>
      </c>
      <c r="R44" s="1">
        <v>85</v>
      </c>
    </row>
    <row r="45" spans="1:18" x14ac:dyDescent="0.3">
      <c r="A45">
        <v>44</v>
      </c>
      <c r="B45">
        <v>2018</v>
      </c>
      <c r="C45" s="1">
        <v>3</v>
      </c>
      <c r="D45" t="s">
        <v>6</v>
      </c>
      <c r="E45" s="2">
        <v>43344</v>
      </c>
      <c r="F45" s="2">
        <v>43379</v>
      </c>
      <c r="G45" t="s">
        <v>31</v>
      </c>
      <c r="H45" t="s">
        <v>13</v>
      </c>
      <c r="I45" s="1" t="s">
        <v>37</v>
      </c>
      <c r="J45" t="s">
        <v>23</v>
      </c>
      <c r="K45" t="s">
        <v>26</v>
      </c>
      <c r="L45" s="3">
        <v>324000</v>
      </c>
      <c r="M4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22">
        <v>35</v>
      </c>
      <c r="O45" s="1">
        <v>88</v>
      </c>
      <c r="P45" s="1">
        <v>27</v>
      </c>
      <c r="Q45" s="1">
        <v>59</v>
      </c>
      <c r="R45" s="1">
        <v>85</v>
      </c>
    </row>
    <row r="46" spans="1:18" x14ac:dyDescent="0.3">
      <c r="A46">
        <v>45</v>
      </c>
      <c r="B46">
        <v>2018</v>
      </c>
      <c r="C46" s="1">
        <v>3</v>
      </c>
      <c r="D46" t="s">
        <v>4</v>
      </c>
      <c r="E46" s="2">
        <v>43350</v>
      </c>
      <c r="F46" s="2">
        <v>43375</v>
      </c>
      <c r="G46" t="s">
        <v>16</v>
      </c>
      <c r="H46" t="s">
        <v>11</v>
      </c>
      <c r="I46" s="1" t="s">
        <v>40</v>
      </c>
      <c r="J46" t="s">
        <v>22</v>
      </c>
      <c r="K46" t="s">
        <v>26</v>
      </c>
      <c r="L46" s="3">
        <v>504000</v>
      </c>
      <c r="M4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22">
        <v>25</v>
      </c>
      <c r="O46" s="1">
        <v>88</v>
      </c>
      <c r="P46" s="1">
        <v>39</v>
      </c>
      <c r="Q46" s="1">
        <v>100</v>
      </c>
      <c r="R46" s="1">
        <v>87</v>
      </c>
    </row>
    <row r="47" spans="1:18" x14ac:dyDescent="0.3">
      <c r="A47">
        <v>46</v>
      </c>
      <c r="B47">
        <v>2018</v>
      </c>
      <c r="C47" s="1">
        <v>3</v>
      </c>
      <c r="D47" t="s">
        <v>5</v>
      </c>
      <c r="E47" s="2">
        <v>43374</v>
      </c>
      <c r="F47" s="2">
        <v>43407</v>
      </c>
      <c r="G47" t="s">
        <v>30</v>
      </c>
      <c r="H47" t="s">
        <v>34</v>
      </c>
      <c r="I47" s="1" t="s">
        <v>37</v>
      </c>
      <c r="J47" t="s">
        <v>21</v>
      </c>
      <c r="K47" t="s">
        <v>26</v>
      </c>
      <c r="L47" s="3">
        <v>768000</v>
      </c>
      <c r="M4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22">
        <v>33</v>
      </c>
      <c r="O47" s="1">
        <v>88</v>
      </c>
      <c r="P47" s="1">
        <v>41</v>
      </c>
      <c r="Q47" s="1">
        <v>100</v>
      </c>
      <c r="R47" s="1">
        <v>87</v>
      </c>
    </row>
    <row r="48" spans="1:18" x14ac:dyDescent="0.3">
      <c r="A48">
        <v>47</v>
      </c>
      <c r="B48">
        <v>2018</v>
      </c>
      <c r="C48" s="1">
        <v>4</v>
      </c>
      <c r="D48" t="s">
        <v>118</v>
      </c>
      <c r="E48" s="2">
        <v>43374</v>
      </c>
      <c r="F48" s="2">
        <v>43406</v>
      </c>
      <c r="G48" t="s">
        <v>15</v>
      </c>
      <c r="H48" t="s">
        <v>11</v>
      </c>
      <c r="I48" s="1" t="s">
        <v>40</v>
      </c>
      <c r="J48" t="s">
        <v>21</v>
      </c>
      <c r="K48" t="s">
        <v>27</v>
      </c>
      <c r="L48" s="3">
        <v>312000</v>
      </c>
      <c r="M4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22">
        <v>32</v>
      </c>
      <c r="O48" s="1">
        <v>89</v>
      </c>
      <c r="P48" s="1">
        <v>56.999999999999993</v>
      </c>
      <c r="Q48" s="1">
        <v>75</v>
      </c>
      <c r="R48" s="1">
        <v>85</v>
      </c>
    </row>
    <row r="49" spans="1:18" x14ac:dyDescent="0.3">
      <c r="A49">
        <v>48</v>
      </c>
      <c r="B49">
        <v>2018</v>
      </c>
      <c r="C49" s="1">
        <v>4</v>
      </c>
      <c r="D49" t="s">
        <v>4</v>
      </c>
      <c r="E49" s="2">
        <v>43374</v>
      </c>
      <c r="F49" s="2">
        <v>43408</v>
      </c>
      <c r="G49" t="s">
        <v>16</v>
      </c>
      <c r="H49" t="s">
        <v>13</v>
      </c>
      <c r="I49" s="1" t="s">
        <v>37</v>
      </c>
      <c r="J49" t="s">
        <v>21</v>
      </c>
      <c r="K49" t="s">
        <v>26</v>
      </c>
      <c r="L49" s="3">
        <v>708000</v>
      </c>
      <c r="M4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22">
        <v>34</v>
      </c>
      <c r="O49" s="1">
        <v>89</v>
      </c>
      <c r="P49" s="1">
        <v>35</v>
      </c>
      <c r="Q49" s="1">
        <v>75</v>
      </c>
      <c r="R49" s="1">
        <v>85</v>
      </c>
    </row>
    <row r="50" spans="1:18" x14ac:dyDescent="0.3">
      <c r="A50">
        <v>49</v>
      </c>
      <c r="B50">
        <v>2018</v>
      </c>
      <c r="C50" s="1">
        <v>4</v>
      </c>
      <c r="D50" t="s">
        <v>6</v>
      </c>
      <c r="E50" s="2">
        <v>43374</v>
      </c>
      <c r="F50" s="2">
        <v>43405</v>
      </c>
      <c r="G50" t="s">
        <v>31</v>
      </c>
      <c r="H50" t="s">
        <v>13</v>
      </c>
      <c r="I50" s="1" t="s">
        <v>37</v>
      </c>
      <c r="J50" t="s">
        <v>21</v>
      </c>
      <c r="K50" t="s">
        <v>27</v>
      </c>
      <c r="L50" s="3">
        <v>276000</v>
      </c>
      <c r="M5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22">
        <v>31</v>
      </c>
      <c r="O50" s="1">
        <v>89</v>
      </c>
      <c r="P50" s="1">
        <v>33</v>
      </c>
      <c r="Q50" s="1">
        <v>105</v>
      </c>
      <c r="R50" s="1">
        <v>84</v>
      </c>
    </row>
    <row r="51" spans="1:18" x14ac:dyDescent="0.3">
      <c r="A51">
        <v>50</v>
      </c>
      <c r="B51">
        <v>2018</v>
      </c>
      <c r="C51" s="1">
        <v>4</v>
      </c>
      <c r="D51" t="s">
        <v>118</v>
      </c>
      <c r="E51" s="2">
        <v>43374</v>
      </c>
      <c r="F51" s="2">
        <v>43408</v>
      </c>
      <c r="G51" t="s">
        <v>15</v>
      </c>
      <c r="H51" t="s">
        <v>13</v>
      </c>
      <c r="I51" s="1" t="s">
        <v>37</v>
      </c>
      <c r="J51" t="s">
        <v>21</v>
      </c>
      <c r="K51" t="s">
        <v>27</v>
      </c>
      <c r="L51" s="3">
        <v>258000</v>
      </c>
      <c r="M5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22">
        <v>34</v>
      </c>
      <c r="O51" s="1">
        <v>89</v>
      </c>
      <c r="P51" s="1">
        <v>36</v>
      </c>
      <c r="Q51" s="1">
        <v>105</v>
      </c>
      <c r="R51" s="1">
        <v>84</v>
      </c>
    </row>
    <row r="52" spans="1:18" x14ac:dyDescent="0.3">
      <c r="A52">
        <v>51</v>
      </c>
      <c r="B52">
        <v>2018</v>
      </c>
      <c r="C52" s="1">
        <v>4</v>
      </c>
      <c r="D52" t="s">
        <v>118</v>
      </c>
      <c r="E52" s="2">
        <v>43374</v>
      </c>
      <c r="F52" s="2">
        <v>43406</v>
      </c>
      <c r="G52" t="s">
        <v>15</v>
      </c>
      <c r="H52" t="s">
        <v>13</v>
      </c>
      <c r="I52" s="1" t="s">
        <v>37</v>
      </c>
      <c r="J52" t="s">
        <v>23</v>
      </c>
      <c r="K52" t="s">
        <v>26</v>
      </c>
      <c r="L52" s="3">
        <v>252000</v>
      </c>
      <c r="M5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22">
        <v>32</v>
      </c>
      <c r="O52" s="1">
        <v>91</v>
      </c>
      <c r="P52" s="1">
        <v>32</v>
      </c>
      <c r="Q52" s="1">
        <v>105</v>
      </c>
      <c r="R52" s="1">
        <v>85</v>
      </c>
    </row>
    <row r="53" spans="1:18" x14ac:dyDescent="0.3">
      <c r="A53">
        <v>52</v>
      </c>
      <c r="B53">
        <v>2018</v>
      </c>
      <c r="C53" s="1">
        <v>4</v>
      </c>
      <c r="D53" t="s">
        <v>118</v>
      </c>
      <c r="E53" s="2">
        <v>43374</v>
      </c>
      <c r="F53" s="2">
        <v>43405</v>
      </c>
      <c r="G53" t="s">
        <v>15</v>
      </c>
      <c r="H53" t="s">
        <v>11</v>
      </c>
      <c r="I53" s="1" t="s">
        <v>40</v>
      </c>
      <c r="J53" t="s">
        <v>22</v>
      </c>
      <c r="K53" t="s">
        <v>27</v>
      </c>
      <c r="L53" s="3">
        <v>246000</v>
      </c>
      <c r="M5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22">
        <v>31</v>
      </c>
      <c r="O53" s="1">
        <v>91</v>
      </c>
      <c r="P53" s="1">
        <v>35</v>
      </c>
      <c r="Q53" s="1">
        <v>105</v>
      </c>
      <c r="R53" s="1">
        <v>85</v>
      </c>
    </row>
    <row r="54" spans="1:18" x14ac:dyDescent="0.3">
      <c r="A54">
        <v>53</v>
      </c>
      <c r="B54">
        <v>2018</v>
      </c>
      <c r="C54" s="1">
        <v>4</v>
      </c>
      <c r="D54" t="s">
        <v>4</v>
      </c>
      <c r="E54" s="2">
        <v>43374</v>
      </c>
      <c r="F54" s="2">
        <v>43406</v>
      </c>
      <c r="G54" t="s">
        <v>17</v>
      </c>
      <c r="H54" t="s">
        <v>34</v>
      </c>
      <c r="I54" s="1" t="s">
        <v>37</v>
      </c>
      <c r="J54" t="s">
        <v>21</v>
      </c>
      <c r="K54" t="s">
        <v>26</v>
      </c>
      <c r="L54" s="3">
        <v>1008000</v>
      </c>
      <c r="M5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22">
        <v>32</v>
      </c>
      <c r="O54" s="1">
        <v>91</v>
      </c>
      <c r="P54" s="1">
        <v>43</v>
      </c>
      <c r="Q54" s="1">
        <v>89</v>
      </c>
      <c r="R54" s="1">
        <v>85</v>
      </c>
    </row>
    <row r="55" spans="1:18" x14ac:dyDescent="0.3">
      <c r="A55">
        <v>54</v>
      </c>
      <c r="B55">
        <v>2018</v>
      </c>
      <c r="C55" s="1">
        <v>4</v>
      </c>
      <c r="D55" t="s">
        <v>118</v>
      </c>
      <c r="E55" s="2">
        <v>43379</v>
      </c>
      <c r="F55" s="2">
        <v>43406</v>
      </c>
      <c r="G55" t="s">
        <v>15</v>
      </c>
      <c r="H55" t="s">
        <v>11</v>
      </c>
      <c r="I55" s="1" t="s">
        <v>40</v>
      </c>
      <c r="J55" t="s">
        <v>21</v>
      </c>
      <c r="K55" t="s">
        <v>27</v>
      </c>
      <c r="L55" s="3">
        <v>198720</v>
      </c>
      <c r="M5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22">
        <v>27</v>
      </c>
      <c r="O55" s="1">
        <v>91</v>
      </c>
      <c r="P55" s="1">
        <v>39</v>
      </c>
      <c r="Q55" s="1">
        <v>89</v>
      </c>
      <c r="R55" s="1">
        <v>85</v>
      </c>
    </row>
    <row r="56" spans="1:18" x14ac:dyDescent="0.3">
      <c r="A56">
        <v>55</v>
      </c>
      <c r="B56">
        <v>2018</v>
      </c>
      <c r="C56" s="1">
        <v>4</v>
      </c>
      <c r="D56" t="s">
        <v>4</v>
      </c>
      <c r="E56" s="2">
        <v>43384</v>
      </c>
      <c r="F56" s="2">
        <v>43435</v>
      </c>
      <c r="G56" t="s">
        <v>18</v>
      </c>
      <c r="H56" t="s">
        <v>14</v>
      </c>
      <c r="I56" s="1" t="s">
        <v>37</v>
      </c>
      <c r="J56" t="s">
        <v>21</v>
      </c>
      <c r="K56" t="s">
        <v>27</v>
      </c>
      <c r="L56" s="3">
        <v>696000</v>
      </c>
      <c r="M5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22">
        <v>51</v>
      </c>
      <c r="O56" s="1">
        <v>91</v>
      </c>
      <c r="P56" s="1">
        <v>41</v>
      </c>
      <c r="Q56" s="1">
        <v>83</v>
      </c>
      <c r="R56" s="1">
        <v>87</v>
      </c>
    </row>
    <row r="57" spans="1:18" x14ac:dyDescent="0.3">
      <c r="A57">
        <v>56</v>
      </c>
      <c r="B57">
        <v>2018</v>
      </c>
      <c r="C57" s="1">
        <v>4</v>
      </c>
      <c r="D57" t="s">
        <v>118</v>
      </c>
      <c r="E57" s="2">
        <v>43384</v>
      </c>
      <c r="F57" s="2">
        <v>43435</v>
      </c>
      <c r="G57" t="s">
        <v>15</v>
      </c>
      <c r="H57" t="s">
        <v>11</v>
      </c>
      <c r="I57" s="1" t="s">
        <v>40</v>
      </c>
      <c r="J57" t="s">
        <v>21</v>
      </c>
      <c r="K57" t="s">
        <v>27</v>
      </c>
      <c r="L57" s="3">
        <v>210000</v>
      </c>
      <c r="M5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22">
        <v>51</v>
      </c>
      <c r="O57" s="1">
        <v>91</v>
      </c>
      <c r="P57" s="1">
        <v>76</v>
      </c>
      <c r="Q57" s="1">
        <v>56</v>
      </c>
      <c r="R57" s="1">
        <v>87</v>
      </c>
    </row>
    <row r="58" spans="1:18" x14ac:dyDescent="0.3">
      <c r="A58">
        <v>57</v>
      </c>
      <c r="B58">
        <v>2018</v>
      </c>
      <c r="C58" s="1">
        <v>4</v>
      </c>
      <c r="D58" t="s">
        <v>4</v>
      </c>
      <c r="E58" s="2">
        <v>43384</v>
      </c>
      <c r="F58" s="2">
        <v>43436</v>
      </c>
      <c r="G58" t="s">
        <v>18</v>
      </c>
      <c r="H58" t="s">
        <v>10</v>
      </c>
      <c r="I58" s="1" t="s">
        <v>37</v>
      </c>
      <c r="J58" t="s">
        <v>21</v>
      </c>
      <c r="K58" t="s">
        <v>26</v>
      </c>
      <c r="L58" s="3">
        <v>432000</v>
      </c>
      <c r="M5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22">
        <v>52</v>
      </c>
      <c r="O58" s="1">
        <v>91</v>
      </c>
      <c r="P58" s="1">
        <v>35</v>
      </c>
      <c r="Q58" s="1">
        <v>83</v>
      </c>
      <c r="R58" s="1">
        <v>87</v>
      </c>
    </row>
    <row r="59" spans="1:18" x14ac:dyDescent="0.3">
      <c r="A59">
        <v>58</v>
      </c>
      <c r="B59">
        <v>2018</v>
      </c>
      <c r="C59" s="1">
        <v>4</v>
      </c>
      <c r="D59" t="s">
        <v>118</v>
      </c>
      <c r="E59" s="2">
        <v>43384</v>
      </c>
      <c r="F59" s="2">
        <v>43405</v>
      </c>
      <c r="G59" t="s">
        <v>15</v>
      </c>
      <c r="H59" t="s">
        <v>11</v>
      </c>
      <c r="I59" s="1" t="s">
        <v>40</v>
      </c>
      <c r="J59" t="s">
        <v>21</v>
      </c>
      <c r="K59" t="s">
        <v>26</v>
      </c>
      <c r="L59" s="3">
        <v>187200</v>
      </c>
      <c r="M5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22">
        <v>21</v>
      </c>
      <c r="O59" s="1">
        <v>91</v>
      </c>
      <c r="P59" s="1">
        <v>32</v>
      </c>
      <c r="Q59" s="1">
        <v>56</v>
      </c>
      <c r="R59" s="1">
        <v>87</v>
      </c>
    </row>
    <row r="60" spans="1:18" x14ac:dyDescent="0.3">
      <c r="A60">
        <v>59</v>
      </c>
      <c r="B60">
        <v>2018</v>
      </c>
      <c r="C60" s="1">
        <v>4</v>
      </c>
      <c r="D60" t="s">
        <v>118</v>
      </c>
      <c r="E60" s="2">
        <v>43384</v>
      </c>
      <c r="F60" s="2">
        <v>43405</v>
      </c>
      <c r="G60" t="s">
        <v>15</v>
      </c>
      <c r="H60" t="s">
        <v>13</v>
      </c>
      <c r="I60" s="1" t="s">
        <v>37</v>
      </c>
      <c r="J60" t="s">
        <v>24</v>
      </c>
      <c r="K60" t="s">
        <v>26</v>
      </c>
      <c r="L60" s="3">
        <v>196800</v>
      </c>
      <c r="M6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22">
        <v>21</v>
      </c>
      <c r="O60" s="1">
        <v>92</v>
      </c>
      <c r="P60" s="1">
        <v>28.999999999999996</v>
      </c>
      <c r="Q60" s="1">
        <v>59</v>
      </c>
      <c r="R60" s="1">
        <v>87</v>
      </c>
    </row>
    <row r="61" spans="1:18" x14ac:dyDescent="0.3">
      <c r="A61">
        <v>60</v>
      </c>
      <c r="B61">
        <v>2018</v>
      </c>
      <c r="C61" s="1">
        <v>4</v>
      </c>
      <c r="D61" t="s">
        <v>5</v>
      </c>
      <c r="E61" s="2">
        <v>43409</v>
      </c>
      <c r="F61" s="2">
        <v>43497</v>
      </c>
      <c r="G61" t="s">
        <v>30</v>
      </c>
      <c r="H61" t="s">
        <v>13</v>
      </c>
      <c r="I61" s="1" t="s">
        <v>37</v>
      </c>
      <c r="J61" t="s">
        <v>22</v>
      </c>
      <c r="K61" t="s">
        <v>27</v>
      </c>
      <c r="L61" s="3">
        <v>756000</v>
      </c>
      <c r="M6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22">
        <v>88</v>
      </c>
      <c r="O61" s="1">
        <v>92</v>
      </c>
      <c r="P61" s="1">
        <v>46</v>
      </c>
      <c r="Q61" s="1">
        <v>59</v>
      </c>
      <c r="R61" s="1">
        <v>87</v>
      </c>
    </row>
    <row r="62" spans="1:18" x14ac:dyDescent="0.3">
      <c r="A62">
        <v>61</v>
      </c>
      <c r="B62">
        <v>2018</v>
      </c>
      <c r="C62" s="1">
        <v>4</v>
      </c>
      <c r="D62" t="s">
        <v>6</v>
      </c>
      <c r="E62" s="2">
        <v>43411</v>
      </c>
      <c r="F62" s="2">
        <v>43467</v>
      </c>
      <c r="G62" t="s">
        <v>31</v>
      </c>
      <c r="H62" t="s">
        <v>10</v>
      </c>
      <c r="I62" s="1" t="s">
        <v>37</v>
      </c>
      <c r="J62" t="s">
        <v>21</v>
      </c>
      <c r="K62" t="s">
        <v>26</v>
      </c>
      <c r="L62" s="3">
        <v>265200</v>
      </c>
      <c r="M6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22">
        <v>56</v>
      </c>
      <c r="O62" s="1">
        <v>92</v>
      </c>
      <c r="P62" s="1">
        <v>46</v>
      </c>
      <c r="Q62" s="1">
        <v>56</v>
      </c>
      <c r="R62" s="1">
        <v>85</v>
      </c>
    </row>
    <row r="63" spans="1:18" x14ac:dyDescent="0.3">
      <c r="A63">
        <v>62</v>
      </c>
      <c r="B63">
        <v>2018</v>
      </c>
      <c r="C63" s="1">
        <v>4</v>
      </c>
      <c r="D63" t="s">
        <v>118</v>
      </c>
      <c r="E63" s="2">
        <v>43411</v>
      </c>
      <c r="F63" s="2">
        <v>43470</v>
      </c>
      <c r="G63" t="s">
        <v>15</v>
      </c>
      <c r="H63" t="s">
        <v>11</v>
      </c>
      <c r="I63" s="1" t="s">
        <v>40</v>
      </c>
      <c r="J63" t="s">
        <v>21</v>
      </c>
      <c r="K63" t="s">
        <v>26</v>
      </c>
      <c r="L63" s="3">
        <v>213600</v>
      </c>
      <c r="M6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22">
        <v>59</v>
      </c>
      <c r="O63" s="1">
        <v>92</v>
      </c>
      <c r="P63" s="1">
        <v>35</v>
      </c>
      <c r="Q63" s="1">
        <v>56</v>
      </c>
      <c r="R63" s="1">
        <v>85</v>
      </c>
    </row>
    <row r="64" spans="1:18" x14ac:dyDescent="0.3">
      <c r="A64">
        <v>63</v>
      </c>
      <c r="B64">
        <v>2018</v>
      </c>
      <c r="C64" s="1">
        <v>4</v>
      </c>
      <c r="D64" t="s">
        <v>118</v>
      </c>
      <c r="E64" s="2">
        <v>43415</v>
      </c>
      <c r="F64" s="2">
        <v>43435</v>
      </c>
      <c r="G64" t="s">
        <v>15</v>
      </c>
      <c r="H64" t="s">
        <v>14</v>
      </c>
      <c r="I64" s="1" t="s">
        <v>37</v>
      </c>
      <c r="J64" t="s">
        <v>21</v>
      </c>
      <c r="K64" t="s">
        <v>26</v>
      </c>
      <c r="L64" s="3">
        <v>174000</v>
      </c>
      <c r="M6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22">
        <v>20</v>
      </c>
      <c r="O64" s="1">
        <v>94</v>
      </c>
      <c r="P64" s="1">
        <v>36</v>
      </c>
      <c r="Q64" s="1">
        <v>70</v>
      </c>
      <c r="R64" s="1">
        <v>87</v>
      </c>
    </row>
    <row r="65" spans="1:18" x14ac:dyDescent="0.3">
      <c r="A65">
        <v>64</v>
      </c>
      <c r="B65">
        <v>2018</v>
      </c>
      <c r="C65" s="1">
        <v>4</v>
      </c>
      <c r="D65" t="s">
        <v>118</v>
      </c>
      <c r="E65" s="2">
        <v>43439</v>
      </c>
      <c r="F65" s="2">
        <v>43467</v>
      </c>
      <c r="G65" t="s">
        <v>15</v>
      </c>
      <c r="H65" t="s">
        <v>14</v>
      </c>
      <c r="I65" s="1" t="s">
        <v>37</v>
      </c>
      <c r="J65" t="s">
        <v>24</v>
      </c>
      <c r="K65" t="s">
        <v>27</v>
      </c>
      <c r="L65" s="3">
        <v>168000</v>
      </c>
      <c r="M6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22">
        <v>28</v>
      </c>
      <c r="O65" s="1">
        <v>94</v>
      </c>
      <c r="P65" s="1">
        <v>32</v>
      </c>
      <c r="Q65" s="1">
        <v>71</v>
      </c>
      <c r="R65" s="1">
        <v>87</v>
      </c>
    </row>
  </sheetData>
  <pageMargins left="0.7" right="0.7" top="0.75" bottom="0.75" header="0.3" footer="0.3"/>
  <pageSetup orientation="portrait" r:id="rId1"/>
  <tableParts count="1">
    <tablePart r:id="rId2"/>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dimension ref="A1:D6"/>
  <sheetViews>
    <sheetView workbookViewId="0">
      <selection activeCell="C5" sqref="C5"/>
    </sheetView>
  </sheetViews>
  <sheetFormatPr defaultRowHeight="14.4" x14ac:dyDescent="0.3"/>
  <cols>
    <col min="1" max="1" width="13.33203125" bestFit="1" customWidth="1"/>
    <col min="2" max="2" width="16.109375" bestFit="1" customWidth="1"/>
    <col min="3" max="3" width="10.33203125" bestFit="1" customWidth="1"/>
    <col min="4" max="4" width="18.5546875" bestFit="1" customWidth="1"/>
  </cols>
  <sheetData>
    <row r="1" spans="1:4" x14ac:dyDescent="0.3">
      <c r="A1" s="5" t="s">
        <v>32</v>
      </c>
      <c r="B1" s="6" t="s">
        <v>12</v>
      </c>
      <c r="C1" s="6" t="s">
        <v>35</v>
      </c>
      <c r="D1" s="7" t="s">
        <v>36</v>
      </c>
    </row>
    <row r="2" spans="1:4" x14ac:dyDescent="0.3">
      <c r="A2" s="8" t="s">
        <v>37</v>
      </c>
      <c r="B2" s="4" t="s">
        <v>13</v>
      </c>
      <c r="C2" s="9">
        <v>42000</v>
      </c>
      <c r="D2" s="10" t="s">
        <v>38</v>
      </c>
    </row>
    <row r="3" spans="1:4" x14ac:dyDescent="0.3">
      <c r="A3" s="8" t="s">
        <v>37</v>
      </c>
      <c r="B3" s="4" t="s">
        <v>10</v>
      </c>
      <c r="C3" s="9">
        <v>60000</v>
      </c>
      <c r="D3" s="10" t="s">
        <v>38</v>
      </c>
    </row>
    <row r="4" spans="1:4" x14ac:dyDescent="0.3">
      <c r="A4" s="8" t="s">
        <v>37</v>
      </c>
      <c r="B4" s="4" t="s">
        <v>14</v>
      </c>
      <c r="C4" s="9">
        <v>70000</v>
      </c>
      <c r="D4" s="10" t="s">
        <v>39</v>
      </c>
    </row>
    <row r="5" spans="1:4" x14ac:dyDescent="0.3">
      <c r="A5" s="8" t="s">
        <v>37</v>
      </c>
      <c r="B5" s="4" t="s">
        <v>34</v>
      </c>
      <c r="C5" s="9">
        <f>SUMIFS(RawData[Yearly PayScale],RawData[Source of Hire],"Agency")*(12/100)</f>
        <v>802080</v>
      </c>
      <c r="D5" s="10" t="s">
        <v>48</v>
      </c>
    </row>
    <row r="6" spans="1:4" x14ac:dyDescent="0.3">
      <c r="A6" s="11" t="s">
        <v>40</v>
      </c>
      <c r="B6" s="12" t="s">
        <v>11</v>
      </c>
      <c r="C6" s="13">
        <f>COUNTIF(RawData[Source of Hire],"Employee Referral")*10000</f>
        <v>180000</v>
      </c>
      <c r="D6" s="14" t="s">
        <v>41</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dimension ref="A1:CP95"/>
  <sheetViews>
    <sheetView workbookViewId="0">
      <selection activeCell="F19" sqref="F19"/>
    </sheetView>
  </sheetViews>
  <sheetFormatPr defaultRowHeight="14.4" x14ac:dyDescent="0.3"/>
  <cols>
    <col min="1" max="1" width="8.109375" bestFit="1" customWidth="1"/>
    <col min="2" max="2" width="11.77734375" bestFit="1" customWidth="1"/>
    <col min="3" max="3" width="9.6640625" bestFit="1" customWidth="1"/>
    <col min="4" max="4" width="15.5546875" bestFit="1" customWidth="1"/>
    <col min="5" max="5" width="10.88671875" bestFit="1" customWidth="1"/>
    <col min="6" max="6" width="13.33203125" bestFit="1" customWidth="1"/>
    <col min="7" max="7" width="20.21875" bestFit="1" customWidth="1"/>
    <col min="8" max="8" width="9.33203125" bestFit="1" customWidth="1"/>
    <col min="9" max="9" width="18.88671875" bestFit="1" customWidth="1"/>
    <col min="10" max="10" width="16.109375" bestFit="1" customWidth="1"/>
    <col min="11" max="11" width="13.33203125" bestFit="1" customWidth="1"/>
    <col min="12" max="12" width="16.33203125" bestFit="1" customWidth="1"/>
    <col min="13" max="13" width="12" bestFit="1" customWidth="1"/>
    <col min="14" max="14" width="10.88671875" bestFit="1" customWidth="1"/>
    <col min="15" max="15" width="20" bestFit="1" customWidth="1"/>
    <col min="16" max="16" width="14.109375" bestFit="1" customWidth="1"/>
    <col min="17" max="17" width="13.33203125" bestFit="1" customWidth="1"/>
    <col min="18" max="18" width="11.88671875" bestFit="1" customWidth="1"/>
    <col min="19" max="19" width="14.5546875" bestFit="1" customWidth="1"/>
    <col min="20" max="20" width="19.109375" bestFit="1" customWidth="1"/>
    <col min="21" max="21" width="12.44140625" bestFit="1" customWidth="1"/>
    <col min="22" max="22" width="12.109375" bestFit="1" customWidth="1"/>
    <col min="23" max="23" width="16.6640625" bestFit="1" customWidth="1"/>
    <col min="24" max="24" width="11.77734375" bestFit="1" customWidth="1"/>
    <col min="25" max="26" width="13.88671875" bestFit="1" customWidth="1"/>
    <col min="27" max="27" width="13.21875" bestFit="1" customWidth="1"/>
    <col min="28" max="29" width="13.33203125" bestFit="1" customWidth="1"/>
    <col min="30" max="30" width="13.6640625" bestFit="1" customWidth="1"/>
    <col min="31" max="31" width="15.5546875" bestFit="1" customWidth="1"/>
    <col min="32" max="32" width="18.21875" bestFit="1" customWidth="1"/>
    <col min="33" max="33" width="12.88671875" bestFit="1" customWidth="1"/>
    <col min="35" max="35" width="17.109375" bestFit="1" customWidth="1"/>
    <col min="36" max="36" width="19.6640625" bestFit="1" customWidth="1"/>
    <col min="37" max="37" width="27.44140625" bestFit="1" customWidth="1"/>
    <col min="38" max="38" width="13.77734375" bestFit="1" customWidth="1"/>
    <col min="39" max="39" width="15.6640625" bestFit="1" customWidth="1"/>
    <col min="40" max="40" width="15" bestFit="1" customWidth="1"/>
    <col min="41" max="41" width="15.33203125" bestFit="1" customWidth="1"/>
    <col min="42" max="42" width="13.77734375" bestFit="1" customWidth="1"/>
    <col min="43" max="43" width="15.6640625" bestFit="1" customWidth="1"/>
    <col min="44" max="44" width="15" bestFit="1" customWidth="1"/>
    <col min="45" max="45" width="15.33203125" bestFit="1" customWidth="1"/>
    <col min="46" max="46" width="19.109375" bestFit="1" customWidth="1"/>
    <col min="47" max="47" width="16.109375" bestFit="1" customWidth="1"/>
    <col min="48" max="48" width="10.33203125" bestFit="1" customWidth="1"/>
    <col min="49" max="49" width="18.5546875" bestFit="1" customWidth="1"/>
    <col min="50" max="50" width="15.6640625" bestFit="1" customWidth="1"/>
    <col min="51" max="51" width="15" bestFit="1" customWidth="1"/>
    <col min="52" max="52" width="19.109375" bestFit="1" customWidth="1"/>
    <col min="53" max="53" width="41.21875" bestFit="1" customWidth="1"/>
    <col min="54" max="54" width="16.109375" bestFit="1" customWidth="1"/>
    <col min="55" max="55" width="19.21875" bestFit="1" customWidth="1"/>
    <col min="56" max="56" width="18.5546875" bestFit="1" customWidth="1"/>
    <col min="57" max="57" width="16.6640625" bestFit="1" customWidth="1"/>
    <col min="58" max="58" width="15.21875" bestFit="1" customWidth="1"/>
    <col min="59" max="59" width="9.88671875" bestFit="1" customWidth="1"/>
    <col min="60" max="60" width="12.44140625" bestFit="1" customWidth="1"/>
    <col min="61" max="61" width="17" bestFit="1" customWidth="1"/>
    <col min="62" max="62" width="12.77734375" bestFit="1" customWidth="1"/>
    <col min="63" max="63" width="8.77734375" bestFit="1" customWidth="1"/>
    <col min="64" max="64" width="3.44140625" bestFit="1" customWidth="1"/>
    <col min="65" max="65" width="9.33203125" bestFit="1" customWidth="1"/>
    <col min="67" max="67" width="27" bestFit="1" customWidth="1"/>
    <col min="68" max="71" width="2.6640625" bestFit="1" customWidth="1"/>
    <col min="72" max="72" width="5.5546875" bestFit="1" customWidth="1"/>
    <col min="73" max="73" width="5" bestFit="1" customWidth="1"/>
    <col min="74" max="74" width="2.6640625" bestFit="1" customWidth="1"/>
    <col min="75" max="75" width="16.109375" bestFit="1" customWidth="1"/>
    <col min="76" max="76" width="8.21875" bestFit="1" customWidth="1"/>
    <col min="77" max="77" width="8.109375" bestFit="1" customWidth="1"/>
    <col min="78" max="78" width="16.33203125" bestFit="1" customWidth="1"/>
    <col min="79" max="79" width="14.5546875" bestFit="1" customWidth="1"/>
    <col min="80" max="80" width="8.109375" bestFit="1" customWidth="1"/>
    <col min="81" max="81" width="16.109375" bestFit="1" customWidth="1"/>
    <col min="82" max="82" width="13.33203125" bestFit="1" customWidth="1"/>
    <col min="83" max="83" width="20.21875" bestFit="1" customWidth="1"/>
    <col min="84" max="84" width="19.6640625" style="21" customWidth="1"/>
    <col min="85" max="85" width="18.5546875" style="21" bestFit="1" customWidth="1"/>
    <col min="86" max="86" width="18.88671875" style="21" bestFit="1" customWidth="1"/>
    <col min="87" max="87" width="16.109375" style="21" bestFit="1" customWidth="1"/>
    <col min="88" max="90" width="13.33203125" style="21" bestFit="1" customWidth="1"/>
    <col min="91" max="91" width="16.109375" style="21" bestFit="1" customWidth="1"/>
    <col min="92" max="92" width="10.33203125" style="21" bestFit="1" customWidth="1"/>
    <col min="93" max="93" width="18.5546875" style="21" bestFit="1" customWidth="1"/>
    <col min="94" max="94" width="16.33203125" style="21" bestFit="1" customWidth="1"/>
    <col min="95" max="95" width="12" style="21" bestFit="1" customWidth="1"/>
    <col min="96" max="96" width="35.5546875" style="21" bestFit="1" customWidth="1"/>
    <col min="97" max="98" width="17.44140625" style="21" bestFit="1" customWidth="1"/>
    <col min="99" max="99" width="18.5546875" style="21" bestFit="1" customWidth="1"/>
    <col min="100" max="16384" width="8.88671875" style="21"/>
  </cols>
  <sheetData>
    <row r="1" spans="1:83" customFormat="1" x14ac:dyDescent="0.3">
      <c r="A1" t="s">
        <v>28</v>
      </c>
      <c r="B1" t="s">
        <v>0</v>
      </c>
      <c r="C1" t="s">
        <v>1</v>
      </c>
      <c r="D1" t="s">
        <v>8</v>
      </c>
      <c r="E1" t="s">
        <v>9</v>
      </c>
      <c r="F1" t="s">
        <v>2</v>
      </c>
      <c r="G1" t="s">
        <v>3</v>
      </c>
      <c r="H1" t="s">
        <v>47</v>
      </c>
      <c r="I1" t="s">
        <v>20</v>
      </c>
      <c r="J1" t="s">
        <v>12</v>
      </c>
      <c r="K1" t="s">
        <v>32</v>
      </c>
      <c r="L1" t="s">
        <v>29</v>
      </c>
      <c r="M1" t="s">
        <v>119</v>
      </c>
      <c r="N1" t="s">
        <v>50</v>
      </c>
      <c r="O1" t="s">
        <v>44</v>
      </c>
      <c r="P1" t="s">
        <v>46</v>
      </c>
      <c r="Q1" t="s">
        <v>51</v>
      </c>
      <c r="R1" t="s">
        <v>116</v>
      </c>
      <c r="S1" t="s">
        <v>117</v>
      </c>
      <c r="T1" t="s">
        <v>120</v>
      </c>
      <c r="U1" t="s">
        <v>121</v>
      </c>
      <c r="V1" t="s">
        <v>122</v>
      </c>
      <c r="W1" t="s">
        <v>123</v>
      </c>
      <c r="X1" t="s">
        <v>124</v>
      </c>
      <c r="Y1" t="s">
        <v>125</v>
      </c>
      <c r="Z1" t="s">
        <v>126</v>
      </c>
      <c r="AA1" t="s">
        <v>127</v>
      </c>
      <c r="AB1" t="s">
        <v>128</v>
      </c>
      <c r="AC1" t="s">
        <v>129</v>
      </c>
      <c r="AD1" t="s">
        <v>130</v>
      </c>
      <c r="AE1" t="s">
        <v>49</v>
      </c>
      <c r="AF1" t="s">
        <v>45</v>
      </c>
      <c r="AG1" t="s">
        <v>215</v>
      </c>
      <c r="AH1" t="s">
        <v>109</v>
      </c>
      <c r="AI1" t="s">
        <v>108</v>
      </c>
      <c r="AJ1" t="s">
        <v>110</v>
      </c>
      <c r="AK1" s="35" t="s">
        <v>97</v>
      </c>
      <c r="AL1" t="s">
        <v>95</v>
      </c>
      <c r="AM1" t="s">
        <v>96</v>
      </c>
      <c r="AN1" s="35" t="s">
        <v>98</v>
      </c>
      <c r="AP1" s="5" t="s">
        <v>32</v>
      </c>
      <c r="AQ1" s="6" t="s">
        <v>12</v>
      </c>
      <c r="AR1" s="6" t="s">
        <v>35</v>
      </c>
      <c r="AS1" s="7" t="s">
        <v>36</v>
      </c>
    </row>
    <row r="2" spans="1:83" customFormat="1" x14ac:dyDescent="0.3">
      <c r="A2">
        <v>1</v>
      </c>
      <c r="B2">
        <v>2018</v>
      </c>
      <c r="C2" s="1">
        <v>1</v>
      </c>
      <c r="D2" s="2">
        <v>43104</v>
      </c>
      <c r="E2" s="2">
        <v>43134</v>
      </c>
      <c r="F2" t="s">
        <v>118</v>
      </c>
      <c r="G2" t="s">
        <v>15</v>
      </c>
      <c r="H2" t="s">
        <v>26</v>
      </c>
      <c r="I2" t="s">
        <v>21</v>
      </c>
      <c r="J2" t="s">
        <v>13</v>
      </c>
      <c r="K2" s="1" t="str">
        <f t="shared" ref="K2:K33" si="0">IF(OR(J2="Internal Hire",J2="Employee Referral"),"Internal","External")</f>
        <v>External</v>
      </c>
      <c r="L2" s="57">
        <v>744000</v>
      </c>
      <c r="M2" s="1">
        <v>1</v>
      </c>
      <c r="N2" s="1">
        <v>1</v>
      </c>
      <c r="O2" s="1">
        <v>4</v>
      </c>
      <c r="P2">
        <v>1</v>
      </c>
      <c r="Q2" s="22">
        <v>30</v>
      </c>
      <c r="R2" s="1">
        <v>0</v>
      </c>
      <c r="S2" s="1">
        <v>0</v>
      </c>
      <c r="T2" s="1">
        <v>0</v>
      </c>
      <c r="U2" s="1">
        <v>0</v>
      </c>
      <c r="V2" s="1">
        <v>1</v>
      </c>
      <c r="W2" s="1">
        <v>0</v>
      </c>
      <c r="X2" s="1">
        <v>0</v>
      </c>
      <c r="Y2" s="1">
        <v>1</v>
      </c>
      <c r="Z2" s="1">
        <v>0</v>
      </c>
      <c r="AA2" s="1">
        <v>0</v>
      </c>
      <c r="AB2" s="1">
        <v>0</v>
      </c>
      <c r="AC2" s="1">
        <v>0</v>
      </c>
      <c r="AD2" s="1">
        <v>0</v>
      </c>
      <c r="AE2" s="15">
        <v>7.44</v>
      </c>
      <c r="AF2" s="1">
        <v>1</v>
      </c>
      <c r="AG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2">
        <f>IF(RawData[[#This Row],[PerformanceScore]]="Exceeds",1,0)</f>
        <v>0</v>
      </c>
      <c r="AI2">
        <f>IF(RawData[[#This Row],[PerformanceScore]]="Fully Meets",1,0)</f>
        <v>1</v>
      </c>
      <c r="AJ2">
        <f>IF(RawData[[#This Row],[PerformanceScore]]="Needs Improvement",1,0)</f>
        <v>0</v>
      </c>
      <c r="AK2">
        <v>45</v>
      </c>
      <c r="AL2" s="1">
        <v>95</v>
      </c>
      <c r="AM2" s="1">
        <v>47</v>
      </c>
      <c r="AN2">
        <v>41</v>
      </c>
      <c r="AP2" s="8" t="s">
        <v>37</v>
      </c>
      <c r="AQ2" s="4" t="s">
        <v>13</v>
      </c>
      <c r="AR2" s="9">
        <v>42000</v>
      </c>
      <c r="AS2" s="10" t="s">
        <v>38</v>
      </c>
    </row>
    <row r="3" spans="1:83" customFormat="1" x14ac:dyDescent="0.3">
      <c r="A3">
        <v>2</v>
      </c>
      <c r="B3">
        <v>2018</v>
      </c>
      <c r="C3" s="1">
        <v>1</v>
      </c>
      <c r="D3" s="2">
        <v>43105</v>
      </c>
      <c r="E3" s="2">
        <v>43133</v>
      </c>
      <c r="F3" t="s">
        <v>118</v>
      </c>
      <c r="G3" t="s">
        <v>15</v>
      </c>
      <c r="H3" t="s">
        <v>26</v>
      </c>
      <c r="I3" t="s">
        <v>21</v>
      </c>
      <c r="J3" t="s">
        <v>34</v>
      </c>
      <c r="K3" s="1" t="str">
        <f t="shared" si="0"/>
        <v>External</v>
      </c>
      <c r="L3" s="57">
        <v>744000</v>
      </c>
      <c r="M3" s="1">
        <v>1</v>
      </c>
      <c r="N3" s="1">
        <v>1</v>
      </c>
      <c r="O3" s="1">
        <v>2</v>
      </c>
      <c r="P3">
        <v>1</v>
      </c>
      <c r="Q3" s="22">
        <v>28</v>
      </c>
      <c r="R3" s="1">
        <v>0</v>
      </c>
      <c r="S3" s="1">
        <v>0</v>
      </c>
      <c r="T3" s="1">
        <v>0</v>
      </c>
      <c r="U3" s="1">
        <v>0</v>
      </c>
      <c r="V3" s="1">
        <v>0</v>
      </c>
      <c r="W3" s="1">
        <v>1</v>
      </c>
      <c r="X3" s="1">
        <v>0</v>
      </c>
      <c r="Y3" s="1">
        <v>1</v>
      </c>
      <c r="Z3" s="1">
        <v>0</v>
      </c>
      <c r="AA3" s="1">
        <v>0</v>
      </c>
      <c r="AB3" s="1">
        <v>0</v>
      </c>
      <c r="AC3" s="1">
        <v>0</v>
      </c>
      <c r="AD3" s="1">
        <v>0</v>
      </c>
      <c r="AE3" s="15">
        <v>7.44</v>
      </c>
      <c r="AF3" s="1">
        <v>1</v>
      </c>
      <c r="AG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AH3">
        <f>IF(RawData[[#This Row],[PerformanceScore]]="Exceeds",1,0)</f>
        <v>0</v>
      </c>
      <c r="AI3">
        <f>IF(RawData[[#This Row],[PerformanceScore]]="Fully Meets",1,0)</f>
        <v>1</v>
      </c>
      <c r="AJ3">
        <f>IF(RawData[[#This Row],[PerformanceScore]]="Needs Improvement",1,0)</f>
        <v>0</v>
      </c>
      <c r="AK3">
        <v>82</v>
      </c>
      <c r="AL3" s="1">
        <v>95</v>
      </c>
      <c r="AM3" s="1">
        <v>47</v>
      </c>
      <c r="AN3">
        <v>41</v>
      </c>
      <c r="AP3" s="8" t="s">
        <v>37</v>
      </c>
      <c r="AQ3" s="4" t="s">
        <v>10</v>
      </c>
      <c r="AR3" s="9">
        <v>60000</v>
      </c>
      <c r="AS3" s="10" t="s">
        <v>38</v>
      </c>
    </row>
    <row r="4" spans="1:83" customFormat="1" x14ac:dyDescent="0.3">
      <c r="A4">
        <v>3</v>
      </c>
      <c r="B4">
        <v>2018</v>
      </c>
      <c r="C4" s="1">
        <v>1</v>
      </c>
      <c r="D4" s="2">
        <v>43135</v>
      </c>
      <c r="E4" s="2">
        <v>43195</v>
      </c>
      <c r="F4" t="s">
        <v>118</v>
      </c>
      <c r="G4" t="s">
        <v>15</v>
      </c>
      <c r="H4" t="s">
        <v>26</v>
      </c>
      <c r="I4" t="s">
        <v>22</v>
      </c>
      <c r="J4" t="s">
        <v>10</v>
      </c>
      <c r="K4" s="1" t="str">
        <f t="shared" si="0"/>
        <v>External</v>
      </c>
      <c r="L4" s="57">
        <v>660000</v>
      </c>
      <c r="M4" s="1">
        <v>1</v>
      </c>
      <c r="N4" s="1">
        <v>1</v>
      </c>
      <c r="O4" s="1">
        <v>5</v>
      </c>
      <c r="P4">
        <v>1</v>
      </c>
      <c r="Q4" s="22">
        <v>60</v>
      </c>
      <c r="R4" s="1">
        <v>0</v>
      </c>
      <c r="S4" s="1">
        <v>0</v>
      </c>
      <c r="T4" s="1">
        <v>0</v>
      </c>
      <c r="U4" s="1">
        <v>0</v>
      </c>
      <c r="V4" s="1">
        <v>0</v>
      </c>
      <c r="W4" s="1">
        <v>0</v>
      </c>
      <c r="X4" s="1">
        <v>1</v>
      </c>
      <c r="Y4" s="1">
        <v>1</v>
      </c>
      <c r="Z4" s="1">
        <v>0</v>
      </c>
      <c r="AA4" s="1">
        <v>0</v>
      </c>
      <c r="AB4" s="1">
        <v>0</v>
      </c>
      <c r="AC4" s="1">
        <v>0</v>
      </c>
      <c r="AD4" s="1">
        <v>0</v>
      </c>
      <c r="AE4" s="15">
        <v>6.6</v>
      </c>
      <c r="AF4" s="1">
        <v>1</v>
      </c>
      <c r="AG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4">
        <f>IF(RawData[[#This Row],[PerformanceScore]]="Exceeds",1,0)</f>
        <v>1</v>
      </c>
      <c r="AI4">
        <f>IF(RawData[[#This Row],[PerformanceScore]]="Fully Meets",1,0)</f>
        <v>0</v>
      </c>
      <c r="AJ4">
        <f>IF(RawData[[#This Row],[PerformanceScore]]="Needs Improvement",1,0)</f>
        <v>0</v>
      </c>
      <c r="AK4">
        <v>26</v>
      </c>
      <c r="AL4" s="1">
        <v>85</v>
      </c>
      <c r="AM4" s="1">
        <v>48</v>
      </c>
      <c r="AN4">
        <v>41</v>
      </c>
      <c r="AP4" s="8" t="s">
        <v>37</v>
      </c>
      <c r="AQ4" s="4" t="s">
        <v>14</v>
      </c>
      <c r="AR4" s="9">
        <v>70000</v>
      </c>
      <c r="AS4" s="10" t="s">
        <v>39</v>
      </c>
    </row>
    <row r="5" spans="1:83" customFormat="1" x14ac:dyDescent="0.3">
      <c r="A5">
        <v>4</v>
      </c>
      <c r="B5">
        <v>2018</v>
      </c>
      <c r="C5" s="1">
        <v>1</v>
      </c>
      <c r="D5" s="2">
        <v>43135</v>
      </c>
      <c r="E5" s="2">
        <v>43162</v>
      </c>
      <c r="F5" t="s">
        <v>4</v>
      </c>
      <c r="G5" t="s">
        <v>16</v>
      </c>
      <c r="H5" t="s">
        <v>26</v>
      </c>
      <c r="I5" t="s">
        <v>21</v>
      </c>
      <c r="J5" t="s">
        <v>34</v>
      </c>
      <c r="K5" s="1" t="str">
        <f t="shared" si="0"/>
        <v>External</v>
      </c>
      <c r="L5" s="57">
        <v>960000</v>
      </c>
      <c r="M5" s="1">
        <v>4</v>
      </c>
      <c r="N5" s="1">
        <v>5</v>
      </c>
      <c r="O5" s="1">
        <v>2</v>
      </c>
      <c r="P5">
        <v>1</v>
      </c>
      <c r="Q5" s="22">
        <v>27</v>
      </c>
      <c r="R5" s="1">
        <v>1</v>
      </c>
      <c r="S5" s="1">
        <v>0</v>
      </c>
      <c r="T5" s="1">
        <v>0</v>
      </c>
      <c r="U5" s="1">
        <v>0</v>
      </c>
      <c r="V5" s="1">
        <v>0</v>
      </c>
      <c r="W5" s="1">
        <v>1</v>
      </c>
      <c r="X5" s="1">
        <v>0</v>
      </c>
      <c r="Y5" s="1">
        <v>0</v>
      </c>
      <c r="Z5" s="1">
        <v>0</v>
      </c>
      <c r="AA5" s="1">
        <v>0</v>
      </c>
      <c r="AB5" s="1">
        <v>0</v>
      </c>
      <c r="AC5" s="1">
        <v>1</v>
      </c>
      <c r="AD5" s="1">
        <v>0</v>
      </c>
      <c r="AE5" s="15">
        <v>9.6</v>
      </c>
      <c r="AF5" s="1">
        <v>1</v>
      </c>
      <c r="AG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AH5">
        <f>IF(RawData[[#This Row],[PerformanceScore]]="Exceeds",1,0)</f>
        <v>0</v>
      </c>
      <c r="AI5">
        <f>IF(RawData[[#This Row],[PerformanceScore]]="Fully Meets",1,0)</f>
        <v>1</v>
      </c>
      <c r="AJ5">
        <f>IF(RawData[[#This Row],[PerformanceScore]]="Needs Improvement",1,0)</f>
        <v>0</v>
      </c>
      <c r="AK5">
        <v>28.000000000000004</v>
      </c>
      <c r="AL5" s="1">
        <v>85</v>
      </c>
      <c r="AM5" s="1">
        <v>48</v>
      </c>
      <c r="AN5">
        <v>41</v>
      </c>
      <c r="AP5" s="8" t="s">
        <v>37</v>
      </c>
      <c r="AQ5" s="4" t="s">
        <v>34</v>
      </c>
      <c r="AR5" s="9">
        <f>SUMIFS(RawData[Yearly PayScale],RawData[Source of Hire],"Agency")*(12/100)</f>
        <v>802080</v>
      </c>
      <c r="AS5" s="10" t="s">
        <v>48</v>
      </c>
    </row>
    <row r="6" spans="1:83" customFormat="1" x14ac:dyDescent="0.3">
      <c r="A6">
        <v>5</v>
      </c>
      <c r="B6">
        <v>2018</v>
      </c>
      <c r="C6" s="1">
        <v>1</v>
      </c>
      <c r="D6" s="2">
        <v>43135</v>
      </c>
      <c r="E6" s="2">
        <v>43163</v>
      </c>
      <c r="F6" t="s">
        <v>118</v>
      </c>
      <c r="G6" t="s">
        <v>15</v>
      </c>
      <c r="H6" t="s">
        <v>27</v>
      </c>
      <c r="I6" t="s">
        <v>21</v>
      </c>
      <c r="J6" t="s">
        <v>14</v>
      </c>
      <c r="K6" s="1" t="str">
        <f t="shared" si="0"/>
        <v>External</v>
      </c>
      <c r="L6" s="57">
        <v>660000</v>
      </c>
      <c r="M6" s="1">
        <v>1</v>
      </c>
      <c r="N6" s="1">
        <v>1</v>
      </c>
      <c r="O6" s="1">
        <v>3</v>
      </c>
      <c r="P6">
        <v>0</v>
      </c>
      <c r="Q6" s="22">
        <v>28</v>
      </c>
      <c r="R6" s="1">
        <v>0</v>
      </c>
      <c r="S6" s="1">
        <v>0</v>
      </c>
      <c r="T6" s="1">
        <v>0</v>
      </c>
      <c r="U6" s="1">
        <v>0</v>
      </c>
      <c r="V6" s="1">
        <v>0</v>
      </c>
      <c r="W6" s="1">
        <v>0</v>
      </c>
      <c r="X6" s="1">
        <v>0</v>
      </c>
      <c r="Y6" s="1">
        <v>1</v>
      </c>
      <c r="Z6" s="1">
        <v>0</v>
      </c>
      <c r="AA6" s="1">
        <v>0</v>
      </c>
      <c r="AB6" s="1">
        <v>0</v>
      </c>
      <c r="AC6" s="1">
        <v>0</v>
      </c>
      <c r="AD6" s="1">
        <v>0</v>
      </c>
      <c r="AE6" s="15">
        <v>6.6</v>
      </c>
      <c r="AF6" s="1">
        <v>1</v>
      </c>
      <c r="AG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6">
        <f>IF(RawData[[#This Row],[PerformanceScore]]="Exceeds",1,0)</f>
        <v>0</v>
      </c>
      <c r="AI6">
        <f>IF(RawData[[#This Row],[PerformanceScore]]="Fully Meets",1,0)</f>
        <v>1</v>
      </c>
      <c r="AJ6">
        <f>IF(RawData[[#This Row],[PerformanceScore]]="Needs Improvement",1,0)</f>
        <v>0</v>
      </c>
      <c r="AK6">
        <v>34</v>
      </c>
      <c r="AL6" s="1">
        <v>93</v>
      </c>
      <c r="AM6" s="1">
        <v>51</v>
      </c>
      <c r="AN6">
        <v>41</v>
      </c>
      <c r="AP6" s="11" t="s">
        <v>40</v>
      </c>
      <c r="AQ6" s="12" t="s">
        <v>11</v>
      </c>
      <c r="AR6" s="13">
        <f>COUNTIF(RawData[Source of Hire],"Employee Referral")*10000</f>
        <v>180000</v>
      </c>
      <c r="AS6" s="14" t="s">
        <v>41</v>
      </c>
    </row>
    <row r="7" spans="1:83" customFormat="1" x14ac:dyDescent="0.3">
      <c r="A7">
        <v>6</v>
      </c>
      <c r="B7">
        <v>2018</v>
      </c>
      <c r="C7" s="1">
        <v>1</v>
      </c>
      <c r="D7" s="2">
        <v>43135</v>
      </c>
      <c r="E7" s="2">
        <v>43192</v>
      </c>
      <c r="F7" t="s">
        <v>118</v>
      </c>
      <c r="G7" t="s">
        <v>15</v>
      </c>
      <c r="H7" t="s">
        <v>27</v>
      </c>
      <c r="I7" t="s">
        <v>21</v>
      </c>
      <c r="J7" t="s">
        <v>10</v>
      </c>
      <c r="K7" s="1" t="str">
        <f t="shared" si="0"/>
        <v>External</v>
      </c>
      <c r="L7" s="57">
        <v>589200</v>
      </c>
      <c r="M7" s="1">
        <v>1</v>
      </c>
      <c r="N7" s="1">
        <v>1</v>
      </c>
      <c r="O7" s="1">
        <v>5</v>
      </c>
      <c r="P7">
        <v>0</v>
      </c>
      <c r="Q7" s="22">
        <v>57</v>
      </c>
      <c r="R7" s="1">
        <v>0</v>
      </c>
      <c r="S7" s="1">
        <v>0</v>
      </c>
      <c r="T7" s="1">
        <v>0</v>
      </c>
      <c r="U7" s="1">
        <v>0</v>
      </c>
      <c r="V7" s="1">
        <v>0</v>
      </c>
      <c r="W7" s="1">
        <v>0</v>
      </c>
      <c r="X7" s="1">
        <v>1</v>
      </c>
      <c r="Y7" s="1">
        <v>1</v>
      </c>
      <c r="Z7" s="1">
        <v>0</v>
      </c>
      <c r="AA7" s="1">
        <v>0</v>
      </c>
      <c r="AB7" s="1">
        <v>0</v>
      </c>
      <c r="AC7" s="1">
        <v>0</v>
      </c>
      <c r="AD7" s="1">
        <v>0</v>
      </c>
      <c r="AE7" s="15">
        <v>5.8920000000000003</v>
      </c>
      <c r="AF7" s="1">
        <v>1</v>
      </c>
      <c r="AG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7">
        <f>IF(RawData[[#This Row],[PerformanceScore]]="Exceeds",1,0)</f>
        <v>0</v>
      </c>
      <c r="AI7">
        <f>IF(RawData[[#This Row],[PerformanceScore]]="Fully Meets",1,0)</f>
        <v>1</v>
      </c>
      <c r="AJ7">
        <f>IF(RawData[[#This Row],[PerformanceScore]]="Needs Improvement",1,0)</f>
        <v>0</v>
      </c>
      <c r="AK7">
        <v>81</v>
      </c>
      <c r="AL7" s="1">
        <v>93</v>
      </c>
      <c r="AM7" s="1">
        <v>51</v>
      </c>
      <c r="AN7">
        <v>41</v>
      </c>
      <c r="AP7" s="11" t="s">
        <v>42</v>
      </c>
      <c r="AQ7" s="12"/>
      <c r="AR7" s="13">
        <f>SUM(AR2:AR6)</f>
        <v>1154080</v>
      </c>
      <c r="AS7" s="14"/>
    </row>
    <row r="8" spans="1:83" customFormat="1" x14ac:dyDescent="0.3">
      <c r="A8">
        <v>7</v>
      </c>
      <c r="B8">
        <v>2018</v>
      </c>
      <c r="C8" s="1">
        <v>1</v>
      </c>
      <c r="D8" s="2">
        <v>43136</v>
      </c>
      <c r="E8" s="2">
        <v>43167</v>
      </c>
      <c r="F8" t="s">
        <v>6</v>
      </c>
      <c r="G8" t="s">
        <v>31</v>
      </c>
      <c r="H8" t="s">
        <v>26</v>
      </c>
      <c r="I8" t="s">
        <v>21</v>
      </c>
      <c r="J8" t="s">
        <v>11</v>
      </c>
      <c r="K8" s="1" t="str">
        <f t="shared" si="0"/>
        <v>Internal</v>
      </c>
      <c r="L8" s="57">
        <v>582000</v>
      </c>
      <c r="M8" s="1">
        <v>2</v>
      </c>
      <c r="N8" s="1">
        <v>3</v>
      </c>
      <c r="O8" s="1">
        <v>1</v>
      </c>
      <c r="P8">
        <v>1</v>
      </c>
      <c r="Q8" s="22">
        <v>31</v>
      </c>
      <c r="R8" s="1">
        <v>0</v>
      </c>
      <c r="S8" s="1">
        <v>0</v>
      </c>
      <c r="T8" s="1">
        <v>1</v>
      </c>
      <c r="U8" s="1">
        <v>1</v>
      </c>
      <c r="V8" s="1">
        <v>0</v>
      </c>
      <c r="W8" s="1">
        <v>0</v>
      </c>
      <c r="X8" s="1">
        <v>0</v>
      </c>
      <c r="Y8" s="1">
        <v>0</v>
      </c>
      <c r="Z8" s="1">
        <v>0</v>
      </c>
      <c r="AA8" s="1">
        <v>1</v>
      </c>
      <c r="AB8" s="1">
        <v>0</v>
      </c>
      <c r="AC8" s="1">
        <v>0</v>
      </c>
      <c r="AD8" s="1">
        <v>0</v>
      </c>
      <c r="AE8" s="15">
        <v>5.82</v>
      </c>
      <c r="AF8" s="1">
        <v>0</v>
      </c>
      <c r="AG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8">
        <f>IF(RawData[[#This Row],[PerformanceScore]]="Exceeds",1,0)</f>
        <v>0</v>
      </c>
      <c r="AI8">
        <f>IF(RawData[[#This Row],[PerformanceScore]]="Fully Meets",1,0)</f>
        <v>1</v>
      </c>
      <c r="AJ8">
        <f>IF(RawData[[#This Row],[PerformanceScore]]="Needs Improvement",1,0)</f>
        <v>0</v>
      </c>
      <c r="AK8">
        <v>90</v>
      </c>
      <c r="AL8" s="1">
        <v>89</v>
      </c>
      <c r="AM8" s="1">
        <v>53</v>
      </c>
      <c r="AN8">
        <v>47</v>
      </c>
      <c r="AP8" s="21"/>
    </row>
    <row r="9" spans="1:83" customFormat="1" x14ac:dyDescent="0.3">
      <c r="A9">
        <v>8</v>
      </c>
      <c r="B9">
        <v>2018</v>
      </c>
      <c r="C9" s="1">
        <v>1</v>
      </c>
      <c r="D9" s="2">
        <v>43137</v>
      </c>
      <c r="E9" s="2">
        <v>43160</v>
      </c>
      <c r="F9" t="s">
        <v>118</v>
      </c>
      <c r="G9" t="s">
        <v>15</v>
      </c>
      <c r="H9" t="s">
        <v>26</v>
      </c>
      <c r="I9" t="s">
        <v>21</v>
      </c>
      <c r="J9" t="s">
        <v>11</v>
      </c>
      <c r="K9" s="1" t="str">
        <f t="shared" si="0"/>
        <v>Internal</v>
      </c>
      <c r="L9" s="57">
        <v>564000</v>
      </c>
      <c r="M9" s="1">
        <v>1</v>
      </c>
      <c r="N9" s="1">
        <v>1</v>
      </c>
      <c r="O9" s="1">
        <v>1</v>
      </c>
      <c r="P9">
        <v>1</v>
      </c>
      <c r="Q9" s="22">
        <v>23</v>
      </c>
      <c r="R9" s="1">
        <v>0</v>
      </c>
      <c r="S9" s="1">
        <v>0</v>
      </c>
      <c r="T9" s="1">
        <v>0</v>
      </c>
      <c r="U9" s="1">
        <v>1</v>
      </c>
      <c r="V9" s="1">
        <v>0</v>
      </c>
      <c r="W9" s="1">
        <v>0</v>
      </c>
      <c r="X9" s="1">
        <v>0</v>
      </c>
      <c r="Y9" s="1">
        <v>1</v>
      </c>
      <c r="Z9" s="1">
        <v>0</v>
      </c>
      <c r="AA9" s="1">
        <v>0</v>
      </c>
      <c r="AB9" s="1">
        <v>0</v>
      </c>
      <c r="AC9" s="1">
        <v>0</v>
      </c>
      <c r="AD9" s="1">
        <v>0</v>
      </c>
      <c r="AE9" s="15">
        <v>5.64</v>
      </c>
      <c r="AF9" s="1">
        <v>0</v>
      </c>
      <c r="AG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9">
        <f>IF(RawData[[#This Row],[PerformanceScore]]="Exceeds",1,0)</f>
        <v>0</v>
      </c>
      <c r="AI9">
        <f>IF(RawData[[#This Row],[PerformanceScore]]="Fully Meets",1,0)</f>
        <v>1</v>
      </c>
      <c r="AJ9">
        <f>IF(RawData[[#This Row],[PerformanceScore]]="Needs Improvement",1,0)</f>
        <v>0</v>
      </c>
      <c r="AK9">
        <v>91</v>
      </c>
      <c r="AL9" s="1">
        <v>90</v>
      </c>
      <c r="AM9" s="1">
        <v>53</v>
      </c>
      <c r="AN9">
        <v>47</v>
      </c>
      <c r="AP9" s="21"/>
    </row>
    <row r="10" spans="1:83" customFormat="1" x14ac:dyDescent="0.3">
      <c r="A10">
        <v>9</v>
      </c>
      <c r="B10">
        <v>2018</v>
      </c>
      <c r="C10" s="1">
        <v>1</v>
      </c>
      <c r="D10" s="2">
        <v>43140</v>
      </c>
      <c r="E10" s="2">
        <v>43168</v>
      </c>
      <c r="F10" t="s">
        <v>118</v>
      </c>
      <c r="G10" t="s">
        <v>15</v>
      </c>
      <c r="H10" t="s">
        <v>27</v>
      </c>
      <c r="I10" t="s">
        <v>23</v>
      </c>
      <c r="J10" t="s">
        <v>10</v>
      </c>
      <c r="K10" s="1" t="str">
        <f t="shared" si="0"/>
        <v>External</v>
      </c>
      <c r="L10" s="57">
        <v>540000</v>
      </c>
      <c r="M10" s="1">
        <v>1</v>
      </c>
      <c r="N10" s="1">
        <v>1</v>
      </c>
      <c r="O10" s="1">
        <v>5</v>
      </c>
      <c r="P10">
        <v>0</v>
      </c>
      <c r="Q10" s="22">
        <v>28</v>
      </c>
      <c r="R10" s="1">
        <v>0</v>
      </c>
      <c r="S10" s="1">
        <v>0</v>
      </c>
      <c r="T10" s="1">
        <v>0</v>
      </c>
      <c r="U10" s="1">
        <v>0</v>
      </c>
      <c r="V10" s="1">
        <v>0</v>
      </c>
      <c r="W10" s="1">
        <v>0</v>
      </c>
      <c r="X10" s="1">
        <v>1</v>
      </c>
      <c r="Y10" s="1">
        <v>1</v>
      </c>
      <c r="Z10" s="1">
        <v>0</v>
      </c>
      <c r="AA10" s="1">
        <v>0</v>
      </c>
      <c r="AB10" s="1">
        <v>0</v>
      </c>
      <c r="AC10" s="1">
        <v>0</v>
      </c>
      <c r="AD10" s="1">
        <v>0</v>
      </c>
      <c r="AE10" s="15">
        <v>5.4</v>
      </c>
      <c r="AF10" s="1">
        <v>1</v>
      </c>
      <c r="AG1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10">
        <f>IF(RawData[[#This Row],[PerformanceScore]]="Exceeds",1,0)</f>
        <v>0</v>
      </c>
      <c r="AI10">
        <f>IF(RawData[[#This Row],[PerformanceScore]]="Fully Meets",1,0)</f>
        <v>0</v>
      </c>
      <c r="AJ10">
        <f>IF(RawData[[#This Row],[PerformanceScore]]="Needs Improvement",1,0)</f>
        <v>1</v>
      </c>
      <c r="AK10">
        <v>33</v>
      </c>
      <c r="AL10" s="1">
        <v>31</v>
      </c>
      <c r="AM10" s="1">
        <v>95</v>
      </c>
      <c r="AN10">
        <v>55.000000000000007</v>
      </c>
    </row>
    <row r="11" spans="1:83" customFormat="1" x14ac:dyDescent="0.3">
      <c r="A11">
        <v>10</v>
      </c>
      <c r="B11">
        <v>2018</v>
      </c>
      <c r="C11" s="1">
        <v>1</v>
      </c>
      <c r="D11" s="2">
        <v>43141</v>
      </c>
      <c r="E11" s="2">
        <v>43191</v>
      </c>
      <c r="F11" t="s">
        <v>118</v>
      </c>
      <c r="G11" t="s">
        <v>19</v>
      </c>
      <c r="H11" t="s">
        <v>27</v>
      </c>
      <c r="I11" t="s">
        <v>22</v>
      </c>
      <c r="J11" t="s">
        <v>13</v>
      </c>
      <c r="K11" s="1" t="str">
        <f t="shared" si="0"/>
        <v>External</v>
      </c>
      <c r="L11" s="57">
        <v>540000</v>
      </c>
      <c r="M11" s="1">
        <v>1</v>
      </c>
      <c r="N11" s="1">
        <v>2</v>
      </c>
      <c r="O11" s="1">
        <v>4</v>
      </c>
      <c r="P11">
        <v>0</v>
      </c>
      <c r="Q11" s="22">
        <v>50</v>
      </c>
      <c r="R11" s="1">
        <v>0</v>
      </c>
      <c r="S11" s="1">
        <v>0</v>
      </c>
      <c r="T11" s="1">
        <v>0</v>
      </c>
      <c r="U11" s="1">
        <v>0</v>
      </c>
      <c r="V11" s="1">
        <v>1</v>
      </c>
      <c r="W11" s="1">
        <v>0</v>
      </c>
      <c r="X11" s="1">
        <v>0</v>
      </c>
      <c r="Y11" s="1">
        <v>0</v>
      </c>
      <c r="Z11" s="1">
        <v>1</v>
      </c>
      <c r="AA11" s="1">
        <v>0</v>
      </c>
      <c r="AB11" s="1">
        <v>0</v>
      </c>
      <c r="AC11" s="1">
        <v>0</v>
      </c>
      <c r="AD11" s="1">
        <v>0</v>
      </c>
      <c r="AE11" s="15">
        <v>5.4</v>
      </c>
      <c r="AF11" s="1">
        <v>1</v>
      </c>
      <c r="AG1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11">
        <f>IF(RawData[[#This Row],[PerformanceScore]]="Exceeds",1,0)</f>
        <v>1</v>
      </c>
      <c r="AI11">
        <f>IF(RawData[[#This Row],[PerformanceScore]]="Fully Meets",1,0)</f>
        <v>0</v>
      </c>
      <c r="AJ11">
        <f>IF(RawData[[#This Row],[PerformanceScore]]="Needs Improvement",1,0)</f>
        <v>0</v>
      </c>
      <c r="AK11">
        <v>26</v>
      </c>
      <c r="AL11" s="1">
        <v>31</v>
      </c>
      <c r="AM11" s="1">
        <v>95</v>
      </c>
      <c r="AN11">
        <v>55.000000000000007</v>
      </c>
      <c r="BE11" s="20"/>
    </row>
    <row r="12" spans="1:83" x14ac:dyDescent="0.3">
      <c r="A12">
        <v>11</v>
      </c>
      <c r="B12">
        <v>2018</v>
      </c>
      <c r="C12" s="1">
        <v>1</v>
      </c>
      <c r="D12" s="2">
        <v>43141</v>
      </c>
      <c r="E12" s="2">
        <v>43192</v>
      </c>
      <c r="F12" t="s">
        <v>4</v>
      </c>
      <c r="G12" t="s">
        <v>17</v>
      </c>
      <c r="H12" t="s">
        <v>27</v>
      </c>
      <c r="I12" t="s">
        <v>21</v>
      </c>
      <c r="J12" t="s">
        <v>34</v>
      </c>
      <c r="K12" s="1" t="str">
        <f t="shared" si="0"/>
        <v>External</v>
      </c>
      <c r="L12" s="57">
        <v>840000</v>
      </c>
      <c r="M12" s="1">
        <v>4</v>
      </c>
      <c r="N12" s="1">
        <v>6</v>
      </c>
      <c r="O12" s="1">
        <v>2</v>
      </c>
      <c r="P12">
        <v>0</v>
      </c>
      <c r="Q12" s="22">
        <v>51</v>
      </c>
      <c r="R12" s="1">
        <v>1</v>
      </c>
      <c r="S12" s="1">
        <v>0</v>
      </c>
      <c r="T12" s="1">
        <v>0</v>
      </c>
      <c r="U12" s="1">
        <v>0</v>
      </c>
      <c r="V12" s="1">
        <v>0</v>
      </c>
      <c r="W12" s="1">
        <v>1</v>
      </c>
      <c r="X12" s="1">
        <v>0</v>
      </c>
      <c r="Y12" s="1">
        <v>0</v>
      </c>
      <c r="Z12" s="1">
        <v>0</v>
      </c>
      <c r="AA12" s="1">
        <v>0</v>
      </c>
      <c r="AB12" s="1">
        <v>0</v>
      </c>
      <c r="AC12" s="1">
        <v>0</v>
      </c>
      <c r="AD12" s="1">
        <v>1</v>
      </c>
      <c r="AE12" s="15">
        <v>8.4</v>
      </c>
      <c r="AF12" s="1">
        <v>1</v>
      </c>
      <c r="AG1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AH12">
        <f>IF(RawData[[#This Row],[PerformanceScore]]="Exceeds",1,0)</f>
        <v>0</v>
      </c>
      <c r="AI12">
        <f>IF(RawData[[#This Row],[PerformanceScore]]="Fully Meets",1,0)</f>
        <v>1</v>
      </c>
      <c r="AJ12">
        <f>IF(RawData[[#This Row],[PerformanceScore]]="Needs Improvement",1,0)</f>
        <v>0</v>
      </c>
      <c r="AK12">
        <v>41</v>
      </c>
      <c r="AL12" s="1">
        <v>24</v>
      </c>
      <c r="AM12" s="1">
        <v>95</v>
      </c>
      <c r="AN12">
        <v>66</v>
      </c>
      <c r="AP12" s="130" t="s">
        <v>104</v>
      </c>
      <c r="AQ12" s="130"/>
      <c r="AR12" s="130"/>
      <c r="AS12" s="21"/>
      <c r="AT12" s="21"/>
      <c r="AU12" s="21"/>
      <c r="AV12" s="21"/>
      <c r="AW12" s="21"/>
      <c r="AX12" s="21"/>
      <c r="AY12" s="21"/>
      <c r="AZ12" s="21"/>
      <c r="BA12" s="21"/>
      <c r="BB12" s="21"/>
      <c r="BC12" s="24"/>
      <c r="BD12" s="24"/>
      <c r="BE12" s="24"/>
      <c r="BF12" s="24"/>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row>
    <row r="13" spans="1:83" x14ac:dyDescent="0.3">
      <c r="A13">
        <v>20</v>
      </c>
      <c r="B13">
        <v>2018</v>
      </c>
      <c r="C13" s="1">
        <v>2</v>
      </c>
      <c r="D13" s="2">
        <v>43191</v>
      </c>
      <c r="E13" s="2">
        <v>43222</v>
      </c>
      <c r="F13" t="s">
        <v>6</v>
      </c>
      <c r="G13" t="s">
        <v>31</v>
      </c>
      <c r="H13" t="s">
        <v>26</v>
      </c>
      <c r="I13" t="s">
        <v>21</v>
      </c>
      <c r="J13" t="s">
        <v>11</v>
      </c>
      <c r="K13" s="1" t="str">
        <f t="shared" si="0"/>
        <v>Internal</v>
      </c>
      <c r="L13" s="57">
        <v>492000</v>
      </c>
      <c r="M13" s="1">
        <v>2</v>
      </c>
      <c r="N13" s="1">
        <v>3</v>
      </c>
      <c r="O13" s="1">
        <v>1</v>
      </c>
      <c r="P13">
        <v>1</v>
      </c>
      <c r="Q13" s="22">
        <v>31</v>
      </c>
      <c r="R13" s="1">
        <v>0</v>
      </c>
      <c r="S13" s="1">
        <v>0</v>
      </c>
      <c r="T13" s="1">
        <v>1</v>
      </c>
      <c r="U13" s="1">
        <v>1</v>
      </c>
      <c r="V13" s="1">
        <v>0</v>
      </c>
      <c r="W13" s="1">
        <v>0</v>
      </c>
      <c r="X13" s="1">
        <v>0</v>
      </c>
      <c r="Y13" s="1">
        <v>0</v>
      </c>
      <c r="Z13" s="1">
        <v>0</v>
      </c>
      <c r="AA13" s="1">
        <v>1</v>
      </c>
      <c r="AB13" s="1">
        <v>0</v>
      </c>
      <c r="AC13" s="1">
        <v>0</v>
      </c>
      <c r="AD13" s="1">
        <v>0</v>
      </c>
      <c r="AE13" s="15">
        <v>4.92</v>
      </c>
      <c r="AF13" s="1">
        <v>0</v>
      </c>
      <c r="AG1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13">
        <f>IF(RawData[[#This Row],[PerformanceScore]]="Exceeds",1,0)</f>
        <v>0</v>
      </c>
      <c r="AI13">
        <f>IF(RawData[[#This Row],[PerformanceScore]]="Fully Meets",1,0)</f>
        <v>1</v>
      </c>
      <c r="AJ13">
        <f>IF(RawData[[#This Row],[PerformanceScore]]="Needs Improvement",1,0)</f>
        <v>0</v>
      </c>
      <c r="AK13">
        <v>75</v>
      </c>
      <c r="AL13" s="1">
        <v>24</v>
      </c>
      <c r="AM13" s="1">
        <v>94</v>
      </c>
      <c r="AN13">
        <v>66</v>
      </c>
      <c r="AP13" s="130" t="s">
        <v>43</v>
      </c>
      <c r="AQ13" s="130"/>
      <c r="AR13" s="130"/>
      <c r="AS13" s="130"/>
      <c r="AT13" s="21"/>
      <c r="AU13" s="21"/>
      <c r="AV13" s="21"/>
      <c r="AW13" s="21"/>
      <c r="AX13" s="21"/>
      <c r="AY13" s="21"/>
      <c r="AZ13" s="21"/>
      <c r="BA13" s="25"/>
      <c r="BB13" s="21"/>
      <c r="BC13" s="21"/>
      <c r="BD13" s="26"/>
      <c r="BE13" s="21"/>
      <c r="BF13" s="21"/>
      <c r="BG13" s="21"/>
      <c r="BH13" s="21"/>
      <c r="BI13" s="21"/>
      <c r="BJ13" s="21"/>
      <c r="BK13" s="21"/>
      <c r="BL13" s="21"/>
      <c r="BM13" s="21"/>
      <c r="BN13" s="21"/>
      <c r="BO13" s="24"/>
      <c r="BP13" s="24"/>
      <c r="BQ13" s="24"/>
      <c r="BR13" s="24"/>
      <c r="BS13" s="21"/>
      <c r="BT13" s="21"/>
      <c r="BU13" s="21"/>
      <c r="BV13" s="21"/>
      <c r="BW13" s="21"/>
      <c r="BX13" s="21"/>
      <c r="BY13" s="21"/>
      <c r="BZ13" s="21"/>
      <c r="CA13" s="21"/>
      <c r="CB13" s="21"/>
      <c r="CC13" s="21"/>
      <c r="CD13" s="21"/>
      <c r="CE13" s="21"/>
    </row>
    <row r="14" spans="1:83" x14ac:dyDescent="0.3">
      <c r="A14">
        <v>12</v>
      </c>
      <c r="B14">
        <v>2018</v>
      </c>
      <c r="C14" s="1">
        <v>2</v>
      </c>
      <c r="D14" s="2">
        <v>43194</v>
      </c>
      <c r="E14" s="2">
        <v>43225</v>
      </c>
      <c r="F14" t="s">
        <v>4</v>
      </c>
      <c r="G14" t="s">
        <v>17</v>
      </c>
      <c r="H14" t="s">
        <v>26</v>
      </c>
      <c r="I14" t="s">
        <v>21</v>
      </c>
      <c r="J14" t="s">
        <v>10</v>
      </c>
      <c r="K14" s="1" t="str">
        <f t="shared" si="0"/>
        <v>External</v>
      </c>
      <c r="L14" s="57">
        <v>768000</v>
      </c>
      <c r="M14" s="1">
        <v>4</v>
      </c>
      <c r="N14" s="1">
        <v>6</v>
      </c>
      <c r="O14" s="1">
        <v>5</v>
      </c>
      <c r="P14">
        <v>1</v>
      </c>
      <c r="Q14" s="22">
        <v>31</v>
      </c>
      <c r="R14" s="1">
        <v>1</v>
      </c>
      <c r="S14" s="1">
        <v>0</v>
      </c>
      <c r="T14" s="1">
        <v>0</v>
      </c>
      <c r="U14" s="1">
        <v>0</v>
      </c>
      <c r="V14" s="1">
        <v>0</v>
      </c>
      <c r="W14" s="1">
        <v>0</v>
      </c>
      <c r="X14" s="1">
        <v>1</v>
      </c>
      <c r="Y14" s="1">
        <v>0</v>
      </c>
      <c r="Z14" s="1">
        <v>0</v>
      </c>
      <c r="AA14" s="1">
        <v>0</v>
      </c>
      <c r="AB14" s="1">
        <v>0</v>
      </c>
      <c r="AC14" s="1">
        <v>0</v>
      </c>
      <c r="AD14" s="1">
        <v>1</v>
      </c>
      <c r="AE14" s="15">
        <v>7.68</v>
      </c>
      <c r="AF14" s="1">
        <v>1</v>
      </c>
      <c r="AG1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14">
        <f>IF(RawData[[#This Row],[PerformanceScore]]="Exceeds",1,0)</f>
        <v>0</v>
      </c>
      <c r="AI14">
        <f>IF(RawData[[#This Row],[PerformanceScore]]="Fully Meets",1,0)</f>
        <v>1</v>
      </c>
      <c r="AJ14">
        <f>IF(RawData[[#This Row],[PerformanceScore]]="Needs Improvement",1,0)</f>
        <v>0</v>
      </c>
      <c r="AK14">
        <v>96</v>
      </c>
      <c r="AL14" s="1">
        <v>26</v>
      </c>
      <c r="AM14" s="1">
        <v>95</v>
      </c>
      <c r="AN14">
        <v>70</v>
      </c>
      <c r="AP14" s="131" t="s">
        <v>92</v>
      </c>
      <c r="AQ14" s="131"/>
      <c r="AR14" s="131"/>
      <c r="AS14" s="24"/>
      <c r="AT14" s="24"/>
      <c r="AU14" s="24"/>
      <c r="AV14" s="24"/>
      <c r="AW14" s="24"/>
      <c r="AX14" s="24"/>
      <c r="AY14" s="21"/>
      <c r="AZ14" s="21"/>
      <c r="BA14" s="21"/>
      <c r="BB14" s="21"/>
      <c r="BC14" s="21"/>
      <c r="BD14" s="21"/>
      <c r="BE14" s="27"/>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row>
    <row r="15" spans="1:83" x14ac:dyDescent="0.3">
      <c r="A15">
        <v>13</v>
      </c>
      <c r="B15">
        <v>2018</v>
      </c>
      <c r="C15" s="1">
        <v>2</v>
      </c>
      <c r="D15" s="2">
        <v>43194</v>
      </c>
      <c r="E15" s="2">
        <v>43224</v>
      </c>
      <c r="F15" t="s">
        <v>6</v>
      </c>
      <c r="G15" t="s">
        <v>31</v>
      </c>
      <c r="H15" t="s">
        <v>26</v>
      </c>
      <c r="I15" t="s">
        <v>21</v>
      </c>
      <c r="J15" t="s">
        <v>11</v>
      </c>
      <c r="K15" s="1" t="str">
        <f t="shared" si="0"/>
        <v>Internal</v>
      </c>
      <c r="L15" s="57">
        <v>516000</v>
      </c>
      <c r="M15" s="1">
        <v>2</v>
      </c>
      <c r="N15" s="1">
        <v>3</v>
      </c>
      <c r="O15" s="1">
        <v>1</v>
      </c>
      <c r="P15">
        <v>1</v>
      </c>
      <c r="Q15" s="22">
        <v>30</v>
      </c>
      <c r="R15" s="1">
        <v>0</v>
      </c>
      <c r="S15" s="1">
        <v>0</v>
      </c>
      <c r="T15" s="1">
        <v>1</v>
      </c>
      <c r="U15" s="1">
        <v>1</v>
      </c>
      <c r="V15" s="1">
        <v>0</v>
      </c>
      <c r="W15" s="1">
        <v>0</v>
      </c>
      <c r="X15" s="1">
        <v>0</v>
      </c>
      <c r="Y15" s="1">
        <v>0</v>
      </c>
      <c r="Z15" s="1">
        <v>0</v>
      </c>
      <c r="AA15" s="1">
        <v>1</v>
      </c>
      <c r="AB15" s="1">
        <v>0</v>
      </c>
      <c r="AC15" s="1">
        <v>0</v>
      </c>
      <c r="AD15" s="1">
        <v>0</v>
      </c>
      <c r="AE15" s="15">
        <v>5.16</v>
      </c>
      <c r="AF15" s="1">
        <v>0</v>
      </c>
      <c r="AG1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15">
        <f>IF(RawData[[#This Row],[PerformanceScore]]="Exceeds",1,0)</f>
        <v>0</v>
      </c>
      <c r="AI15">
        <f>IF(RawData[[#This Row],[PerformanceScore]]="Fully Meets",1,0)</f>
        <v>1</v>
      </c>
      <c r="AJ15">
        <f>IF(RawData[[#This Row],[PerformanceScore]]="Needs Improvement",1,0)</f>
        <v>0</v>
      </c>
      <c r="AK15">
        <v>36</v>
      </c>
      <c r="AL15" s="1">
        <v>26</v>
      </c>
      <c r="AM15" s="1">
        <v>95</v>
      </c>
      <c r="AN15">
        <v>70</v>
      </c>
      <c r="AP15" s="21" t="s">
        <v>214</v>
      </c>
      <c r="AQ15" s="21"/>
      <c r="AR15" s="26"/>
      <c r="AS15" s="26"/>
      <c r="AT15" s="21"/>
      <c r="AU15" s="21"/>
      <c r="AV15" s="21"/>
      <c r="AW15" s="21"/>
      <c r="AX15" s="21"/>
      <c r="AY15" s="21"/>
      <c r="AZ15" s="21"/>
      <c r="BA15" s="21"/>
      <c r="BB15" s="21"/>
      <c r="BC15" s="24"/>
      <c r="BD15" s="24"/>
      <c r="BE15" s="24"/>
      <c r="BF15" s="24"/>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row>
    <row r="16" spans="1:83" x14ac:dyDescent="0.3">
      <c r="A16">
        <v>14</v>
      </c>
      <c r="B16">
        <v>2018</v>
      </c>
      <c r="C16" s="1">
        <v>2</v>
      </c>
      <c r="D16" s="2">
        <v>43194</v>
      </c>
      <c r="E16" s="2">
        <v>43221</v>
      </c>
      <c r="F16" t="s">
        <v>4</v>
      </c>
      <c r="G16" t="s">
        <v>18</v>
      </c>
      <c r="H16" t="s">
        <v>27</v>
      </c>
      <c r="I16" t="s">
        <v>22</v>
      </c>
      <c r="J16" t="s">
        <v>13</v>
      </c>
      <c r="K16" s="1" t="str">
        <f t="shared" si="0"/>
        <v>External</v>
      </c>
      <c r="L16" s="57">
        <v>624000</v>
      </c>
      <c r="M16" s="1">
        <v>4</v>
      </c>
      <c r="N16" s="1">
        <v>7</v>
      </c>
      <c r="O16" s="1">
        <v>4</v>
      </c>
      <c r="P16">
        <v>0</v>
      </c>
      <c r="Q16" s="22">
        <v>27</v>
      </c>
      <c r="R16" s="1">
        <v>1</v>
      </c>
      <c r="S16" s="1">
        <v>0</v>
      </c>
      <c r="T16" s="1">
        <v>0</v>
      </c>
      <c r="U16" s="1">
        <v>0</v>
      </c>
      <c r="V16" s="1">
        <v>1</v>
      </c>
      <c r="W16" s="1">
        <v>0</v>
      </c>
      <c r="X16" s="1">
        <v>0</v>
      </c>
      <c r="Y16" s="1">
        <v>0</v>
      </c>
      <c r="Z16" s="1">
        <v>0</v>
      </c>
      <c r="AA16" s="1">
        <v>0</v>
      </c>
      <c r="AB16" s="1">
        <v>0</v>
      </c>
      <c r="AC16" s="1">
        <v>0</v>
      </c>
      <c r="AD16" s="1">
        <v>0</v>
      </c>
      <c r="AE16" s="15">
        <v>6.24</v>
      </c>
      <c r="AF16" s="1">
        <v>1</v>
      </c>
      <c r="AG1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16">
        <f>IF(RawData[[#This Row],[PerformanceScore]]="Exceeds",1,0)</f>
        <v>1</v>
      </c>
      <c r="AI16">
        <f>IF(RawData[[#This Row],[PerformanceScore]]="Fully Meets",1,0)</f>
        <v>0</v>
      </c>
      <c r="AJ16">
        <f>IF(RawData[[#This Row],[PerformanceScore]]="Needs Improvement",1,0)</f>
        <v>0</v>
      </c>
      <c r="AK16">
        <v>80</v>
      </c>
      <c r="AL16" s="1">
        <v>30</v>
      </c>
      <c r="AM16" s="1">
        <v>95</v>
      </c>
      <c r="AN16">
        <v>71</v>
      </c>
      <c r="AP16" s="21" t="s">
        <v>213</v>
      </c>
      <c r="AQ16" s="21"/>
      <c r="AR16" s="21"/>
      <c r="AS16" s="21"/>
      <c r="AT16" s="21"/>
      <c r="AU16" s="21"/>
      <c r="AV16" s="21"/>
      <c r="AW16" s="21"/>
      <c r="AX16" s="21"/>
      <c r="AY16" s="21"/>
      <c r="AZ16" s="21"/>
      <c r="BA16" s="25"/>
      <c r="BB16" s="21"/>
      <c r="BC16" s="21"/>
      <c r="BD16" s="28"/>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row>
    <row r="17" spans="1:84" x14ac:dyDescent="0.3">
      <c r="A17">
        <v>15</v>
      </c>
      <c r="B17">
        <v>2018</v>
      </c>
      <c r="C17" s="1">
        <v>2</v>
      </c>
      <c r="D17" s="2">
        <v>43194</v>
      </c>
      <c r="E17" s="2">
        <v>43227</v>
      </c>
      <c r="F17" t="s">
        <v>118</v>
      </c>
      <c r="G17" t="s">
        <v>15</v>
      </c>
      <c r="H17" t="s">
        <v>26</v>
      </c>
      <c r="I17" t="s">
        <v>21</v>
      </c>
      <c r="J17" t="s">
        <v>11</v>
      </c>
      <c r="K17" s="1" t="str">
        <f t="shared" si="0"/>
        <v>Internal</v>
      </c>
      <c r="L17" s="57">
        <v>516000</v>
      </c>
      <c r="M17" s="1">
        <v>1</v>
      </c>
      <c r="N17" s="1">
        <v>1</v>
      </c>
      <c r="O17" s="1">
        <v>1</v>
      </c>
      <c r="P17">
        <v>1</v>
      </c>
      <c r="Q17" s="22">
        <v>33</v>
      </c>
      <c r="R17" s="1">
        <v>0</v>
      </c>
      <c r="S17" s="1">
        <v>0</v>
      </c>
      <c r="T17" s="1">
        <v>0</v>
      </c>
      <c r="U17" s="1">
        <v>1</v>
      </c>
      <c r="V17" s="1">
        <v>0</v>
      </c>
      <c r="W17" s="1">
        <v>0</v>
      </c>
      <c r="X17" s="1">
        <v>0</v>
      </c>
      <c r="Y17" s="1">
        <v>1</v>
      </c>
      <c r="Z17" s="1">
        <v>0</v>
      </c>
      <c r="AA17" s="1">
        <v>0</v>
      </c>
      <c r="AB17" s="1">
        <v>0</v>
      </c>
      <c r="AC17" s="1">
        <v>0</v>
      </c>
      <c r="AD17" s="1">
        <v>0</v>
      </c>
      <c r="AE17" s="15">
        <v>5.16</v>
      </c>
      <c r="AF17" s="1">
        <v>0</v>
      </c>
      <c r="AG1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17">
        <f>IF(RawData[[#This Row],[PerformanceScore]]="Exceeds",1,0)</f>
        <v>0</v>
      </c>
      <c r="AI17">
        <f>IF(RawData[[#This Row],[PerformanceScore]]="Fully Meets",1,0)</f>
        <v>1</v>
      </c>
      <c r="AJ17">
        <f>IF(RawData[[#This Row],[PerformanceScore]]="Needs Improvement",1,0)</f>
        <v>0</v>
      </c>
      <c r="AK17">
        <v>90</v>
      </c>
      <c r="AL17" s="1">
        <v>30</v>
      </c>
      <c r="AM17" s="1">
        <v>95</v>
      </c>
      <c r="AN17">
        <v>71</v>
      </c>
      <c r="AP17" s="24"/>
      <c r="AQ17" s="24"/>
      <c r="AR17" s="24"/>
      <c r="AS17" s="24"/>
      <c r="AT17" s="24"/>
      <c r="AU17" s="24"/>
      <c r="AV17" s="24"/>
      <c r="AW17" s="24"/>
      <c r="AX17" s="24"/>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row>
    <row r="18" spans="1:84" x14ac:dyDescent="0.3">
      <c r="A18">
        <v>16</v>
      </c>
      <c r="B18">
        <v>2018</v>
      </c>
      <c r="C18" s="1">
        <v>2</v>
      </c>
      <c r="D18" s="2">
        <v>43221</v>
      </c>
      <c r="E18" s="2">
        <v>43253</v>
      </c>
      <c r="F18" t="s">
        <v>118</v>
      </c>
      <c r="G18" t="s">
        <v>15</v>
      </c>
      <c r="H18" t="s">
        <v>27</v>
      </c>
      <c r="I18" t="s">
        <v>23</v>
      </c>
      <c r="J18" t="s">
        <v>11</v>
      </c>
      <c r="K18" s="1" t="str">
        <f t="shared" si="0"/>
        <v>Internal</v>
      </c>
      <c r="L18" s="57">
        <v>513000</v>
      </c>
      <c r="M18" s="1">
        <v>1</v>
      </c>
      <c r="N18" s="1">
        <v>1</v>
      </c>
      <c r="O18" s="1">
        <v>1</v>
      </c>
      <c r="P18">
        <v>0</v>
      </c>
      <c r="Q18" s="22">
        <v>32</v>
      </c>
      <c r="R18" s="1">
        <v>0</v>
      </c>
      <c r="S18" s="1">
        <v>0</v>
      </c>
      <c r="T18" s="1">
        <v>0</v>
      </c>
      <c r="U18" s="1">
        <v>1</v>
      </c>
      <c r="V18" s="1">
        <v>0</v>
      </c>
      <c r="W18" s="1">
        <v>0</v>
      </c>
      <c r="X18" s="1">
        <v>0</v>
      </c>
      <c r="Y18" s="1">
        <v>1</v>
      </c>
      <c r="Z18" s="1">
        <v>0</v>
      </c>
      <c r="AA18" s="1">
        <v>0</v>
      </c>
      <c r="AB18" s="1">
        <v>0</v>
      </c>
      <c r="AC18" s="1">
        <v>0</v>
      </c>
      <c r="AD18" s="1">
        <v>0</v>
      </c>
      <c r="AE18" s="15">
        <v>5.13</v>
      </c>
      <c r="AF18" s="1">
        <v>0</v>
      </c>
      <c r="AG1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18">
        <f>IF(RawData[[#This Row],[PerformanceScore]]="Exceeds",1,0)</f>
        <v>0</v>
      </c>
      <c r="AI18">
        <f>IF(RawData[[#This Row],[PerformanceScore]]="Fully Meets",1,0)</f>
        <v>0</v>
      </c>
      <c r="AJ18">
        <f>IF(RawData[[#This Row],[PerformanceScore]]="Needs Improvement",1,0)</f>
        <v>1</v>
      </c>
      <c r="AK18">
        <v>61</v>
      </c>
      <c r="AL18" s="1">
        <v>89</v>
      </c>
      <c r="AM18" s="1">
        <v>86</v>
      </c>
      <c r="AN18">
        <v>85</v>
      </c>
      <c r="AP18" s="21"/>
      <c r="AQ18" s="21"/>
      <c r="AR18" s="28"/>
      <c r="AS18" s="28"/>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row>
    <row r="19" spans="1:84" ht="15" thickBot="1" x14ac:dyDescent="0.35">
      <c r="A19">
        <v>17</v>
      </c>
      <c r="B19">
        <v>2018</v>
      </c>
      <c r="C19" s="1">
        <v>2</v>
      </c>
      <c r="D19" s="2">
        <v>43221</v>
      </c>
      <c r="E19" s="2">
        <v>43262</v>
      </c>
      <c r="F19" t="s">
        <v>4</v>
      </c>
      <c r="G19" t="s">
        <v>16</v>
      </c>
      <c r="H19" t="s">
        <v>26</v>
      </c>
      <c r="I19" t="s">
        <v>23</v>
      </c>
      <c r="J19" t="s">
        <v>13</v>
      </c>
      <c r="K19" s="1" t="str">
        <f t="shared" si="0"/>
        <v>External</v>
      </c>
      <c r="L19" s="57">
        <v>780000</v>
      </c>
      <c r="M19" s="1">
        <v>4</v>
      </c>
      <c r="N19" s="1">
        <v>5</v>
      </c>
      <c r="O19" s="1">
        <v>4</v>
      </c>
      <c r="P19">
        <v>1</v>
      </c>
      <c r="Q19" s="22">
        <v>41</v>
      </c>
      <c r="R19" s="1">
        <v>1</v>
      </c>
      <c r="S19" s="1">
        <v>0</v>
      </c>
      <c r="T19" s="1">
        <v>0</v>
      </c>
      <c r="U19" s="1">
        <v>0</v>
      </c>
      <c r="V19" s="1">
        <v>1</v>
      </c>
      <c r="W19" s="1">
        <v>0</v>
      </c>
      <c r="X19" s="1">
        <v>0</v>
      </c>
      <c r="Y19" s="1">
        <v>0</v>
      </c>
      <c r="Z19" s="1">
        <v>0</v>
      </c>
      <c r="AA19" s="1">
        <v>0</v>
      </c>
      <c r="AB19" s="1">
        <v>0</v>
      </c>
      <c r="AC19" s="1">
        <v>1</v>
      </c>
      <c r="AD19" s="1">
        <v>0</v>
      </c>
      <c r="AE19" s="15">
        <v>7.8</v>
      </c>
      <c r="AF19" s="1">
        <v>1</v>
      </c>
      <c r="AG1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19">
        <f>IF(RawData[[#This Row],[PerformanceScore]]="Exceeds",1,0)</f>
        <v>0</v>
      </c>
      <c r="AI19">
        <f>IF(RawData[[#This Row],[PerformanceScore]]="Fully Meets",1,0)</f>
        <v>0</v>
      </c>
      <c r="AJ19">
        <f>IF(RawData[[#This Row],[PerformanceScore]]="Needs Improvement",1,0)</f>
        <v>1</v>
      </c>
      <c r="AK19">
        <v>28.000000000000004</v>
      </c>
      <c r="AL19" s="1">
        <v>89</v>
      </c>
      <c r="AM19" s="1">
        <v>86</v>
      </c>
      <c r="AN19">
        <v>85</v>
      </c>
      <c r="AP19" s="21"/>
      <c r="AQ19" s="21"/>
      <c r="AR19" s="21"/>
      <c r="AS19" s="21"/>
      <c r="AT19" s="21"/>
      <c r="AU19" s="21"/>
      <c r="AV19" s="21"/>
      <c r="AW19" s="21"/>
      <c r="AX19" s="21"/>
      <c r="AY19" s="21"/>
      <c r="AZ19" s="21"/>
      <c r="BA19" s="21"/>
      <c r="BB19" s="21"/>
      <c r="BC19" s="29"/>
      <c r="BD19" s="29"/>
      <c r="BE19" s="24"/>
      <c r="BF19" s="24"/>
      <c r="BG19" s="24"/>
      <c r="BH19" s="24"/>
      <c r="BI19" s="24"/>
      <c r="BJ19" s="24"/>
      <c r="BK19" s="24"/>
      <c r="BL19" s="24"/>
      <c r="BM19" s="24"/>
      <c r="BN19" s="21"/>
      <c r="BO19" s="21"/>
      <c r="BP19" s="21"/>
      <c r="BQ19" s="21"/>
      <c r="BR19" s="21"/>
      <c r="BS19" s="21"/>
      <c r="BT19" s="21"/>
      <c r="BU19" s="21"/>
      <c r="BV19" s="21"/>
      <c r="BW19" s="21"/>
      <c r="BX19" s="21"/>
      <c r="BY19" s="21"/>
      <c r="BZ19" s="21"/>
      <c r="CA19" s="21"/>
      <c r="CB19" s="21"/>
      <c r="CC19" s="21"/>
      <c r="CD19" s="21"/>
      <c r="CE19" s="21"/>
    </row>
    <row r="20" spans="1:84" ht="15" thickTop="1" x14ac:dyDescent="0.3">
      <c r="A20">
        <v>18</v>
      </c>
      <c r="B20">
        <v>2018</v>
      </c>
      <c r="C20" s="1">
        <v>2</v>
      </c>
      <c r="D20" s="2">
        <v>43221</v>
      </c>
      <c r="E20" s="2">
        <v>43253</v>
      </c>
      <c r="F20" t="s">
        <v>118</v>
      </c>
      <c r="G20" t="s">
        <v>15</v>
      </c>
      <c r="H20" t="s">
        <v>26</v>
      </c>
      <c r="I20" t="s">
        <v>21</v>
      </c>
      <c r="J20" t="s">
        <v>11</v>
      </c>
      <c r="K20" s="1" t="str">
        <f t="shared" si="0"/>
        <v>Internal</v>
      </c>
      <c r="L20" s="57">
        <v>506400</v>
      </c>
      <c r="M20" s="1">
        <v>1</v>
      </c>
      <c r="N20" s="1">
        <v>1</v>
      </c>
      <c r="O20" s="1">
        <v>1</v>
      </c>
      <c r="P20">
        <v>1</v>
      </c>
      <c r="Q20" s="22">
        <v>32</v>
      </c>
      <c r="R20" s="1">
        <v>0</v>
      </c>
      <c r="S20" s="1">
        <v>0</v>
      </c>
      <c r="T20" s="1">
        <v>0</v>
      </c>
      <c r="U20" s="1">
        <v>1</v>
      </c>
      <c r="V20" s="1">
        <v>0</v>
      </c>
      <c r="W20" s="1">
        <v>0</v>
      </c>
      <c r="X20" s="1">
        <v>0</v>
      </c>
      <c r="Y20" s="1">
        <v>1</v>
      </c>
      <c r="Z20" s="1">
        <v>0</v>
      </c>
      <c r="AA20" s="1">
        <v>0</v>
      </c>
      <c r="AB20" s="1">
        <v>0</v>
      </c>
      <c r="AC20" s="1">
        <v>0</v>
      </c>
      <c r="AD20" s="1">
        <v>0</v>
      </c>
      <c r="AE20" s="15">
        <v>5.0640000000000001</v>
      </c>
      <c r="AF20" s="1">
        <v>0</v>
      </c>
      <c r="AG2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20">
        <f>IF(RawData[[#This Row],[PerformanceScore]]="Exceeds",1,0)</f>
        <v>0</v>
      </c>
      <c r="AI20">
        <f>IF(RawData[[#This Row],[PerformanceScore]]="Fully Meets",1,0)</f>
        <v>1</v>
      </c>
      <c r="AJ20">
        <f>IF(RawData[[#This Row],[PerformanceScore]]="Needs Improvement",1,0)</f>
        <v>0</v>
      </c>
      <c r="AK20">
        <v>94</v>
      </c>
      <c r="AL20" s="1">
        <v>95</v>
      </c>
      <c r="AM20" s="1">
        <v>87</v>
      </c>
      <c r="AN20">
        <v>85</v>
      </c>
      <c r="AP20" s="31"/>
      <c r="AQ20" s="31"/>
      <c r="AR20" s="31"/>
      <c r="AS20" s="31"/>
      <c r="AT20" s="31"/>
      <c r="AU20" s="31"/>
      <c r="AV20" s="31"/>
      <c r="AW20" s="21"/>
      <c r="AX20" s="21"/>
      <c r="AY20" s="38"/>
      <c r="AZ20" s="21"/>
      <c r="BA20" s="21"/>
      <c r="BB20" s="42"/>
      <c r="BC20" s="43"/>
      <c r="BD20" s="43"/>
      <c r="BE20" s="43"/>
      <c r="BF20" s="44"/>
      <c r="BG20" s="21"/>
      <c r="BH20" s="38"/>
      <c r="BI20" s="21"/>
      <c r="BJ20" s="21"/>
      <c r="BK20" s="21"/>
      <c r="BL20" s="21"/>
      <c r="BM20" s="21"/>
      <c r="BN20" s="21"/>
      <c r="BO20" s="21"/>
      <c r="BP20" s="21"/>
      <c r="BQ20" s="21"/>
      <c r="BR20" s="21"/>
      <c r="BS20" s="21"/>
      <c r="BT20" s="21"/>
      <c r="BU20" s="21"/>
      <c r="BV20" s="21"/>
      <c r="BW20" s="21"/>
      <c r="BX20" s="21"/>
      <c r="BY20" s="21"/>
      <c r="BZ20" s="21"/>
      <c r="CA20" s="21"/>
      <c r="CB20" s="21"/>
      <c r="CC20" s="21"/>
      <c r="CD20" s="21"/>
      <c r="CE20" s="21"/>
    </row>
    <row r="21" spans="1:84" ht="15" thickBot="1" x14ac:dyDescent="0.35">
      <c r="A21">
        <v>19</v>
      </c>
      <c r="B21">
        <v>2018</v>
      </c>
      <c r="C21" s="1">
        <v>2</v>
      </c>
      <c r="D21" s="2">
        <v>43221</v>
      </c>
      <c r="E21" s="2">
        <v>43253</v>
      </c>
      <c r="F21" t="s">
        <v>118</v>
      </c>
      <c r="G21" t="s">
        <v>15</v>
      </c>
      <c r="H21" t="s">
        <v>27</v>
      </c>
      <c r="I21" t="s">
        <v>24</v>
      </c>
      <c r="J21" t="s">
        <v>13</v>
      </c>
      <c r="K21" s="1" t="str">
        <f t="shared" si="0"/>
        <v>External</v>
      </c>
      <c r="L21" s="57">
        <v>504000</v>
      </c>
      <c r="M21" s="1">
        <v>1</v>
      </c>
      <c r="N21" s="1">
        <v>1</v>
      </c>
      <c r="O21" s="1">
        <v>4</v>
      </c>
      <c r="P21">
        <v>0</v>
      </c>
      <c r="Q21" s="22">
        <v>32</v>
      </c>
      <c r="R21" s="1">
        <v>0</v>
      </c>
      <c r="S21" s="1">
        <v>0</v>
      </c>
      <c r="T21" s="1">
        <v>0</v>
      </c>
      <c r="U21" s="1">
        <v>0</v>
      </c>
      <c r="V21" s="1">
        <v>1</v>
      </c>
      <c r="W21" s="1">
        <v>0</v>
      </c>
      <c r="X21" s="1">
        <v>0</v>
      </c>
      <c r="Y21" s="1">
        <v>1</v>
      </c>
      <c r="Z21" s="1">
        <v>0</v>
      </c>
      <c r="AA21" s="1">
        <v>0</v>
      </c>
      <c r="AB21" s="1">
        <v>0</v>
      </c>
      <c r="AC21" s="1">
        <v>0</v>
      </c>
      <c r="AD21" s="1">
        <v>0</v>
      </c>
      <c r="AE21" s="15">
        <v>5.04</v>
      </c>
      <c r="AF21" s="1">
        <v>1</v>
      </c>
      <c r="AG2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21">
        <f>IF(RawData[[#This Row],[PerformanceScore]]="Exceeds",1,0)</f>
        <v>0</v>
      </c>
      <c r="AI21">
        <f>IF(RawData[[#This Row],[PerformanceScore]]="Fully Meets",1,0)</f>
        <v>0</v>
      </c>
      <c r="AJ21">
        <f>IF(RawData[[#This Row],[PerformanceScore]]="Needs Improvement",1,0)</f>
        <v>0</v>
      </c>
      <c r="AK21">
        <v>75</v>
      </c>
      <c r="AL21" s="1">
        <v>95</v>
      </c>
      <c r="AM21" s="1">
        <v>87</v>
      </c>
      <c r="AN21">
        <v>85</v>
      </c>
      <c r="AP21" s="59"/>
      <c r="AQ21" s="60"/>
      <c r="AR21" s="60"/>
      <c r="AS21" s="60"/>
      <c r="AT21" s="63"/>
      <c r="AU21" s="60"/>
      <c r="AV21" s="60"/>
      <c r="AW21" s="63"/>
      <c r="AX21" s="29"/>
      <c r="AY21" s="39"/>
      <c r="AZ21" s="29"/>
      <c r="BA21" s="29"/>
      <c r="BB21" s="45"/>
      <c r="BC21" s="29"/>
      <c r="BD21" s="21"/>
      <c r="BE21" s="21"/>
      <c r="BF21" s="46"/>
      <c r="BG21" s="21"/>
      <c r="BH21" s="39"/>
      <c r="BI21" s="38"/>
      <c r="BJ21" s="21"/>
      <c r="BK21" s="21"/>
      <c r="BL21" s="38"/>
      <c r="BM21" s="21"/>
      <c r="BN21" s="21"/>
      <c r="BO21" s="21"/>
      <c r="BP21" s="21"/>
      <c r="BQ21" s="21"/>
      <c r="BR21" s="21"/>
      <c r="BS21" s="21"/>
      <c r="BT21" s="21"/>
      <c r="BU21" s="21"/>
      <c r="BV21" s="21"/>
      <c r="BW21" s="21"/>
      <c r="BX21" s="21"/>
      <c r="BY21" s="21"/>
      <c r="BZ21" s="21"/>
      <c r="CA21" s="21"/>
      <c r="CB21" s="21"/>
      <c r="CC21" s="21"/>
      <c r="CD21" s="21"/>
      <c r="CE21" s="21"/>
    </row>
    <row r="22" spans="1:84" ht="15.6" thickTop="1" thickBot="1" x14ac:dyDescent="0.35">
      <c r="A22">
        <v>21</v>
      </c>
      <c r="B22">
        <v>2018</v>
      </c>
      <c r="C22" s="1">
        <v>2</v>
      </c>
      <c r="D22" s="2">
        <v>43227</v>
      </c>
      <c r="E22" s="2">
        <v>43254</v>
      </c>
      <c r="F22" t="s">
        <v>5</v>
      </c>
      <c r="G22" t="s">
        <v>30</v>
      </c>
      <c r="H22" t="s">
        <v>26</v>
      </c>
      <c r="I22" t="s">
        <v>21</v>
      </c>
      <c r="J22" t="s">
        <v>14</v>
      </c>
      <c r="K22" s="1" t="str">
        <f t="shared" si="0"/>
        <v>External</v>
      </c>
      <c r="L22" s="57">
        <v>384000</v>
      </c>
      <c r="M22" s="1">
        <v>3</v>
      </c>
      <c r="N22" s="1">
        <v>4</v>
      </c>
      <c r="O22" s="1">
        <v>3</v>
      </c>
      <c r="P22">
        <v>1</v>
      </c>
      <c r="Q22" s="22">
        <v>27</v>
      </c>
      <c r="R22" s="1">
        <v>0</v>
      </c>
      <c r="S22" s="1">
        <v>1</v>
      </c>
      <c r="T22" s="1">
        <v>0</v>
      </c>
      <c r="U22" s="1">
        <v>0</v>
      </c>
      <c r="V22" s="1">
        <v>0</v>
      </c>
      <c r="W22" s="1">
        <v>0</v>
      </c>
      <c r="X22" s="1">
        <v>0</v>
      </c>
      <c r="Y22" s="1">
        <v>0</v>
      </c>
      <c r="Z22" s="1">
        <v>0</v>
      </c>
      <c r="AA22" s="1">
        <v>0</v>
      </c>
      <c r="AB22" s="1">
        <v>1</v>
      </c>
      <c r="AC22" s="1">
        <v>0</v>
      </c>
      <c r="AD22" s="1">
        <v>0</v>
      </c>
      <c r="AE22" s="15">
        <v>3.84</v>
      </c>
      <c r="AF22" s="1">
        <v>1</v>
      </c>
      <c r="AG2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22">
        <f>IF(RawData[[#This Row],[PerformanceScore]]="Exceeds",1,0)</f>
        <v>0</v>
      </c>
      <c r="AI22">
        <f>IF(RawData[[#This Row],[PerformanceScore]]="Fully Meets",1,0)</f>
        <v>1</v>
      </c>
      <c r="AJ22">
        <f>IF(RawData[[#This Row],[PerformanceScore]]="Needs Improvement",1,0)</f>
        <v>0</v>
      </c>
      <c r="AK22">
        <v>32</v>
      </c>
      <c r="AL22" s="1">
        <v>88</v>
      </c>
      <c r="AM22" s="1">
        <v>84</v>
      </c>
      <c r="AN22">
        <v>85</v>
      </c>
      <c r="AP22" s="71"/>
      <c r="AQ22" s="71"/>
      <c r="AR22" s="71"/>
      <c r="AS22" s="71"/>
      <c r="AT22" s="71"/>
      <c r="AU22" s="72"/>
      <c r="AV22" s="72"/>
      <c r="AW22" s="67"/>
      <c r="AX22" s="66"/>
      <c r="AY22" s="65"/>
      <c r="AZ22" s="66"/>
      <c r="BA22" s="66"/>
      <c r="BB22" s="65"/>
      <c r="BC22" s="66"/>
      <c r="BD22" s="29"/>
      <c r="BE22" s="29"/>
      <c r="BF22" s="48"/>
      <c r="BG22" s="21"/>
      <c r="BH22" s="52"/>
      <c r="BI22" s="82"/>
      <c r="BJ22" s="21"/>
      <c r="BK22" s="21"/>
      <c r="BL22" s="39"/>
      <c r="BM22" s="21"/>
      <c r="BN22" s="38"/>
      <c r="BO22" s="21"/>
      <c r="BP22" s="21"/>
      <c r="BQ22" s="38"/>
      <c r="BR22" s="21"/>
      <c r="BS22" s="21"/>
      <c r="BT22" s="21"/>
      <c r="BU22" s="27"/>
      <c r="BV22" s="27"/>
      <c r="BW22" s="21"/>
      <c r="BX22" s="21"/>
      <c r="BY22" s="31"/>
      <c r="BZ22" s="31"/>
      <c r="CA22" s="31"/>
      <c r="CB22" s="31"/>
      <c r="CC22" s="31"/>
      <c r="CD22" s="31"/>
      <c r="CE22" s="31"/>
      <c r="CF22" s="31"/>
    </row>
    <row r="23" spans="1:84" ht="15.6" thickTop="1" thickBot="1" x14ac:dyDescent="0.35">
      <c r="A23">
        <v>22</v>
      </c>
      <c r="B23">
        <v>2018</v>
      </c>
      <c r="C23" s="1">
        <v>2</v>
      </c>
      <c r="D23" s="2">
        <v>43227</v>
      </c>
      <c r="E23" s="2">
        <v>43258</v>
      </c>
      <c r="F23" t="s">
        <v>4</v>
      </c>
      <c r="G23" t="s">
        <v>18</v>
      </c>
      <c r="H23" t="s">
        <v>26</v>
      </c>
      <c r="I23" t="s">
        <v>21</v>
      </c>
      <c r="J23" t="s">
        <v>10</v>
      </c>
      <c r="K23" s="1" t="str">
        <f t="shared" si="0"/>
        <v>External</v>
      </c>
      <c r="L23" s="57">
        <v>372000</v>
      </c>
      <c r="M23" s="1">
        <v>4</v>
      </c>
      <c r="N23" s="1">
        <v>7</v>
      </c>
      <c r="O23" s="1">
        <v>5</v>
      </c>
      <c r="P23">
        <v>1</v>
      </c>
      <c r="Q23" s="22">
        <v>31</v>
      </c>
      <c r="R23" s="1">
        <v>1</v>
      </c>
      <c r="S23" s="1">
        <v>0</v>
      </c>
      <c r="T23" s="1">
        <v>0</v>
      </c>
      <c r="U23" s="1">
        <v>0</v>
      </c>
      <c r="V23" s="1">
        <v>0</v>
      </c>
      <c r="W23" s="1">
        <v>0</v>
      </c>
      <c r="X23" s="1">
        <v>1</v>
      </c>
      <c r="Y23" s="1">
        <v>0</v>
      </c>
      <c r="Z23" s="1">
        <v>0</v>
      </c>
      <c r="AA23" s="1">
        <v>0</v>
      </c>
      <c r="AB23" s="1">
        <v>0</v>
      </c>
      <c r="AC23" s="1">
        <v>0</v>
      </c>
      <c r="AD23" s="1">
        <v>0</v>
      </c>
      <c r="AE23" s="15">
        <v>3.72</v>
      </c>
      <c r="AF23" s="1">
        <v>1</v>
      </c>
      <c r="AG2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23">
        <f>IF(RawData[[#This Row],[PerformanceScore]]="Exceeds",1,0)</f>
        <v>0</v>
      </c>
      <c r="AI23">
        <f>IF(RawData[[#This Row],[PerformanceScore]]="Fully Meets",1,0)</f>
        <v>1</v>
      </c>
      <c r="AJ23">
        <f>IF(RawData[[#This Row],[PerformanceScore]]="Needs Improvement",1,0)</f>
        <v>0</v>
      </c>
      <c r="AK23">
        <v>35</v>
      </c>
      <c r="AL23" s="1">
        <v>88</v>
      </c>
      <c r="AM23" s="1">
        <v>84</v>
      </c>
      <c r="AN23">
        <v>85</v>
      </c>
      <c r="AP23" s="47"/>
      <c r="AQ23" s="47"/>
      <c r="AR23" s="47"/>
      <c r="AS23" s="47"/>
      <c r="AT23" s="47"/>
      <c r="AU23" s="42"/>
      <c r="AV23" s="43"/>
      <c r="AW23" s="46"/>
      <c r="AX23" s="21"/>
      <c r="AY23" s="70"/>
      <c r="AZ23" s="73"/>
      <c r="BA23" s="74"/>
      <c r="BB23" s="77"/>
      <c r="BC23" s="74"/>
      <c r="BD23" s="66"/>
      <c r="BE23" s="66"/>
      <c r="BF23" s="67"/>
      <c r="BG23" s="21"/>
      <c r="BH23" s="39"/>
      <c r="BI23" s="40"/>
      <c r="BJ23" s="21"/>
      <c r="BK23" s="42"/>
      <c r="BL23" s="38"/>
      <c r="BM23" s="43"/>
      <c r="BN23" s="38"/>
      <c r="BO23" s="43"/>
      <c r="BP23" s="44"/>
      <c r="BQ23" s="39"/>
      <c r="BR23" s="38"/>
      <c r="BS23" s="21"/>
      <c r="BT23" s="21"/>
      <c r="BU23" s="42"/>
      <c r="BV23" s="44"/>
      <c r="BW23" s="21"/>
      <c r="BX23" s="21"/>
      <c r="BY23" s="21"/>
      <c r="BZ23" s="21"/>
      <c r="CA23" s="21"/>
      <c r="CB23" s="21"/>
      <c r="CC23" s="21"/>
      <c r="CD23" s="21"/>
      <c r="CE23" s="21"/>
    </row>
    <row r="24" spans="1:84" ht="15.6" thickTop="1" thickBot="1" x14ac:dyDescent="0.35">
      <c r="A24">
        <v>23</v>
      </c>
      <c r="B24">
        <v>2018</v>
      </c>
      <c r="C24" s="1">
        <v>2</v>
      </c>
      <c r="D24" s="2">
        <v>43227</v>
      </c>
      <c r="E24" s="2">
        <v>43253</v>
      </c>
      <c r="F24" t="s">
        <v>6</v>
      </c>
      <c r="G24" t="s">
        <v>31</v>
      </c>
      <c r="H24" t="s">
        <v>26</v>
      </c>
      <c r="I24" t="s">
        <v>21</v>
      </c>
      <c r="J24" t="s">
        <v>10</v>
      </c>
      <c r="K24" s="1" t="str">
        <f t="shared" si="0"/>
        <v>External</v>
      </c>
      <c r="L24" s="57">
        <v>481200</v>
      </c>
      <c r="M24" s="1">
        <v>2</v>
      </c>
      <c r="N24" s="1">
        <v>3</v>
      </c>
      <c r="O24" s="1">
        <v>5</v>
      </c>
      <c r="P24">
        <v>1</v>
      </c>
      <c r="Q24" s="22">
        <v>26</v>
      </c>
      <c r="R24" s="1">
        <v>0</v>
      </c>
      <c r="S24" s="1">
        <v>0</v>
      </c>
      <c r="T24" s="1">
        <v>1</v>
      </c>
      <c r="U24" s="1">
        <v>0</v>
      </c>
      <c r="V24" s="1">
        <v>0</v>
      </c>
      <c r="W24" s="1">
        <v>0</v>
      </c>
      <c r="X24" s="1">
        <v>1</v>
      </c>
      <c r="Y24" s="1">
        <v>0</v>
      </c>
      <c r="Z24" s="1">
        <v>0</v>
      </c>
      <c r="AA24" s="1">
        <v>1</v>
      </c>
      <c r="AB24" s="1">
        <v>0</v>
      </c>
      <c r="AC24" s="1">
        <v>0</v>
      </c>
      <c r="AD24" s="1">
        <v>0</v>
      </c>
      <c r="AE24" s="15">
        <v>4.8120000000000003</v>
      </c>
      <c r="AF24" s="1">
        <v>1</v>
      </c>
      <c r="AG2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24">
        <f>IF(RawData[[#This Row],[PerformanceScore]]="Exceeds",1,0)</f>
        <v>0</v>
      </c>
      <c r="AI24">
        <f>IF(RawData[[#This Row],[PerformanceScore]]="Fully Meets",1,0)</f>
        <v>1</v>
      </c>
      <c r="AJ24">
        <f>IF(RawData[[#This Row],[PerformanceScore]]="Needs Improvement",1,0)</f>
        <v>0</v>
      </c>
      <c r="AK24">
        <v>83</v>
      </c>
      <c r="AL24" s="1">
        <v>73</v>
      </c>
      <c r="AM24" s="1">
        <v>85</v>
      </c>
      <c r="AN24">
        <v>85</v>
      </c>
      <c r="AP24" s="47"/>
      <c r="AQ24" s="47"/>
      <c r="AR24" s="47"/>
      <c r="AS24" s="47"/>
      <c r="AT24" s="47"/>
      <c r="AU24" s="47"/>
      <c r="AV24" s="21"/>
      <c r="AW24" s="46"/>
      <c r="AX24" s="21"/>
      <c r="AY24" s="70"/>
      <c r="AZ24" s="75"/>
      <c r="BA24" s="76"/>
      <c r="BB24" s="70"/>
      <c r="BC24" s="76"/>
      <c r="BD24" s="64"/>
      <c r="BE24" s="64"/>
      <c r="BF24" s="80"/>
      <c r="BG24" s="61"/>
      <c r="BH24" s="62"/>
      <c r="BI24" s="62"/>
      <c r="BJ24" s="61"/>
      <c r="BK24" s="84"/>
      <c r="BL24" s="39"/>
      <c r="BM24" s="21"/>
      <c r="BN24" s="39"/>
      <c r="BO24" s="21"/>
      <c r="BP24" s="46"/>
      <c r="BQ24" s="39"/>
      <c r="BR24" s="39"/>
      <c r="BS24" s="21"/>
      <c r="BT24" s="21"/>
      <c r="BU24" s="49"/>
      <c r="BV24" s="51"/>
      <c r="BW24" s="21"/>
      <c r="BX24" s="21"/>
      <c r="BY24" s="21"/>
      <c r="BZ24" s="21"/>
      <c r="CA24" s="21"/>
      <c r="CB24" s="21"/>
      <c r="CC24" s="21"/>
      <c r="CD24" s="21"/>
      <c r="CE24" s="21"/>
    </row>
    <row r="25" spans="1:84" ht="15.6" thickTop="1" thickBot="1" x14ac:dyDescent="0.35">
      <c r="A25">
        <v>24</v>
      </c>
      <c r="B25">
        <v>2018</v>
      </c>
      <c r="C25" s="1">
        <v>2</v>
      </c>
      <c r="D25" s="2">
        <v>43227</v>
      </c>
      <c r="E25" s="2">
        <v>43252</v>
      </c>
      <c r="F25" t="s">
        <v>118</v>
      </c>
      <c r="G25" t="s">
        <v>19</v>
      </c>
      <c r="H25" t="s">
        <v>27</v>
      </c>
      <c r="I25" t="s">
        <v>21</v>
      </c>
      <c r="J25" t="s">
        <v>11</v>
      </c>
      <c r="K25" s="1" t="str">
        <f t="shared" si="0"/>
        <v>Internal</v>
      </c>
      <c r="L25" s="57">
        <v>480000</v>
      </c>
      <c r="M25" s="1">
        <v>1</v>
      </c>
      <c r="N25" s="1">
        <v>2</v>
      </c>
      <c r="O25" s="1">
        <v>1</v>
      </c>
      <c r="P25">
        <v>0</v>
      </c>
      <c r="Q25" s="22">
        <v>25</v>
      </c>
      <c r="R25" s="1">
        <v>0</v>
      </c>
      <c r="S25" s="1">
        <v>0</v>
      </c>
      <c r="T25" s="1">
        <v>0</v>
      </c>
      <c r="U25" s="1">
        <v>1</v>
      </c>
      <c r="V25" s="1">
        <v>0</v>
      </c>
      <c r="W25" s="1">
        <v>0</v>
      </c>
      <c r="X25" s="1">
        <v>0</v>
      </c>
      <c r="Y25" s="1">
        <v>0</v>
      </c>
      <c r="Z25" s="1">
        <v>1</v>
      </c>
      <c r="AA25" s="1">
        <v>0</v>
      </c>
      <c r="AB25" s="1">
        <v>0</v>
      </c>
      <c r="AC25" s="1">
        <v>0</v>
      </c>
      <c r="AD25" s="1">
        <v>0</v>
      </c>
      <c r="AE25" s="15">
        <v>4.8</v>
      </c>
      <c r="AF25" s="1">
        <v>0</v>
      </c>
      <c r="AG2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25">
        <f>IF(RawData[[#This Row],[PerformanceScore]]="Exceeds",1,0)</f>
        <v>0</v>
      </c>
      <c r="AI25">
        <f>IF(RawData[[#This Row],[PerformanceScore]]="Fully Meets",1,0)</f>
        <v>1</v>
      </c>
      <c r="AJ25">
        <f>IF(RawData[[#This Row],[PerformanceScore]]="Needs Improvement",1,0)</f>
        <v>0</v>
      </c>
      <c r="AK25">
        <v>65</v>
      </c>
      <c r="AL25" s="1">
        <v>75</v>
      </c>
      <c r="AM25" s="1">
        <v>87</v>
      </c>
      <c r="AN25">
        <v>85</v>
      </c>
      <c r="AP25" s="47"/>
      <c r="AQ25" s="47"/>
      <c r="AR25" s="47"/>
      <c r="AS25" s="47"/>
      <c r="AT25" s="47"/>
      <c r="AU25" s="47"/>
      <c r="AV25" s="21"/>
      <c r="AW25" s="46"/>
      <c r="AX25" s="21"/>
      <c r="AY25" s="70"/>
      <c r="AZ25" s="75"/>
      <c r="BA25" s="76"/>
      <c r="BB25" s="70"/>
      <c r="BC25" s="76"/>
      <c r="BD25" s="21"/>
      <c r="BE25" s="21"/>
      <c r="BF25" s="81"/>
      <c r="BG25" s="21"/>
      <c r="BH25" s="21"/>
      <c r="BI25" s="38"/>
      <c r="BJ25" s="21"/>
      <c r="BK25" s="47"/>
      <c r="BL25" s="39"/>
      <c r="BM25" s="21"/>
      <c r="BN25" s="39"/>
      <c r="BO25" s="21"/>
      <c r="BP25" s="46"/>
      <c r="BQ25" s="39"/>
      <c r="BR25" s="39"/>
      <c r="BS25" s="21"/>
      <c r="BT25" s="21"/>
      <c r="BU25" s="21"/>
      <c r="BV25" s="21"/>
      <c r="BW25" s="21"/>
      <c r="BX25" s="21"/>
      <c r="BY25" s="21"/>
      <c r="BZ25" s="21"/>
      <c r="CA25" s="21"/>
      <c r="CB25" s="21"/>
      <c r="CC25" s="21"/>
      <c r="CD25" s="21"/>
      <c r="CE25" s="21"/>
    </row>
    <row r="26" spans="1:84" ht="15.6" thickTop="1" thickBot="1" x14ac:dyDescent="0.35">
      <c r="A26">
        <v>25</v>
      </c>
      <c r="B26">
        <v>2018</v>
      </c>
      <c r="C26" s="1">
        <v>2</v>
      </c>
      <c r="D26" s="2">
        <v>43227</v>
      </c>
      <c r="E26" s="2">
        <v>43254</v>
      </c>
      <c r="F26" t="s">
        <v>5</v>
      </c>
      <c r="G26" t="s">
        <v>30</v>
      </c>
      <c r="H26" t="s">
        <v>27</v>
      </c>
      <c r="I26" t="s">
        <v>21</v>
      </c>
      <c r="J26" t="s">
        <v>34</v>
      </c>
      <c r="K26" s="1" t="str">
        <f t="shared" si="0"/>
        <v>External</v>
      </c>
      <c r="L26" s="57">
        <v>780000</v>
      </c>
      <c r="M26" s="1">
        <v>3</v>
      </c>
      <c r="N26" s="1">
        <v>4</v>
      </c>
      <c r="O26" s="1">
        <v>2</v>
      </c>
      <c r="P26">
        <v>0</v>
      </c>
      <c r="Q26" s="22">
        <v>27</v>
      </c>
      <c r="R26" s="1">
        <v>0</v>
      </c>
      <c r="S26" s="1">
        <v>1</v>
      </c>
      <c r="T26" s="1">
        <v>0</v>
      </c>
      <c r="U26" s="1">
        <v>0</v>
      </c>
      <c r="V26" s="1">
        <v>0</v>
      </c>
      <c r="W26" s="1">
        <v>1</v>
      </c>
      <c r="X26" s="1">
        <v>0</v>
      </c>
      <c r="Y26" s="1">
        <v>0</v>
      </c>
      <c r="Z26" s="1">
        <v>0</v>
      </c>
      <c r="AA26" s="1">
        <v>0</v>
      </c>
      <c r="AB26" s="1">
        <v>1</v>
      </c>
      <c r="AC26" s="1">
        <v>0</v>
      </c>
      <c r="AD26" s="1">
        <v>0</v>
      </c>
      <c r="AE26" s="15">
        <v>7.8</v>
      </c>
      <c r="AF26" s="1">
        <v>1</v>
      </c>
      <c r="AG2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AH26">
        <f>IF(RawData[[#This Row],[PerformanceScore]]="Exceeds",1,0)</f>
        <v>0</v>
      </c>
      <c r="AI26">
        <f>IF(RawData[[#This Row],[PerformanceScore]]="Fully Meets",1,0)</f>
        <v>1</v>
      </c>
      <c r="AJ26">
        <f>IF(RawData[[#This Row],[PerformanceScore]]="Needs Improvement",1,0)</f>
        <v>0</v>
      </c>
      <c r="AK26">
        <v>71</v>
      </c>
      <c r="AL26" s="1">
        <v>73</v>
      </c>
      <c r="AM26" s="1">
        <v>85</v>
      </c>
      <c r="AN26">
        <v>85</v>
      </c>
      <c r="AP26" s="47"/>
      <c r="AQ26" s="47"/>
      <c r="AR26" s="47"/>
      <c r="AS26" s="47"/>
      <c r="AT26" s="47"/>
      <c r="AU26" s="47"/>
      <c r="AV26" s="21"/>
      <c r="AW26" s="46"/>
      <c r="AX26" s="21"/>
      <c r="AY26" s="70"/>
      <c r="AZ26" s="75"/>
      <c r="BA26" s="76"/>
      <c r="BB26" s="70"/>
      <c r="BC26" s="76"/>
      <c r="BD26" s="21"/>
      <c r="BE26" s="21"/>
      <c r="BF26" s="81"/>
      <c r="BG26" s="21"/>
      <c r="BH26" s="21"/>
      <c r="BI26" s="39"/>
      <c r="BJ26" s="21"/>
      <c r="BK26" s="47"/>
      <c r="BL26" s="40"/>
      <c r="BM26" s="21"/>
      <c r="BN26" s="39"/>
      <c r="BO26" s="21"/>
      <c r="BP26" s="46"/>
      <c r="BQ26" s="39"/>
      <c r="BR26" s="39"/>
      <c r="BS26" s="21"/>
      <c r="BT26" s="21"/>
      <c r="BU26" s="21"/>
      <c r="BV26" s="21"/>
      <c r="BW26" s="21"/>
      <c r="BX26" s="21"/>
      <c r="BY26" s="21"/>
      <c r="BZ26" s="21"/>
      <c r="CA26" s="21"/>
      <c r="CB26" s="21"/>
      <c r="CC26" s="21"/>
      <c r="CD26" s="21"/>
      <c r="CE26" s="21"/>
    </row>
    <row r="27" spans="1:84" ht="15.6" thickTop="1" thickBot="1" x14ac:dyDescent="0.35">
      <c r="A27">
        <v>26</v>
      </c>
      <c r="B27">
        <v>2018</v>
      </c>
      <c r="C27" s="1">
        <v>2</v>
      </c>
      <c r="D27" s="2">
        <v>43252</v>
      </c>
      <c r="E27" s="2">
        <v>43282</v>
      </c>
      <c r="F27" t="s">
        <v>6</v>
      </c>
      <c r="G27" t="s">
        <v>31</v>
      </c>
      <c r="H27" t="s">
        <v>27</v>
      </c>
      <c r="I27" t="s">
        <v>21</v>
      </c>
      <c r="J27" t="s">
        <v>10</v>
      </c>
      <c r="K27" s="1" t="str">
        <f t="shared" si="0"/>
        <v>External</v>
      </c>
      <c r="L27" s="57">
        <v>474600</v>
      </c>
      <c r="M27" s="1">
        <v>2</v>
      </c>
      <c r="N27" s="1">
        <v>3</v>
      </c>
      <c r="O27" s="1">
        <v>5</v>
      </c>
      <c r="P27">
        <v>0</v>
      </c>
      <c r="Q27" s="22">
        <v>30</v>
      </c>
      <c r="R27" s="1">
        <v>0</v>
      </c>
      <c r="S27" s="1">
        <v>0</v>
      </c>
      <c r="T27" s="1">
        <v>1</v>
      </c>
      <c r="U27" s="1">
        <v>0</v>
      </c>
      <c r="V27" s="1">
        <v>0</v>
      </c>
      <c r="W27" s="1">
        <v>0</v>
      </c>
      <c r="X27" s="1">
        <v>1</v>
      </c>
      <c r="Y27" s="1">
        <v>0</v>
      </c>
      <c r="Z27" s="1">
        <v>0</v>
      </c>
      <c r="AA27" s="1">
        <v>1</v>
      </c>
      <c r="AB27" s="1">
        <v>0</v>
      </c>
      <c r="AC27" s="1">
        <v>0</v>
      </c>
      <c r="AD27" s="1">
        <v>0</v>
      </c>
      <c r="AE27" s="15">
        <v>4.7460000000000004</v>
      </c>
      <c r="AF27" s="1">
        <v>1</v>
      </c>
      <c r="AG2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27">
        <f>IF(RawData[[#This Row],[PerformanceScore]]="Exceeds",1,0)</f>
        <v>0</v>
      </c>
      <c r="AI27">
        <f>IF(RawData[[#This Row],[PerformanceScore]]="Fully Meets",1,0)</f>
        <v>1</v>
      </c>
      <c r="AJ27">
        <f>IF(RawData[[#This Row],[PerformanceScore]]="Needs Improvement",1,0)</f>
        <v>0</v>
      </c>
      <c r="AK27">
        <v>77</v>
      </c>
      <c r="AL27" s="1">
        <v>75</v>
      </c>
      <c r="AM27" s="1">
        <v>87</v>
      </c>
      <c r="AN27">
        <v>85</v>
      </c>
      <c r="AP27" s="47"/>
      <c r="AQ27" s="47"/>
      <c r="AR27" s="47"/>
      <c r="AS27" s="47"/>
      <c r="AT27" s="47"/>
      <c r="AU27" s="47"/>
      <c r="AV27" s="21"/>
      <c r="AW27" s="46"/>
      <c r="AX27" s="21"/>
      <c r="AY27" s="70"/>
      <c r="AZ27" s="75"/>
      <c r="BA27" s="76"/>
      <c r="BB27" s="70"/>
      <c r="BC27" s="76"/>
      <c r="BD27" s="21"/>
      <c r="BE27" s="21"/>
      <c r="BF27" s="81"/>
      <c r="BG27" s="21"/>
      <c r="BH27" s="21"/>
      <c r="BI27" s="40"/>
      <c r="BJ27" s="21"/>
      <c r="BK27" s="47"/>
      <c r="BL27" s="21"/>
      <c r="BM27" s="21"/>
      <c r="BN27" s="39"/>
      <c r="BO27" s="21"/>
      <c r="BP27" s="46"/>
      <c r="BQ27" s="40"/>
      <c r="BR27" s="39"/>
      <c r="BS27" s="21"/>
      <c r="BT27" s="21"/>
      <c r="BU27" s="85"/>
      <c r="BV27" s="86"/>
      <c r="BW27" s="21"/>
      <c r="BX27" s="21"/>
      <c r="BY27" s="21"/>
      <c r="BZ27" s="21"/>
      <c r="CA27" s="21"/>
      <c r="CB27" s="21"/>
      <c r="CC27" s="21"/>
      <c r="CD27" s="21"/>
      <c r="CE27" s="21"/>
    </row>
    <row r="28" spans="1:84" ht="15.6" thickTop="1" thickBot="1" x14ac:dyDescent="0.35">
      <c r="A28">
        <v>27</v>
      </c>
      <c r="B28">
        <v>2018</v>
      </c>
      <c r="C28" s="1">
        <v>3</v>
      </c>
      <c r="D28" s="2">
        <v>43282</v>
      </c>
      <c r="E28" s="2">
        <v>43313</v>
      </c>
      <c r="F28" t="s">
        <v>118</v>
      </c>
      <c r="G28" t="s">
        <v>15</v>
      </c>
      <c r="H28" t="s">
        <v>26</v>
      </c>
      <c r="I28" t="s">
        <v>21</v>
      </c>
      <c r="J28" t="s">
        <v>13</v>
      </c>
      <c r="K28" s="1" t="str">
        <f t="shared" si="0"/>
        <v>External</v>
      </c>
      <c r="L28" s="57">
        <v>468000</v>
      </c>
      <c r="M28" s="1">
        <v>1</v>
      </c>
      <c r="N28" s="1">
        <v>1</v>
      </c>
      <c r="O28" s="1">
        <v>4</v>
      </c>
      <c r="P28">
        <v>1</v>
      </c>
      <c r="Q28" s="22">
        <v>31</v>
      </c>
      <c r="R28" s="1">
        <v>0</v>
      </c>
      <c r="S28" s="1">
        <v>0</v>
      </c>
      <c r="T28" s="1">
        <v>0</v>
      </c>
      <c r="U28" s="1">
        <v>0</v>
      </c>
      <c r="V28" s="1">
        <v>1</v>
      </c>
      <c r="W28" s="1">
        <v>0</v>
      </c>
      <c r="X28" s="1">
        <v>0</v>
      </c>
      <c r="Y28" s="1">
        <v>1</v>
      </c>
      <c r="Z28" s="1">
        <v>0</v>
      </c>
      <c r="AA28" s="1">
        <v>0</v>
      </c>
      <c r="AB28" s="1">
        <v>0</v>
      </c>
      <c r="AC28" s="1">
        <v>0</v>
      </c>
      <c r="AD28" s="1">
        <v>0</v>
      </c>
      <c r="AE28" s="15">
        <v>4.68</v>
      </c>
      <c r="AF28" s="1">
        <v>1</v>
      </c>
      <c r="AG2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28">
        <f>IF(RawData[[#This Row],[PerformanceScore]]="Exceeds",1,0)</f>
        <v>0</v>
      </c>
      <c r="AI28">
        <f>IF(RawData[[#This Row],[PerformanceScore]]="Fully Meets",1,0)</f>
        <v>1</v>
      </c>
      <c r="AJ28">
        <f>IF(RawData[[#This Row],[PerformanceScore]]="Needs Improvement",1,0)</f>
        <v>0</v>
      </c>
      <c r="AK28">
        <v>94</v>
      </c>
      <c r="AL28" s="1">
        <v>91</v>
      </c>
      <c r="AM28" s="1">
        <v>85</v>
      </c>
      <c r="AN28">
        <v>85</v>
      </c>
      <c r="AP28" s="47"/>
      <c r="AQ28" s="47"/>
      <c r="AR28" s="47"/>
      <c r="AS28" s="47"/>
      <c r="AT28" s="47"/>
      <c r="AU28" s="47"/>
      <c r="AV28" s="21"/>
      <c r="AW28" s="46"/>
      <c r="AX28" s="21"/>
      <c r="AY28" s="70"/>
      <c r="AZ28" s="75"/>
      <c r="BA28" s="76"/>
      <c r="BB28" s="70"/>
      <c r="BC28" s="76"/>
      <c r="BD28" s="21"/>
      <c r="BE28" s="21"/>
      <c r="BF28" s="81"/>
      <c r="BG28" s="21"/>
      <c r="BH28" s="21"/>
      <c r="BI28" s="39"/>
      <c r="BJ28" s="21"/>
      <c r="BK28" s="49"/>
      <c r="BL28" s="50"/>
      <c r="BM28" s="50"/>
      <c r="BN28" s="40"/>
      <c r="BO28" s="50"/>
      <c r="BP28" s="51"/>
      <c r="BQ28" s="21"/>
      <c r="BR28" s="40"/>
      <c r="BS28" s="21"/>
      <c r="BT28" s="21"/>
      <c r="BU28" s="21"/>
      <c r="BV28" s="21"/>
      <c r="BW28" s="21"/>
      <c r="BX28" s="21"/>
      <c r="BY28" s="21"/>
      <c r="BZ28" s="21"/>
      <c r="CA28" s="21"/>
      <c r="CB28" s="21"/>
      <c r="CC28" s="21"/>
      <c r="CD28" s="21"/>
      <c r="CE28" s="21"/>
    </row>
    <row r="29" spans="1:84" ht="15.6" thickTop="1" thickBot="1" x14ac:dyDescent="0.35">
      <c r="A29">
        <v>28</v>
      </c>
      <c r="B29">
        <v>2018</v>
      </c>
      <c r="C29" s="1">
        <v>3</v>
      </c>
      <c r="D29" s="2">
        <v>43282</v>
      </c>
      <c r="E29" s="2">
        <v>43345</v>
      </c>
      <c r="F29" t="s">
        <v>4</v>
      </c>
      <c r="G29" t="s">
        <v>17</v>
      </c>
      <c r="H29" t="s">
        <v>26</v>
      </c>
      <c r="I29" t="s">
        <v>21</v>
      </c>
      <c r="J29" t="s">
        <v>13</v>
      </c>
      <c r="K29" s="1" t="str">
        <f t="shared" si="0"/>
        <v>External</v>
      </c>
      <c r="L29" s="57">
        <v>696000</v>
      </c>
      <c r="M29" s="1">
        <v>4</v>
      </c>
      <c r="N29" s="1">
        <v>6</v>
      </c>
      <c r="O29" s="1">
        <v>4</v>
      </c>
      <c r="P29">
        <v>1</v>
      </c>
      <c r="Q29" s="22">
        <v>63</v>
      </c>
      <c r="R29" s="1">
        <v>1</v>
      </c>
      <c r="S29" s="1">
        <v>0</v>
      </c>
      <c r="T29" s="1">
        <v>0</v>
      </c>
      <c r="U29" s="1">
        <v>0</v>
      </c>
      <c r="V29" s="1">
        <v>1</v>
      </c>
      <c r="W29" s="1">
        <v>0</v>
      </c>
      <c r="X29" s="1">
        <v>0</v>
      </c>
      <c r="Y29" s="1">
        <v>0</v>
      </c>
      <c r="Z29" s="1">
        <v>0</v>
      </c>
      <c r="AA29" s="1">
        <v>0</v>
      </c>
      <c r="AB29" s="1">
        <v>0</v>
      </c>
      <c r="AC29" s="1">
        <v>0</v>
      </c>
      <c r="AD29" s="1">
        <v>1</v>
      </c>
      <c r="AE29" s="15">
        <v>6.96</v>
      </c>
      <c r="AF29" s="1">
        <v>1</v>
      </c>
      <c r="AG2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29">
        <f>IF(RawData[[#This Row],[PerformanceScore]]="Exceeds",1,0)</f>
        <v>0</v>
      </c>
      <c r="AI29">
        <f>IF(RawData[[#This Row],[PerformanceScore]]="Fully Meets",1,0)</f>
        <v>1</v>
      </c>
      <c r="AJ29">
        <f>IF(RawData[[#This Row],[PerformanceScore]]="Needs Improvement",1,0)</f>
        <v>0</v>
      </c>
      <c r="AK29">
        <v>65</v>
      </c>
      <c r="AL29" s="1">
        <v>91</v>
      </c>
      <c r="AM29" s="1">
        <v>85</v>
      </c>
      <c r="AN29">
        <v>85</v>
      </c>
      <c r="AP29" s="47"/>
      <c r="AQ29" s="47"/>
      <c r="AR29" s="47"/>
      <c r="AS29" s="47"/>
      <c r="AT29" s="47"/>
      <c r="AU29" s="47"/>
      <c r="AV29" s="21"/>
      <c r="AW29" s="46"/>
      <c r="AX29" s="21"/>
      <c r="AY29" s="70"/>
      <c r="AZ29" s="75"/>
      <c r="BA29" s="76"/>
      <c r="BB29" s="70"/>
      <c r="BC29" s="76"/>
      <c r="BD29" s="68"/>
      <c r="BE29" s="68"/>
      <c r="BF29" s="78"/>
      <c r="BG29" s="21"/>
      <c r="BH29" s="21"/>
      <c r="BI29" s="83"/>
      <c r="BJ29" s="21"/>
      <c r="BK29" s="21"/>
      <c r="BL29" s="21"/>
      <c r="BM29" s="21"/>
      <c r="BN29" s="21"/>
      <c r="BO29" s="21"/>
      <c r="BP29" s="21"/>
      <c r="BQ29" s="21"/>
      <c r="BR29" s="21"/>
      <c r="BS29" s="21"/>
      <c r="BT29" s="21"/>
      <c r="BU29" s="41"/>
      <c r="BV29" s="21"/>
      <c r="BW29" s="21"/>
      <c r="BX29" s="21"/>
      <c r="BY29" s="21"/>
      <c r="BZ29" s="21"/>
      <c r="CA29" s="21"/>
      <c r="CB29" s="21"/>
      <c r="CC29" s="21"/>
      <c r="CD29" s="21"/>
      <c r="CE29" s="21"/>
    </row>
    <row r="30" spans="1:84" ht="15.6" thickTop="1" thickBot="1" x14ac:dyDescent="0.35">
      <c r="A30">
        <v>29</v>
      </c>
      <c r="B30">
        <v>2018</v>
      </c>
      <c r="C30" s="1">
        <v>3</v>
      </c>
      <c r="D30" s="2">
        <v>43283</v>
      </c>
      <c r="E30" s="2">
        <v>43315</v>
      </c>
      <c r="F30" t="s">
        <v>6</v>
      </c>
      <c r="G30" t="s">
        <v>31</v>
      </c>
      <c r="H30" t="s">
        <v>26</v>
      </c>
      <c r="I30" t="s">
        <v>22</v>
      </c>
      <c r="J30" t="s">
        <v>10</v>
      </c>
      <c r="K30" s="1" t="str">
        <f t="shared" si="0"/>
        <v>External</v>
      </c>
      <c r="L30" s="57">
        <v>444000</v>
      </c>
      <c r="M30" s="1">
        <v>2</v>
      </c>
      <c r="N30" s="1">
        <v>3</v>
      </c>
      <c r="O30" s="1">
        <v>5</v>
      </c>
      <c r="P30">
        <v>1</v>
      </c>
      <c r="Q30" s="22">
        <v>32</v>
      </c>
      <c r="R30" s="1">
        <v>0</v>
      </c>
      <c r="S30" s="1">
        <v>0</v>
      </c>
      <c r="T30" s="1">
        <v>1</v>
      </c>
      <c r="U30" s="1">
        <v>0</v>
      </c>
      <c r="V30" s="1">
        <v>0</v>
      </c>
      <c r="W30" s="1">
        <v>0</v>
      </c>
      <c r="X30" s="1">
        <v>1</v>
      </c>
      <c r="Y30" s="1">
        <v>0</v>
      </c>
      <c r="Z30" s="1">
        <v>0</v>
      </c>
      <c r="AA30" s="1">
        <v>1</v>
      </c>
      <c r="AB30" s="1">
        <v>0</v>
      </c>
      <c r="AC30" s="1">
        <v>0</v>
      </c>
      <c r="AD30" s="1">
        <v>0</v>
      </c>
      <c r="AE30" s="15">
        <v>4.4400000000000004</v>
      </c>
      <c r="AF30" s="1">
        <v>1</v>
      </c>
      <c r="AG3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30">
        <f>IF(RawData[[#This Row],[PerformanceScore]]="Exceeds",1,0)</f>
        <v>1</v>
      </c>
      <c r="AI30">
        <f>IF(RawData[[#This Row],[PerformanceScore]]="Fully Meets",1,0)</f>
        <v>0</v>
      </c>
      <c r="AJ30">
        <f>IF(RawData[[#This Row],[PerformanceScore]]="Needs Improvement",1,0)</f>
        <v>0</v>
      </c>
      <c r="AK30">
        <v>45</v>
      </c>
      <c r="AL30" s="1">
        <v>90</v>
      </c>
      <c r="AM30" s="1">
        <v>87</v>
      </c>
      <c r="AN30">
        <v>85</v>
      </c>
      <c r="AP30" s="47"/>
      <c r="AQ30" s="47"/>
      <c r="AR30" s="47"/>
      <c r="AS30" s="47"/>
      <c r="AT30" s="47"/>
      <c r="AU30" s="47"/>
      <c r="AV30" s="21"/>
      <c r="AW30" s="46"/>
      <c r="AX30" s="21"/>
      <c r="AY30" s="70"/>
      <c r="AZ30" s="75"/>
      <c r="BA30" s="76"/>
      <c r="BB30" s="70"/>
      <c r="BC30" s="76"/>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row>
    <row r="31" spans="1:84" ht="15.6" thickTop="1" thickBot="1" x14ac:dyDescent="0.35">
      <c r="A31">
        <v>30</v>
      </c>
      <c r="B31">
        <v>2018</v>
      </c>
      <c r="C31" s="1">
        <v>3</v>
      </c>
      <c r="D31" s="2">
        <v>43284</v>
      </c>
      <c r="E31" s="2">
        <v>43314</v>
      </c>
      <c r="F31" t="s">
        <v>118</v>
      </c>
      <c r="G31" t="s">
        <v>15</v>
      </c>
      <c r="H31" t="s">
        <v>26</v>
      </c>
      <c r="I31" t="s">
        <v>21</v>
      </c>
      <c r="J31" t="s">
        <v>13</v>
      </c>
      <c r="K31" s="1" t="str">
        <f t="shared" si="0"/>
        <v>External</v>
      </c>
      <c r="L31" s="57">
        <v>426000</v>
      </c>
      <c r="M31" s="1">
        <v>1</v>
      </c>
      <c r="N31" s="1">
        <v>1</v>
      </c>
      <c r="O31" s="1">
        <v>4</v>
      </c>
      <c r="P31">
        <v>1</v>
      </c>
      <c r="Q31" s="22">
        <v>30</v>
      </c>
      <c r="R31" s="1">
        <v>0</v>
      </c>
      <c r="S31" s="1">
        <v>0</v>
      </c>
      <c r="T31" s="1">
        <v>0</v>
      </c>
      <c r="U31" s="1">
        <v>0</v>
      </c>
      <c r="V31" s="1">
        <v>1</v>
      </c>
      <c r="W31" s="1">
        <v>0</v>
      </c>
      <c r="X31" s="1">
        <v>0</v>
      </c>
      <c r="Y31" s="1">
        <v>1</v>
      </c>
      <c r="Z31" s="1">
        <v>0</v>
      </c>
      <c r="AA31" s="1">
        <v>0</v>
      </c>
      <c r="AB31" s="1">
        <v>0</v>
      </c>
      <c r="AC31" s="1">
        <v>0</v>
      </c>
      <c r="AD31" s="1">
        <v>0</v>
      </c>
      <c r="AE31" s="15">
        <v>4.26</v>
      </c>
      <c r="AF31" s="1">
        <v>1</v>
      </c>
      <c r="AG3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31">
        <f>IF(RawData[[#This Row],[PerformanceScore]]="Exceeds",1,0)</f>
        <v>0</v>
      </c>
      <c r="AI31">
        <f>IF(RawData[[#This Row],[PerformanceScore]]="Fully Meets",1,0)</f>
        <v>1</v>
      </c>
      <c r="AJ31">
        <f>IF(RawData[[#This Row],[PerformanceScore]]="Needs Improvement",1,0)</f>
        <v>0</v>
      </c>
      <c r="AK31">
        <v>43</v>
      </c>
      <c r="AL31" s="1">
        <v>90</v>
      </c>
      <c r="AM31" s="1">
        <v>87</v>
      </c>
      <c r="AN31">
        <v>85</v>
      </c>
      <c r="AP31" s="47"/>
      <c r="AQ31" s="47"/>
      <c r="AR31" s="47"/>
      <c r="AS31" s="47"/>
      <c r="AT31" s="47"/>
      <c r="AU31" s="47"/>
      <c r="AV31" s="21"/>
      <c r="AW31" s="46"/>
      <c r="AX31" s="21"/>
      <c r="AY31" s="70"/>
      <c r="AZ31" s="75"/>
      <c r="BA31" s="76"/>
      <c r="BB31" s="70"/>
      <c r="BC31" s="76"/>
      <c r="BD31" s="21"/>
      <c r="BE31" s="21"/>
      <c r="BF31" s="21"/>
      <c r="BG31" s="21"/>
      <c r="BH31" s="21"/>
      <c r="BI31" s="38"/>
      <c r="BJ31" s="21"/>
      <c r="BK31" s="21"/>
      <c r="BL31" s="21"/>
      <c r="BM31" s="21"/>
      <c r="BN31" s="21"/>
      <c r="BO31" s="21"/>
      <c r="BP31" s="21"/>
      <c r="BQ31" s="21"/>
      <c r="BR31" s="21"/>
      <c r="BS31" s="21"/>
      <c r="BT31" s="21"/>
      <c r="BU31" s="21"/>
      <c r="BV31" s="21"/>
      <c r="BW31" s="21"/>
      <c r="BX31" s="21"/>
      <c r="BY31" s="21"/>
      <c r="BZ31" s="21"/>
      <c r="CA31" s="21"/>
      <c r="CB31" s="21"/>
      <c r="CC31" s="21"/>
      <c r="CD31" s="21"/>
      <c r="CE31" s="21"/>
    </row>
    <row r="32" spans="1:84" ht="15.6" thickTop="1" thickBot="1" x14ac:dyDescent="0.35">
      <c r="A32">
        <v>31</v>
      </c>
      <c r="B32">
        <v>2018</v>
      </c>
      <c r="C32" s="1">
        <v>3</v>
      </c>
      <c r="D32" s="2">
        <v>43288</v>
      </c>
      <c r="E32" s="2">
        <v>43344</v>
      </c>
      <c r="F32" t="s">
        <v>4</v>
      </c>
      <c r="G32" t="s">
        <v>17</v>
      </c>
      <c r="H32" t="s">
        <v>27</v>
      </c>
      <c r="I32" t="s">
        <v>21</v>
      </c>
      <c r="J32" t="s">
        <v>34</v>
      </c>
      <c r="K32" s="1" t="str">
        <f t="shared" si="0"/>
        <v>External</v>
      </c>
      <c r="L32" s="57">
        <v>756000</v>
      </c>
      <c r="M32" s="1">
        <v>4</v>
      </c>
      <c r="N32" s="1">
        <v>6</v>
      </c>
      <c r="O32" s="1">
        <v>2</v>
      </c>
      <c r="P32">
        <v>0</v>
      </c>
      <c r="Q32" s="22">
        <v>56</v>
      </c>
      <c r="R32" s="1">
        <v>1</v>
      </c>
      <c r="S32" s="1">
        <v>0</v>
      </c>
      <c r="T32" s="1">
        <v>0</v>
      </c>
      <c r="U32" s="1">
        <v>0</v>
      </c>
      <c r="V32" s="1">
        <v>0</v>
      </c>
      <c r="W32" s="1">
        <v>1</v>
      </c>
      <c r="X32" s="1">
        <v>0</v>
      </c>
      <c r="Y32" s="1">
        <v>0</v>
      </c>
      <c r="Z32" s="1">
        <v>0</v>
      </c>
      <c r="AA32" s="1">
        <v>0</v>
      </c>
      <c r="AB32" s="1">
        <v>0</v>
      </c>
      <c r="AC32" s="1">
        <v>0</v>
      </c>
      <c r="AD32" s="1">
        <v>1</v>
      </c>
      <c r="AE32" s="15">
        <v>7.56</v>
      </c>
      <c r="AF32" s="1">
        <v>1</v>
      </c>
      <c r="AG3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AH32">
        <f>IF(RawData[[#This Row],[PerformanceScore]]="Exceeds",1,0)</f>
        <v>0</v>
      </c>
      <c r="AI32">
        <f>IF(RawData[[#This Row],[PerformanceScore]]="Fully Meets",1,0)</f>
        <v>1</v>
      </c>
      <c r="AJ32">
        <f>IF(RawData[[#This Row],[PerformanceScore]]="Needs Improvement",1,0)</f>
        <v>0</v>
      </c>
      <c r="AK32">
        <v>82</v>
      </c>
      <c r="AL32" s="1">
        <v>83</v>
      </c>
      <c r="AM32" s="1">
        <v>82</v>
      </c>
      <c r="AN32">
        <v>85</v>
      </c>
      <c r="AP32" s="47"/>
      <c r="AQ32" s="47"/>
      <c r="AR32" s="47"/>
      <c r="AS32" s="47"/>
      <c r="AT32" s="47"/>
      <c r="AU32" s="47"/>
      <c r="AV32" s="21"/>
      <c r="AW32" s="46"/>
      <c r="AX32" s="21"/>
      <c r="AY32" s="70"/>
      <c r="AZ32" s="75"/>
      <c r="BA32" s="76"/>
      <c r="BB32" s="70"/>
      <c r="BC32" s="76"/>
      <c r="BD32" s="69"/>
      <c r="BE32" s="69"/>
      <c r="BF32" s="69"/>
      <c r="BG32" s="21"/>
      <c r="BH32" s="21"/>
      <c r="BI32" s="39"/>
      <c r="BJ32" s="21"/>
      <c r="BK32" s="21"/>
      <c r="BL32" s="21"/>
      <c r="BM32" s="21"/>
      <c r="BN32" s="21"/>
      <c r="BO32" s="21"/>
      <c r="BP32" s="21"/>
      <c r="BQ32" s="21"/>
      <c r="BR32" s="21"/>
      <c r="BS32" s="21"/>
      <c r="BT32" s="21"/>
      <c r="BU32" s="21"/>
      <c r="BV32" s="21"/>
      <c r="BW32" s="21"/>
      <c r="BX32" s="21"/>
      <c r="BY32" s="21"/>
      <c r="BZ32" s="21"/>
      <c r="CA32" s="21"/>
      <c r="CB32" s="21"/>
      <c r="CC32" s="21"/>
      <c r="CD32" s="21"/>
      <c r="CE32" s="21"/>
    </row>
    <row r="33" spans="1:83" ht="15.6" thickTop="1" thickBot="1" x14ac:dyDescent="0.35">
      <c r="A33">
        <v>32</v>
      </c>
      <c r="B33">
        <v>2018</v>
      </c>
      <c r="C33" s="1">
        <v>3</v>
      </c>
      <c r="D33" s="2">
        <v>43292</v>
      </c>
      <c r="E33" s="2">
        <v>43314</v>
      </c>
      <c r="F33" t="s">
        <v>118</v>
      </c>
      <c r="G33" t="s">
        <v>15</v>
      </c>
      <c r="H33" t="s">
        <v>27</v>
      </c>
      <c r="I33" t="s">
        <v>21</v>
      </c>
      <c r="J33" t="s">
        <v>10</v>
      </c>
      <c r="K33" s="1" t="str">
        <f t="shared" si="0"/>
        <v>External</v>
      </c>
      <c r="L33" s="57">
        <v>419400</v>
      </c>
      <c r="M33" s="1">
        <v>1</v>
      </c>
      <c r="N33" s="1">
        <v>1</v>
      </c>
      <c r="O33" s="1">
        <v>5</v>
      </c>
      <c r="P33">
        <v>0</v>
      </c>
      <c r="Q33" s="22">
        <v>22</v>
      </c>
      <c r="R33" s="1">
        <v>0</v>
      </c>
      <c r="S33" s="1">
        <v>0</v>
      </c>
      <c r="T33" s="1">
        <v>0</v>
      </c>
      <c r="U33" s="1">
        <v>0</v>
      </c>
      <c r="V33" s="1">
        <v>0</v>
      </c>
      <c r="W33" s="1">
        <v>0</v>
      </c>
      <c r="X33" s="1">
        <v>1</v>
      </c>
      <c r="Y33" s="1">
        <v>1</v>
      </c>
      <c r="Z33" s="1">
        <v>0</v>
      </c>
      <c r="AA33" s="1">
        <v>0</v>
      </c>
      <c r="AB33" s="1">
        <v>0</v>
      </c>
      <c r="AC33" s="1">
        <v>0</v>
      </c>
      <c r="AD33" s="1">
        <v>0</v>
      </c>
      <c r="AE33" s="15">
        <v>4.194</v>
      </c>
      <c r="AF33" s="1">
        <v>1</v>
      </c>
      <c r="AG3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33">
        <f>IF(RawData[[#This Row],[PerformanceScore]]="Exceeds",1,0)</f>
        <v>0</v>
      </c>
      <c r="AI33">
        <f>IF(RawData[[#This Row],[PerformanceScore]]="Fully Meets",1,0)</f>
        <v>1</v>
      </c>
      <c r="AJ33">
        <f>IF(RawData[[#This Row],[PerformanceScore]]="Needs Improvement",1,0)</f>
        <v>0</v>
      </c>
      <c r="AK33">
        <v>36</v>
      </c>
      <c r="AL33" s="1">
        <v>105</v>
      </c>
      <c r="AM33" s="1">
        <v>82</v>
      </c>
      <c r="AN33">
        <v>85</v>
      </c>
      <c r="AP33" s="47"/>
      <c r="AQ33" s="47"/>
      <c r="AR33" s="47"/>
      <c r="AS33" s="47"/>
      <c r="AT33" s="47"/>
      <c r="AU33" s="47"/>
      <c r="AV33" s="21"/>
      <c r="AW33" s="46"/>
      <c r="AX33" s="21"/>
      <c r="AY33" s="70"/>
      <c r="AZ33" s="75"/>
      <c r="BA33" s="76"/>
      <c r="BB33" s="70"/>
      <c r="BC33" s="76"/>
      <c r="BD33" s="21"/>
      <c r="BE33" s="21"/>
      <c r="BF33" s="21"/>
      <c r="BG33" s="21"/>
      <c r="BH33" s="21"/>
      <c r="BI33" s="39"/>
      <c r="BJ33" s="21"/>
      <c r="BK33" s="21"/>
      <c r="BL33" s="21"/>
      <c r="BM33" s="21"/>
      <c r="BN33" s="21"/>
      <c r="BO33" s="21"/>
      <c r="BP33" s="21"/>
      <c r="BQ33" s="21"/>
      <c r="BR33" s="21"/>
      <c r="BS33" s="21"/>
      <c r="BT33" s="21"/>
      <c r="BU33" s="21"/>
      <c r="BV33" s="21"/>
      <c r="BW33" s="21"/>
      <c r="BX33" s="21"/>
      <c r="BY33" s="21"/>
      <c r="BZ33" s="21"/>
      <c r="CA33" s="21"/>
      <c r="CB33" s="21"/>
      <c r="CC33" s="21"/>
      <c r="CD33" s="21"/>
      <c r="CE33" s="21"/>
    </row>
    <row r="34" spans="1:83" ht="15.6" thickTop="1" thickBot="1" x14ac:dyDescent="0.35">
      <c r="A34">
        <v>33</v>
      </c>
      <c r="B34">
        <v>2018</v>
      </c>
      <c r="C34" s="1">
        <v>3</v>
      </c>
      <c r="D34" s="2">
        <v>43292</v>
      </c>
      <c r="E34" s="2">
        <v>43345</v>
      </c>
      <c r="F34" t="s">
        <v>4</v>
      </c>
      <c r="G34" t="s">
        <v>16</v>
      </c>
      <c r="H34" t="s">
        <v>26</v>
      </c>
      <c r="I34" t="s">
        <v>21</v>
      </c>
      <c r="J34" t="s">
        <v>34</v>
      </c>
      <c r="K34" s="1" t="str">
        <f t="shared" ref="K34:K65" si="1">IF(OR(J34="Internal Hire",J34="Employee Referral"),"Internal","External")</f>
        <v>External</v>
      </c>
      <c r="L34" s="57">
        <v>828000</v>
      </c>
      <c r="M34" s="1">
        <v>4</v>
      </c>
      <c r="N34" s="1">
        <v>5</v>
      </c>
      <c r="O34" s="1">
        <v>2</v>
      </c>
      <c r="P34">
        <v>1</v>
      </c>
      <c r="Q34" s="22">
        <v>53</v>
      </c>
      <c r="R34" s="1">
        <v>1</v>
      </c>
      <c r="S34" s="1">
        <v>0</v>
      </c>
      <c r="T34" s="1">
        <v>0</v>
      </c>
      <c r="U34" s="1">
        <v>0</v>
      </c>
      <c r="V34" s="1">
        <v>0</v>
      </c>
      <c r="W34" s="1">
        <v>1</v>
      </c>
      <c r="X34" s="1">
        <v>0</v>
      </c>
      <c r="Y34" s="1">
        <v>0</v>
      </c>
      <c r="Z34" s="1">
        <v>0</v>
      </c>
      <c r="AA34" s="1">
        <v>0</v>
      </c>
      <c r="AB34" s="1">
        <v>0</v>
      </c>
      <c r="AC34" s="1">
        <v>1</v>
      </c>
      <c r="AD34" s="1">
        <v>0</v>
      </c>
      <c r="AE34" s="15">
        <v>8.2799999999999994</v>
      </c>
      <c r="AF34" s="1">
        <v>1</v>
      </c>
      <c r="AG3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AH34">
        <f>IF(RawData[[#This Row],[PerformanceScore]]="Exceeds",1,0)</f>
        <v>0</v>
      </c>
      <c r="AI34">
        <f>IF(RawData[[#This Row],[PerformanceScore]]="Fully Meets",1,0)</f>
        <v>1</v>
      </c>
      <c r="AJ34">
        <f>IF(RawData[[#This Row],[PerformanceScore]]="Needs Improvement",1,0)</f>
        <v>0</v>
      </c>
      <c r="AK34">
        <v>71</v>
      </c>
      <c r="AL34" s="1">
        <v>105</v>
      </c>
      <c r="AM34" s="1">
        <v>82</v>
      </c>
      <c r="AN34">
        <v>85</v>
      </c>
      <c r="AP34" s="47"/>
      <c r="AQ34" s="47"/>
      <c r="AR34" s="47"/>
      <c r="AS34" s="47"/>
      <c r="AT34" s="47"/>
      <c r="AU34" s="47"/>
      <c r="AV34" s="21"/>
      <c r="AW34" s="46"/>
      <c r="AX34" s="21"/>
      <c r="AY34" s="70"/>
      <c r="AZ34" s="75"/>
      <c r="BA34" s="76"/>
      <c r="BB34" s="70"/>
      <c r="BC34" s="76"/>
      <c r="BD34" s="21"/>
      <c r="BE34" s="21"/>
      <c r="BF34" s="21"/>
      <c r="BG34" s="21"/>
      <c r="BH34" s="21"/>
      <c r="BI34" s="39"/>
      <c r="BJ34" s="21"/>
      <c r="BK34" s="21"/>
      <c r="BL34" s="21"/>
      <c r="BM34" s="21"/>
      <c r="BN34" s="21"/>
      <c r="BO34" s="21"/>
      <c r="BP34" s="21"/>
      <c r="BQ34" s="21"/>
      <c r="BR34" s="21"/>
      <c r="BS34" s="21"/>
      <c r="BT34" s="21"/>
      <c r="BU34" s="21"/>
      <c r="BV34" s="21"/>
      <c r="BW34" s="21"/>
      <c r="BX34" s="21"/>
      <c r="BY34" s="21"/>
      <c r="BZ34" s="21"/>
      <c r="CA34" s="21"/>
      <c r="CB34" s="21"/>
      <c r="CC34" s="21"/>
      <c r="CD34" s="21"/>
      <c r="CE34" s="21"/>
    </row>
    <row r="35" spans="1:83" ht="15.6" thickTop="1" thickBot="1" x14ac:dyDescent="0.35">
      <c r="A35">
        <v>34</v>
      </c>
      <c r="B35">
        <v>2018</v>
      </c>
      <c r="C35" s="1">
        <v>3</v>
      </c>
      <c r="D35" s="2">
        <v>43292</v>
      </c>
      <c r="E35" s="2">
        <v>43313</v>
      </c>
      <c r="F35" t="s">
        <v>118</v>
      </c>
      <c r="G35" t="s">
        <v>15</v>
      </c>
      <c r="H35" t="s">
        <v>26</v>
      </c>
      <c r="I35" t="s">
        <v>24</v>
      </c>
      <c r="J35" t="s">
        <v>13</v>
      </c>
      <c r="K35" s="1" t="str">
        <f t="shared" si="1"/>
        <v>External</v>
      </c>
      <c r="L35" s="57">
        <v>419400</v>
      </c>
      <c r="M35" s="1">
        <v>1</v>
      </c>
      <c r="N35" s="1">
        <v>1</v>
      </c>
      <c r="O35" s="1">
        <v>4</v>
      </c>
      <c r="P35">
        <v>1</v>
      </c>
      <c r="Q35" s="22">
        <v>21</v>
      </c>
      <c r="R35" s="1">
        <v>0</v>
      </c>
      <c r="S35" s="1">
        <v>0</v>
      </c>
      <c r="T35" s="1">
        <v>0</v>
      </c>
      <c r="U35" s="1">
        <v>0</v>
      </c>
      <c r="V35" s="1">
        <v>1</v>
      </c>
      <c r="W35" s="1">
        <v>0</v>
      </c>
      <c r="X35" s="1">
        <v>0</v>
      </c>
      <c r="Y35" s="1">
        <v>1</v>
      </c>
      <c r="Z35" s="1">
        <v>0</v>
      </c>
      <c r="AA35" s="1">
        <v>0</v>
      </c>
      <c r="AB35" s="1">
        <v>0</v>
      </c>
      <c r="AC35" s="1">
        <v>0</v>
      </c>
      <c r="AD35" s="1">
        <v>0</v>
      </c>
      <c r="AE35" s="15">
        <v>4.194</v>
      </c>
      <c r="AF35" s="1">
        <v>1</v>
      </c>
      <c r="AG3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35">
        <f>IF(RawData[[#This Row],[PerformanceScore]]="Exceeds",1,0)</f>
        <v>0</v>
      </c>
      <c r="AI35">
        <f>IF(RawData[[#This Row],[PerformanceScore]]="Fully Meets",1,0)</f>
        <v>0</v>
      </c>
      <c r="AJ35">
        <f>IF(RawData[[#This Row],[PerformanceScore]]="Needs Improvement",1,0)</f>
        <v>0</v>
      </c>
      <c r="AK35">
        <v>39</v>
      </c>
      <c r="AL35" s="1">
        <v>83</v>
      </c>
      <c r="AM35" s="1">
        <v>82</v>
      </c>
      <c r="AN35">
        <v>85</v>
      </c>
      <c r="AP35" s="47"/>
      <c r="AQ35" s="47"/>
      <c r="AR35" s="47"/>
      <c r="AS35" s="47"/>
      <c r="AT35" s="47"/>
      <c r="AU35" s="47"/>
      <c r="AV35" s="21"/>
      <c r="AW35" s="46"/>
      <c r="AX35" s="21"/>
      <c r="AY35" s="70"/>
      <c r="AZ35" s="75"/>
      <c r="BA35" s="76"/>
      <c r="BB35" s="70"/>
      <c r="BC35" s="76"/>
      <c r="BD35" s="30"/>
      <c r="BE35" s="30"/>
      <c r="BF35" s="30"/>
      <c r="BG35" s="30"/>
      <c r="BH35" s="30"/>
      <c r="BI35" s="40"/>
      <c r="BJ35" s="30"/>
      <c r="BK35" s="30"/>
      <c r="BL35" s="21"/>
      <c r="BM35" s="21"/>
      <c r="BN35" s="21"/>
      <c r="BO35" s="21"/>
      <c r="BP35" s="21"/>
      <c r="BQ35" s="21"/>
      <c r="BR35" s="21"/>
      <c r="BS35" s="21"/>
      <c r="BT35" s="21"/>
      <c r="BU35" s="21"/>
      <c r="BV35" s="21"/>
      <c r="BW35" s="21"/>
      <c r="BX35" s="21"/>
      <c r="BY35" s="21"/>
      <c r="BZ35" s="21"/>
      <c r="CA35" s="21"/>
      <c r="CB35" s="21"/>
      <c r="CC35" s="21"/>
      <c r="CD35" s="21"/>
      <c r="CE35" s="21"/>
    </row>
    <row r="36" spans="1:83" ht="15.6" thickTop="1" thickBot="1" x14ac:dyDescent="0.35">
      <c r="A36">
        <v>35</v>
      </c>
      <c r="B36">
        <v>2018</v>
      </c>
      <c r="C36" s="1">
        <v>3</v>
      </c>
      <c r="D36" s="2">
        <v>43319</v>
      </c>
      <c r="E36" s="2">
        <v>43344</v>
      </c>
      <c r="F36" t="s">
        <v>6</v>
      </c>
      <c r="G36" t="s">
        <v>31</v>
      </c>
      <c r="H36" t="s">
        <v>26</v>
      </c>
      <c r="I36" t="s">
        <v>21</v>
      </c>
      <c r="J36" t="s">
        <v>10</v>
      </c>
      <c r="K36" s="1" t="str">
        <f t="shared" si="1"/>
        <v>External</v>
      </c>
      <c r="L36" s="57">
        <v>408000</v>
      </c>
      <c r="M36" s="1">
        <v>2</v>
      </c>
      <c r="N36" s="1">
        <v>3</v>
      </c>
      <c r="O36" s="1">
        <v>5</v>
      </c>
      <c r="P36">
        <v>1</v>
      </c>
      <c r="Q36" s="22">
        <v>25</v>
      </c>
      <c r="R36" s="1">
        <v>0</v>
      </c>
      <c r="S36" s="1">
        <v>0</v>
      </c>
      <c r="T36" s="1">
        <v>1</v>
      </c>
      <c r="U36" s="1">
        <v>0</v>
      </c>
      <c r="V36" s="1">
        <v>0</v>
      </c>
      <c r="W36" s="1">
        <v>0</v>
      </c>
      <c r="X36" s="1">
        <v>1</v>
      </c>
      <c r="Y36" s="1">
        <v>0</v>
      </c>
      <c r="Z36" s="1">
        <v>0</v>
      </c>
      <c r="AA36" s="1">
        <v>1</v>
      </c>
      <c r="AB36" s="1">
        <v>0</v>
      </c>
      <c r="AC36" s="1">
        <v>0</v>
      </c>
      <c r="AD36" s="1">
        <v>0</v>
      </c>
      <c r="AE36" s="15">
        <v>4.08</v>
      </c>
      <c r="AF36" s="1">
        <v>1</v>
      </c>
      <c r="AG3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36">
        <f>IF(RawData[[#This Row],[PerformanceScore]]="Exceeds",1,0)</f>
        <v>0</v>
      </c>
      <c r="AI36">
        <f>IF(RawData[[#This Row],[PerformanceScore]]="Fully Meets",1,0)</f>
        <v>1</v>
      </c>
      <c r="AJ36">
        <f>IF(RawData[[#This Row],[PerformanceScore]]="Needs Improvement",1,0)</f>
        <v>0</v>
      </c>
      <c r="AK36">
        <v>28.999999999999996</v>
      </c>
      <c r="AL36" s="1">
        <v>81</v>
      </c>
      <c r="AM36" s="1">
        <v>84</v>
      </c>
      <c r="AN36">
        <v>86</v>
      </c>
      <c r="AP36" s="47"/>
      <c r="AQ36" s="47"/>
      <c r="AR36" s="47"/>
      <c r="AS36" s="47"/>
      <c r="AT36" s="47"/>
      <c r="AU36" s="47"/>
      <c r="AV36" s="21"/>
      <c r="AW36" s="46"/>
      <c r="AX36" s="21"/>
      <c r="AY36" s="70"/>
      <c r="AZ36" s="75"/>
      <c r="BA36" s="76"/>
      <c r="BB36" s="70"/>
      <c r="BC36" s="76"/>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row>
    <row r="37" spans="1:83" ht="15.6" thickTop="1" thickBot="1" x14ac:dyDescent="0.35">
      <c r="A37">
        <v>36</v>
      </c>
      <c r="B37">
        <v>2018</v>
      </c>
      <c r="C37" s="1">
        <v>3</v>
      </c>
      <c r="D37" s="2">
        <v>43319</v>
      </c>
      <c r="E37" s="2">
        <v>43349</v>
      </c>
      <c r="F37" t="s">
        <v>118</v>
      </c>
      <c r="G37" t="s">
        <v>15</v>
      </c>
      <c r="H37" t="s">
        <v>26</v>
      </c>
      <c r="I37" t="s">
        <v>22</v>
      </c>
      <c r="J37" t="s">
        <v>14</v>
      </c>
      <c r="K37" s="1" t="str">
        <f t="shared" si="1"/>
        <v>External</v>
      </c>
      <c r="L37" s="57">
        <v>376800</v>
      </c>
      <c r="M37" s="1">
        <v>1</v>
      </c>
      <c r="N37" s="1">
        <v>1</v>
      </c>
      <c r="O37" s="1">
        <v>3</v>
      </c>
      <c r="P37">
        <v>1</v>
      </c>
      <c r="Q37" s="22">
        <v>30</v>
      </c>
      <c r="R37" s="1">
        <v>0</v>
      </c>
      <c r="S37" s="1">
        <v>0</v>
      </c>
      <c r="T37" s="1">
        <v>0</v>
      </c>
      <c r="U37" s="1">
        <v>0</v>
      </c>
      <c r="V37" s="1">
        <v>0</v>
      </c>
      <c r="W37" s="1">
        <v>0</v>
      </c>
      <c r="X37" s="1">
        <v>0</v>
      </c>
      <c r="Y37" s="1">
        <v>1</v>
      </c>
      <c r="Z37" s="1">
        <v>0</v>
      </c>
      <c r="AA37" s="1">
        <v>0</v>
      </c>
      <c r="AB37" s="1">
        <v>0</v>
      </c>
      <c r="AC37" s="1">
        <v>0</v>
      </c>
      <c r="AD37" s="1">
        <v>0</v>
      </c>
      <c r="AE37" s="15">
        <v>3.7679999999999998</v>
      </c>
      <c r="AF37" s="1">
        <v>1</v>
      </c>
      <c r="AG3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37">
        <f>IF(RawData[[#This Row],[PerformanceScore]]="Exceeds",1,0)</f>
        <v>1</v>
      </c>
      <c r="AI37">
        <f>IF(RawData[[#This Row],[PerformanceScore]]="Fully Meets",1,0)</f>
        <v>0</v>
      </c>
      <c r="AJ37">
        <f>IF(RawData[[#This Row],[PerformanceScore]]="Needs Improvement",1,0)</f>
        <v>0</v>
      </c>
      <c r="AK37">
        <v>36</v>
      </c>
      <c r="AL37" s="1">
        <v>81</v>
      </c>
      <c r="AM37" s="1">
        <v>84</v>
      </c>
      <c r="AN37">
        <v>86</v>
      </c>
      <c r="AP37" s="47"/>
      <c r="AQ37" s="47"/>
      <c r="AR37" s="47"/>
      <c r="AS37" s="47"/>
      <c r="AT37" s="47"/>
      <c r="AU37" s="47"/>
      <c r="AV37" s="21"/>
      <c r="AW37" s="46"/>
      <c r="AX37" s="21"/>
      <c r="AY37" s="70"/>
      <c r="AZ37" s="75"/>
      <c r="BA37" s="76"/>
      <c r="BB37" s="70"/>
      <c r="BC37" s="76"/>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row>
    <row r="38" spans="1:83" ht="15.6" thickTop="1" thickBot="1" x14ac:dyDescent="0.35">
      <c r="A38">
        <v>37</v>
      </c>
      <c r="B38">
        <v>2018</v>
      </c>
      <c r="C38" s="1">
        <v>3</v>
      </c>
      <c r="D38" s="2">
        <v>43319</v>
      </c>
      <c r="E38" s="2">
        <v>43374</v>
      </c>
      <c r="F38" t="s">
        <v>6</v>
      </c>
      <c r="G38" t="s">
        <v>31</v>
      </c>
      <c r="H38" t="s">
        <v>26</v>
      </c>
      <c r="I38" t="s">
        <v>21</v>
      </c>
      <c r="J38" t="s">
        <v>10</v>
      </c>
      <c r="K38" s="1" t="str">
        <f t="shared" si="1"/>
        <v>External</v>
      </c>
      <c r="L38" s="57">
        <v>376800</v>
      </c>
      <c r="M38" s="1">
        <v>2</v>
      </c>
      <c r="N38" s="1">
        <v>3</v>
      </c>
      <c r="O38" s="1">
        <v>5</v>
      </c>
      <c r="P38">
        <v>1</v>
      </c>
      <c r="Q38" s="22">
        <v>55</v>
      </c>
      <c r="R38" s="1">
        <v>0</v>
      </c>
      <c r="S38" s="1">
        <v>0</v>
      </c>
      <c r="T38" s="1">
        <v>1</v>
      </c>
      <c r="U38" s="1">
        <v>0</v>
      </c>
      <c r="V38" s="1">
        <v>0</v>
      </c>
      <c r="W38" s="1">
        <v>0</v>
      </c>
      <c r="X38" s="1">
        <v>1</v>
      </c>
      <c r="Y38" s="1">
        <v>0</v>
      </c>
      <c r="Z38" s="1">
        <v>0</v>
      </c>
      <c r="AA38" s="1">
        <v>1</v>
      </c>
      <c r="AB38" s="1">
        <v>0</v>
      </c>
      <c r="AC38" s="1">
        <v>0</v>
      </c>
      <c r="AD38" s="1">
        <v>0</v>
      </c>
      <c r="AE38" s="15">
        <v>3.7679999999999998</v>
      </c>
      <c r="AF38" s="1">
        <v>1</v>
      </c>
      <c r="AG3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38">
        <f>IF(RawData[[#This Row],[PerformanceScore]]="Exceeds",1,0)</f>
        <v>0</v>
      </c>
      <c r="AI38">
        <f>IF(RawData[[#This Row],[PerformanceScore]]="Fully Meets",1,0)</f>
        <v>1</v>
      </c>
      <c r="AJ38">
        <f>IF(RawData[[#This Row],[PerformanceScore]]="Needs Improvement",1,0)</f>
        <v>0</v>
      </c>
      <c r="AK38">
        <v>48</v>
      </c>
      <c r="AL38" s="1">
        <v>75</v>
      </c>
      <c r="AM38" s="1">
        <v>85</v>
      </c>
      <c r="AN38">
        <v>87</v>
      </c>
      <c r="AP38" s="47"/>
      <c r="AQ38" s="47"/>
      <c r="AR38" s="47"/>
      <c r="AS38" s="47"/>
      <c r="AT38" s="47"/>
      <c r="AU38" s="47"/>
      <c r="AV38" s="21"/>
      <c r="AW38" s="46"/>
      <c r="AX38" s="21"/>
      <c r="AY38" s="70"/>
      <c r="AZ38" s="75"/>
      <c r="BA38" s="76"/>
      <c r="BB38" s="70"/>
      <c r="BC38" s="76"/>
      <c r="BD38" s="61"/>
      <c r="BE38" s="61"/>
      <c r="BF38" s="61"/>
      <c r="BG38" s="31"/>
      <c r="BH38" s="31"/>
      <c r="BI38" s="31"/>
      <c r="BJ38" s="31"/>
      <c r="BK38" s="31"/>
      <c r="BL38" s="21"/>
      <c r="BM38" s="21"/>
      <c r="BN38" s="21"/>
      <c r="BO38" s="21"/>
      <c r="BP38" s="21"/>
      <c r="BQ38" s="21"/>
      <c r="BR38" s="21"/>
      <c r="BS38" s="21"/>
      <c r="BT38" s="21"/>
      <c r="BU38" s="21"/>
      <c r="BV38" s="21"/>
      <c r="BW38" s="21"/>
      <c r="BX38" s="21"/>
      <c r="BY38" s="21"/>
      <c r="BZ38" s="21"/>
      <c r="CA38" s="21"/>
      <c r="CB38" s="21"/>
      <c r="CC38" s="21"/>
      <c r="CD38" s="21"/>
      <c r="CE38" s="21"/>
    </row>
    <row r="39" spans="1:83" ht="15.6" thickTop="1" thickBot="1" x14ac:dyDescent="0.35">
      <c r="A39">
        <v>38</v>
      </c>
      <c r="B39">
        <v>2018</v>
      </c>
      <c r="C39" s="1">
        <v>3</v>
      </c>
      <c r="D39" s="2">
        <v>43319</v>
      </c>
      <c r="E39" s="2">
        <v>43345</v>
      </c>
      <c r="F39" t="s">
        <v>118</v>
      </c>
      <c r="G39" t="s">
        <v>15</v>
      </c>
      <c r="H39" t="s">
        <v>26</v>
      </c>
      <c r="I39" t="s">
        <v>21</v>
      </c>
      <c r="J39" t="s">
        <v>14</v>
      </c>
      <c r="K39" s="1" t="str">
        <f t="shared" si="1"/>
        <v>External</v>
      </c>
      <c r="L39" s="57">
        <v>362400</v>
      </c>
      <c r="M39" s="1">
        <v>1</v>
      </c>
      <c r="N39" s="1">
        <v>1</v>
      </c>
      <c r="O39" s="1">
        <v>3</v>
      </c>
      <c r="P39">
        <v>1</v>
      </c>
      <c r="Q39" s="22">
        <v>26</v>
      </c>
      <c r="R39" s="1">
        <v>0</v>
      </c>
      <c r="S39" s="1">
        <v>0</v>
      </c>
      <c r="T39" s="1">
        <v>0</v>
      </c>
      <c r="U39" s="1">
        <v>0</v>
      </c>
      <c r="V39" s="1">
        <v>0</v>
      </c>
      <c r="W39" s="1">
        <v>0</v>
      </c>
      <c r="X39" s="1">
        <v>0</v>
      </c>
      <c r="Y39" s="1">
        <v>1</v>
      </c>
      <c r="Z39" s="1">
        <v>0</v>
      </c>
      <c r="AA39" s="1">
        <v>0</v>
      </c>
      <c r="AB39" s="1">
        <v>0</v>
      </c>
      <c r="AC39" s="1">
        <v>0</v>
      </c>
      <c r="AD39" s="1">
        <v>0</v>
      </c>
      <c r="AE39" s="15">
        <v>3.6240000000000001</v>
      </c>
      <c r="AF39" s="1">
        <v>1</v>
      </c>
      <c r="AG3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39">
        <f>IF(RawData[[#This Row],[PerformanceScore]]="Exceeds",1,0)</f>
        <v>0</v>
      </c>
      <c r="AI39">
        <f>IF(RawData[[#This Row],[PerformanceScore]]="Fully Meets",1,0)</f>
        <v>1</v>
      </c>
      <c r="AJ39">
        <f>IF(RawData[[#This Row],[PerformanceScore]]="Needs Improvement",1,0)</f>
        <v>0</v>
      </c>
      <c r="AK39">
        <v>35</v>
      </c>
      <c r="AL39" s="1">
        <v>75</v>
      </c>
      <c r="AM39" s="1">
        <v>85</v>
      </c>
      <c r="AN39">
        <v>87</v>
      </c>
      <c r="AP39" s="47"/>
      <c r="AQ39" s="47"/>
      <c r="AR39" s="47"/>
      <c r="AS39" s="47"/>
      <c r="AT39" s="47"/>
      <c r="AU39" s="47"/>
      <c r="AV39" s="21"/>
      <c r="AW39" s="46"/>
      <c r="AX39" s="21"/>
      <c r="AY39" s="70"/>
      <c r="AZ39" s="75"/>
      <c r="BA39" s="76"/>
      <c r="BB39" s="70"/>
      <c r="BC39" s="76"/>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row>
    <row r="40" spans="1:83" ht="15.6" thickTop="1" thickBot="1" x14ac:dyDescent="0.35">
      <c r="A40">
        <v>39</v>
      </c>
      <c r="B40">
        <v>2018</v>
      </c>
      <c r="C40" s="1">
        <v>3</v>
      </c>
      <c r="D40" s="2">
        <v>43344</v>
      </c>
      <c r="E40" s="2">
        <v>43374</v>
      </c>
      <c r="F40" t="s">
        <v>6</v>
      </c>
      <c r="G40" t="s">
        <v>31</v>
      </c>
      <c r="H40" t="s">
        <v>27</v>
      </c>
      <c r="I40" t="s">
        <v>21</v>
      </c>
      <c r="J40" t="s">
        <v>10</v>
      </c>
      <c r="K40" s="1" t="str">
        <f t="shared" si="1"/>
        <v>External</v>
      </c>
      <c r="L40" s="57">
        <v>348000</v>
      </c>
      <c r="M40" s="1">
        <v>2</v>
      </c>
      <c r="N40" s="1">
        <v>3</v>
      </c>
      <c r="O40" s="1">
        <v>5</v>
      </c>
      <c r="P40">
        <v>0</v>
      </c>
      <c r="Q40" s="22">
        <v>30</v>
      </c>
      <c r="R40" s="1">
        <v>0</v>
      </c>
      <c r="S40" s="1">
        <v>0</v>
      </c>
      <c r="T40" s="1">
        <v>1</v>
      </c>
      <c r="U40" s="1">
        <v>0</v>
      </c>
      <c r="V40" s="1">
        <v>0</v>
      </c>
      <c r="W40" s="1">
        <v>0</v>
      </c>
      <c r="X40" s="1">
        <v>1</v>
      </c>
      <c r="Y40" s="1">
        <v>0</v>
      </c>
      <c r="Z40" s="1">
        <v>0</v>
      </c>
      <c r="AA40" s="1">
        <v>1</v>
      </c>
      <c r="AB40" s="1">
        <v>0</v>
      </c>
      <c r="AC40" s="1">
        <v>0</v>
      </c>
      <c r="AD40" s="1">
        <v>0</v>
      </c>
      <c r="AE40" s="15">
        <v>3.48</v>
      </c>
      <c r="AF40" s="1">
        <v>1</v>
      </c>
      <c r="AG4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40">
        <f>IF(RawData[[#This Row],[PerformanceScore]]="Exceeds",1,0)</f>
        <v>0</v>
      </c>
      <c r="AI40">
        <f>IF(RawData[[#This Row],[PerformanceScore]]="Fully Meets",1,0)</f>
        <v>1</v>
      </c>
      <c r="AJ40">
        <f>IF(RawData[[#This Row],[PerformanceScore]]="Needs Improvement",1,0)</f>
        <v>0</v>
      </c>
      <c r="AK40">
        <v>51</v>
      </c>
      <c r="AL40" s="1">
        <v>92</v>
      </c>
      <c r="AM40" s="1">
        <v>86</v>
      </c>
      <c r="AN40">
        <v>88</v>
      </c>
      <c r="AP40" s="47"/>
      <c r="AQ40" s="47"/>
      <c r="AR40" s="47"/>
      <c r="AS40" s="47"/>
      <c r="AT40" s="47"/>
      <c r="AU40" s="47"/>
      <c r="AV40" s="21"/>
      <c r="AW40" s="46"/>
      <c r="AX40" s="21"/>
      <c r="AY40" s="70"/>
      <c r="AZ40" s="75"/>
      <c r="BA40" s="76"/>
      <c r="BB40" s="70"/>
      <c r="BC40" s="76"/>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row>
    <row r="41" spans="1:83" ht="15.6" thickTop="1" thickBot="1" x14ac:dyDescent="0.35">
      <c r="A41">
        <v>40</v>
      </c>
      <c r="B41">
        <v>2018</v>
      </c>
      <c r="C41" s="1">
        <v>3</v>
      </c>
      <c r="D41" s="2">
        <v>43344</v>
      </c>
      <c r="E41" s="2">
        <v>43378</v>
      </c>
      <c r="F41" t="s">
        <v>118</v>
      </c>
      <c r="G41" t="s">
        <v>15</v>
      </c>
      <c r="H41" t="s">
        <v>27</v>
      </c>
      <c r="I41" t="s">
        <v>21</v>
      </c>
      <c r="J41" t="s">
        <v>11</v>
      </c>
      <c r="K41" s="1" t="str">
        <f t="shared" si="1"/>
        <v>Internal</v>
      </c>
      <c r="L41" s="57">
        <v>347880</v>
      </c>
      <c r="M41" s="1">
        <v>1</v>
      </c>
      <c r="N41" s="1">
        <v>1</v>
      </c>
      <c r="O41" s="1">
        <v>1</v>
      </c>
      <c r="P41">
        <v>0</v>
      </c>
      <c r="Q41" s="22">
        <v>34</v>
      </c>
      <c r="R41" s="1">
        <v>0</v>
      </c>
      <c r="S41" s="1">
        <v>0</v>
      </c>
      <c r="T41" s="1">
        <v>0</v>
      </c>
      <c r="U41" s="1">
        <v>1</v>
      </c>
      <c r="V41" s="1">
        <v>0</v>
      </c>
      <c r="W41" s="1">
        <v>0</v>
      </c>
      <c r="X41" s="1">
        <v>0</v>
      </c>
      <c r="Y41" s="1">
        <v>1</v>
      </c>
      <c r="Z41" s="1">
        <v>0</v>
      </c>
      <c r="AA41" s="1">
        <v>0</v>
      </c>
      <c r="AB41" s="1">
        <v>0</v>
      </c>
      <c r="AC41" s="1">
        <v>0</v>
      </c>
      <c r="AD41" s="1">
        <v>0</v>
      </c>
      <c r="AE41" s="15">
        <v>3.4788000000000001</v>
      </c>
      <c r="AF41" s="1">
        <v>0</v>
      </c>
      <c r="AG4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41">
        <f>IF(RawData[[#This Row],[PerformanceScore]]="Exceeds",1,0)</f>
        <v>0</v>
      </c>
      <c r="AI41">
        <f>IF(RawData[[#This Row],[PerformanceScore]]="Fully Meets",1,0)</f>
        <v>1</v>
      </c>
      <c r="AJ41">
        <f>IF(RawData[[#This Row],[PerformanceScore]]="Needs Improvement",1,0)</f>
        <v>0</v>
      </c>
      <c r="AK41">
        <v>43</v>
      </c>
      <c r="AL41" s="1">
        <v>92</v>
      </c>
      <c r="AM41" s="1">
        <v>86</v>
      </c>
      <c r="AN41">
        <v>88</v>
      </c>
      <c r="AP41" s="47"/>
      <c r="AQ41" s="47"/>
      <c r="AR41" s="47"/>
      <c r="AS41" s="47"/>
      <c r="AT41" s="47"/>
      <c r="AU41" s="47"/>
      <c r="AV41" s="21"/>
      <c r="AW41" s="46"/>
      <c r="AX41" s="21"/>
      <c r="AY41" s="70"/>
      <c r="AZ41" s="75"/>
      <c r="BA41" s="76"/>
      <c r="BB41" s="70"/>
      <c r="BC41" s="76"/>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row>
    <row r="42" spans="1:83" ht="15.6" thickTop="1" thickBot="1" x14ac:dyDescent="0.35">
      <c r="A42">
        <v>41</v>
      </c>
      <c r="B42">
        <v>2018</v>
      </c>
      <c r="C42" s="1">
        <v>3</v>
      </c>
      <c r="D42" s="2">
        <v>43344</v>
      </c>
      <c r="E42" s="2">
        <v>43375</v>
      </c>
      <c r="F42" t="s">
        <v>118</v>
      </c>
      <c r="G42" t="s">
        <v>15</v>
      </c>
      <c r="H42" t="s">
        <v>26</v>
      </c>
      <c r="I42" t="s">
        <v>21</v>
      </c>
      <c r="J42" t="s">
        <v>10</v>
      </c>
      <c r="K42" s="1" t="str">
        <f t="shared" si="1"/>
        <v>External</v>
      </c>
      <c r="L42" s="57">
        <v>342000</v>
      </c>
      <c r="M42" s="1">
        <v>1</v>
      </c>
      <c r="N42" s="1">
        <v>1</v>
      </c>
      <c r="O42" s="1">
        <v>5</v>
      </c>
      <c r="P42">
        <v>1</v>
      </c>
      <c r="Q42" s="22">
        <v>31</v>
      </c>
      <c r="R42" s="1">
        <v>0</v>
      </c>
      <c r="S42" s="1">
        <v>0</v>
      </c>
      <c r="T42" s="1">
        <v>0</v>
      </c>
      <c r="U42" s="1">
        <v>0</v>
      </c>
      <c r="V42" s="1">
        <v>0</v>
      </c>
      <c r="W42" s="1">
        <v>0</v>
      </c>
      <c r="X42" s="1">
        <v>1</v>
      </c>
      <c r="Y42" s="1">
        <v>1</v>
      </c>
      <c r="Z42" s="1">
        <v>0</v>
      </c>
      <c r="AA42" s="1">
        <v>0</v>
      </c>
      <c r="AB42" s="1">
        <v>0</v>
      </c>
      <c r="AC42" s="1">
        <v>0</v>
      </c>
      <c r="AD42" s="1">
        <v>0</v>
      </c>
      <c r="AE42" s="15">
        <v>3.42</v>
      </c>
      <c r="AF42" s="1">
        <v>1</v>
      </c>
      <c r="AG4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42">
        <f>IF(RawData[[#This Row],[PerformanceScore]]="Exceeds",1,0)</f>
        <v>0</v>
      </c>
      <c r="AI42">
        <f>IF(RawData[[#This Row],[PerformanceScore]]="Fully Meets",1,0)</f>
        <v>1</v>
      </c>
      <c r="AJ42">
        <f>IF(RawData[[#This Row],[PerformanceScore]]="Needs Improvement",1,0)</f>
        <v>0</v>
      </c>
      <c r="AK42">
        <v>40</v>
      </c>
      <c r="AL42" s="1">
        <v>90</v>
      </c>
      <c r="AM42" s="1">
        <v>85</v>
      </c>
      <c r="AN42">
        <v>88</v>
      </c>
      <c r="AP42" s="47"/>
      <c r="AQ42" s="47"/>
      <c r="AR42" s="47"/>
      <c r="AS42" s="47"/>
      <c r="AT42" s="47"/>
      <c r="AU42" s="47"/>
      <c r="AV42" s="21"/>
      <c r="AW42" s="46"/>
      <c r="AX42" s="21"/>
      <c r="AY42" s="70"/>
      <c r="AZ42" s="75"/>
      <c r="BA42" s="76"/>
      <c r="BB42" s="70"/>
      <c r="BC42" s="76"/>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row>
    <row r="43" spans="1:83" ht="15.6" thickTop="1" thickBot="1" x14ac:dyDescent="0.35">
      <c r="A43">
        <v>42</v>
      </c>
      <c r="B43">
        <v>2018</v>
      </c>
      <c r="C43" s="1">
        <v>3</v>
      </c>
      <c r="D43" s="2">
        <v>43344</v>
      </c>
      <c r="E43" s="2">
        <v>43374</v>
      </c>
      <c r="F43" t="s">
        <v>118</v>
      </c>
      <c r="G43" t="s">
        <v>15</v>
      </c>
      <c r="H43" t="s">
        <v>26</v>
      </c>
      <c r="I43" t="s">
        <v>21</v>
      </c>
      <c r="J43" t="s">
        <v>11</v>
      </c>
      <c r="K43" s="1" t="str">
        <f t="shared" si="1"/>
        <v>Internal</v>
      </c>
      <c r="L43" s="57">
        <v>336000</v>
      </c>
      <c r="M43" s="1">
        <v>1</v>
      </c>
      <c r="N43" s="1">
        <v>1</v>
      </c>
      <c r="O43" s="1">
        <v>1</v>
      </c>
      <c r="P43">
        <v>1</v>
      </c>
      <c r="Q43" s="22">
        <v>30</v>
      </c>
      <c r="R43" s="1">
        <v>0</v>
      </c>
      <c r="S43" s="1">
        <v>0</v>
      </c>
      <c r="T43" s="1">
        <v>0</v>
      </c>
      <c r="U43" s="1">
        <v>1</v>
      </c>
      <c r="V43" s="1">
        <v>0</v>
      </c>
      <c r="W43" s="1">
        <v>0</v>
      </c>
      <c r="X43" s="1">
        <v>0</v>
      </c>
      <c r="Y43" s="1">
        <v>1</v>
      </c>
      <c r="Z43" s="1">
        <v>0</v>
      </c>
      <c r="AA43" s="1">
        <v>0</v>
      </c>
      <c r="AB43" s="1">
        <v>0</v>
      </c>
      <c r="AC43" s="1">
        <v>0</v>
      </c>
      <c r="AD43" s="1">
        <v>0</v>
      </c>
      <c r="AE43" s="15">
        <v>3.36</v>
      </c>
      <c r="AF43" s="1">
        <v>0</v>
      </c>
      <c r="AG4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43">
        <f>IF(RawData[[#This Row],[PerformanceScore]]="Exceeds",1,0)</f>
        <v>0</v>
      </c>
      <c r="AI43">
        <f>IF(RawData[[#This Row],[PerformanceScore]]="Fully Meets",1,0)</f>
        <v>1</v>
      </c>
      <c r="AJ43">
        <f>IF(RawData[[#This Row],[PerformanceScore]]="Needs Improvement",1,0)</f>
        <v>0</v>
      </c>
      <c r="AK43">
        <v>32</v>
      </c>
      <c r="AL43" s="1">
        <v>90</v>
      </c>
      <c r="AM43" s="1">
        <v>85</v>
      </c>
      <c r="AN43">
        <v>88</v>
      </c>
      <c r="AP43" s="47"/>
      <c r="AQ43" s="47"/>
      <c r="AR43" s="47"/>
      <c r="AS43" s="47"/>
      <c r="AT43" s="47"/>
      <c r="AU43" s="47"/>
      <c r="AV43" s="21"/>
      <c r="AW43" s="46"/>
      <c r="AX43" s="21"/>
      <c r="AY43" s="70"/>
      <c r="AZ43" s="75"/>
      <c r="BA43" s="76"/>
      <c r="BB43" s="70"/>
      <c r="BC43" s="76"/>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row>
    <row r="44" spans="1:83" ht="15.6" thickTop="1" thickBot="1" x14ac:dyDescent="0.35">
      <c r="A44">
        <v>43</v>
      </c>
      <c r="B44">
        <v>2018</v>
      </c>
      <c r="C44" s="1">
        <v>3</v>
      </c>
      <c r="D44" s="2">
        <v>43344</v>
      </c>
      <c r="E44" s="2">
        <v>43374</v>
      </c>
      <c r="F44" t="s">
        <v>118</v>
      </c>
      <c r="G44" t="s">
        <v>15</v>
      </c>
      <c r="H44" t="s">
        <v>27</v>
      </c>
      <c r="I44" t="s">
        <v>23</v>
      </c>
      <c r="J44" t="s">
        <v>11</v>
      </c>
      <c r="K44" s="1" t="str">
        <f t="shared" si="1"/>
        <v>Internal</v>
      </c>
      <c r="L44" s="57">
        <v>329880</v>
      </c>
      <c r="M44" s="1">
        <v>1</v>
      </c>
      <c r="N44" s="1">
        <v>1</v>
      </c>
      <c r="O44" s="1">
        <v>1</v>
      </c>
      <c r="P44">
        <v>0</v>
      </c>
      <c r="Q44" s="22">
        <v>30</v>
      </c>
      <c r="R44" s="1">
        <v>0</v>
      </c>
      <c r="S44" s="1">
        <v>0</v>
      </c>
      <c r="T44" s="1">
        <v>0</v>
      </c>
      <c r="U44" s="1">
        <v>1</v>
      </c>
      <c r="V44" s="1">
        <v>0</v>
      </c>
      <c r="W44" s="1">
        <v>0</v>
      </c>
      <c r="X44" s="1">
        <v>0</v>
      </c>
      <c r="Y44" s="1">
        <v>1</v>
      </c>
      <c r="Z44" s="1">
        <v>0</v>
      </c>
      <c r="AA44" s="1">
        <v>0</v>
      </c>
      <c r="AB44" s="1">
        <v>0</v>
      </c>
      <c r="AC44" s="1">
        <v>0</v>
      </c>
      <c r="AD44" s="1">
        <v>0</v>
      </c>
      <c r="AE44" s="15">
        <v>3.2988</v>
      </c>
      <c r="AF44" s="1">
        <v>0</v>
      </c>
      <c r="AG4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44">
        <f>IF(RawData[[#This Row],[PerformanceScore]]="Exceeds",1,0)</f>
        <v>0</v>
      </c>
      <c r="AI44">
        <f>IF(RawData[[#This Row],[PerformanceScore]]="Fully Meets",1,0)</f>
        <v>0</v>
      </c>
      <c r="AJ44">
        <f>IF(RawData[[#This Row],[PerformanceScore]]="Needs Improvement",1,0)</f>
        <v>1</v>
      </c>
      <c r="AK44">
        <v>26</v>
      </c>
      <c r="AL44" s="1">
        <v>59</v>
      </c>
      <c r="AM44" s="1">
        <v>85</v>
      </c>
      <c r="AN44">
        <v>88</v>
      </c>
      <c r="AP44" s="47"/>
      <c r="AQ44" s="47"/>
      <c r="AR44" s="47"/>
      <c r="AS44" s="47"/>
      <c r="AT44" s="47"/>
      <c r="AU44" s="47"/>
      <c r="AV44" s="21"/>
      <c r="AW44" s="46"/>
      <c r="AX44" s="21"/>
      <c r="AY44" s="70"/>
      <c r="AZ44" s="75"/>
      <c r="BA44" s="76"/>
      <c r="BB44" s="70"/>
      <c r="BC44" s="76"/>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row>
    <row r="45" spans="1:83" ht="15.6" thickTop="1" thickBot="1" x14ac:dyDescent="0.35">
      <c r="A45">
        <v>44</v>
      </c>
      <c r="B45">
        <v>2018</v>
      </c>
      <c r="C45" s="1">
        <v>3</v>
      </c>
      <c r="D45" s="2">
        <v>43344</v>
      </c>
      <c r="E45" s="2">
        <v>43379</v>
      </c>
      <c r="F45" t="s">
        <v>6</v>
      </c>
      <c r="G45" t="s">
        <v>31</v>
      </c>
      <c r="H45" t="s">
        <v>26</v>
      </c>
      <c r="I45" t="s">
        <v>23</v>
      </c>
      <c r="J45" t="s">
        <v>13</v>
      </c>
      <c r="K45" s="1" t="str">
        <f t="shared" si="1"/>
        <v>External</v>
      </c>
      <c r="L45" s="57">
        <v>324000</v>
      </c>
      <c r="M45" s="1">
        <v>2</v>
      </c>
      <c r="N45" s="1">
        <v>3</v>
      </c>
      <c r="O45" s="1">
        <v>4</v>
      </c>
      <c r="P45">
        <v>1</v>
      </c>
      <c r="Q45" s="22">
        <v>35</v>
      </c>
      <c r="R45" s="1">
        <v>0</v>
      </c>
      <c r="S45" s="1">
        <v>0</v>
      </c>
      <c r="T45" s="1">
        <v>1</v>
      </c>
      <c r="U45" s="1">
        <v>0</v>
      </c>
      <c r="V45" s="1">
        <v>1</v>
      </c>
      <c r="W45" s="1">
        <v>0</v>
      </c>
      <c r="X45" s="1">
        <v>0</v>
      </c>
      <c r="Y45" s="1">
        <v>0</v>
      </c>
      <c r="Z45" s="1">
        <v>0</v>
      </c>
      <c r="AA45" s="1">
        <v>1</v>
      </c>
      <c r="AB45" s="1">
        <v>0</v>
      </c>
      <c r="AC45" s="1">
        <v>0</v>
      </c>
      <c r="AD45" s="1">
        <v>0</v>
      </c>
      <c r="AE45" s="15">
        <v>3.24</v>
      </c>
      <c r="AF45" s="1">
        <v>1</v>
      </c>
      <c r="AG4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45">
        <f>IF(RawData[[#This Row],[PerformanceScore]]="Exceeds",1,0)</f>
        <v>0</v>
      </c>
      <c r="AI45">
        <f>IF(RawData[[#This Row],[PerformanceScore]]="Fully Meets",1,0)</f>
        <v>0</v>
      </c>
      <c r="AJ45">
        <f>IF(RawData[[#This Row],[PerformanceScore]]="Needs Improvement",1,0)</f>
        <v>1</v>
      </c>
      <c r="AK45">
        <v>27</v>
      </c>
      <c r="AL45" s="1">
        <v>59</v>
      </c>
      <c r="AM45" s="1">
        <v>85</v>
      </c>
      <c r="AN45">
        <v>88</v>
      </c>
      <c r="AP45" s="47"/>
      <c r="AQ45" s="47"/>
      <c r="AR45" s="47"/>
      <c r="AS45" s="47"/>
      <c r="AT45" s="47"/>
      <c r="AU45" s="47"/>
      <c r="AV45" s="21"/>
      <c r="AW45" s="46"/>
      <c r="AX45" s="21"/>
      <c r="AY45" s="70"/>
      <c r="AZ45" s="75"/>
      <c r="BA45" s="76"/>
      <c r="BB45" s="70"/>
      <c r="BC45" s="76"/>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row>
    <row r="46" spans="1:83" ht="15.6" thickTop="1" thickBot="1" x14ac:dyDescent="0.35">
      <c r="A46">
        <v>45</v>
      </c>
      <c r="B46">
        <v>2018</v>
      </c>
      <c r="C46" s="1">
        <v>3</v>
      </c>
      <c r="D46" s="2">
        <v>43350</v>
      </c>
      <c r="E46" s="2">
        <v>43375</v>
      </c>
      <c r="F46" t="s">
        <v>4</v>
      </c>
      <c r="G46" t="s">
        <v>16</v>
      </c>
      <c r="H46" t="s">
        <v>26</v>
      </c>
      <c r="I46" t="s">
        <v>22</v>
      </c>
      <c r="J46" t="s">
        <v>11</v>
      </c>
      <c r="K46" s="1" t="str">
        <f t="shared" si="1"/>
        <v>Internal</v>
      </c>
      <c r="L46" s="57">
        <v>504000</v>
      </c>
      <c r="M46" s="1">
        <v>4</v>
      </c>
      <c r="N46" s="1">
        <v>5</v>
      </c>
      <c r="O46" s="1">
        <v>1</v>
      </c>
      <c r="P46">
        <v>1</v>
      </c>
      <c r="Q46" s="22">
        <v>25</v>
      </c>
      <c r="R46" s="1">
        <v>1</v>
      </c>
      <c r="S46" s="1">
        <v>0</v>
      </c>
      <c r="T46" s="1">
        <v>0</v>
      </c>
      <c r="U46" s="1">
        <v>1</v>
      </c>
      <c r="V46" s="1">
        <v>0</v>
      </c>
      <c r="W46" s="1">
        <v>0</v>
      </c>
      <c r="X46" s="1">
        <v>0</v>
      </c>
      <c r="Y46" s="1">
        <v>0</v>
      </c>
      <c r="Z46" s="1">
        <v>0</v>
      </c>
      <c r="AA46" s="1">
        <v>0</v>
      </c>
      <c r="AB46" s="1">
        <v>0</v>
      </c>
      <c r="AC46" s="1">
        <v>1</v>
      </c>
      <c r="AD46" s="1">
        <v>0</v>
      </c>
      <c r="AE46" s="15">
        <v>5.04</v>
      </c>
      <c r="AF46" s="1">
        <v>0</v>
      </c>
      <c r="AG4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46">
        <f>IF(RawData[[#This Row],[PerformanceScore]]="Exceeds",1,0)</f>
        <v>1</v>
      </c>
      <c r="AI46">
        <f>IF(RawData[[#This Row],[PerformanceScore]]="Fully Meets",1,0)</f>
        <v>0</v>
      </c>
      <c r="AJ46">
        <f>IF(RawData[[#This Row],[PerformanceScore]]="Needs Improvement",1,0)</f>
        <v>0</v>
      </c>
      <c r="AK46">
        <v>39</v>
      </c>
      <c r="AL46" s="1">
        <v>100</v>
      </c>
      <c r="AM46" s="1">
        <v>87</v>
      </c>
      <c r="AN46">
        <v>88</v>
      </c>
      <c r="AP46" s="47"/>
      <c r="AQ46" s="47"/>
      <c r="AR46" s="47"/>
      <c r="AS46" s="47"/>
      <c r="AT46" s="47"/>
      <c r="AU46" s="47"/>
      <c r="AV46" s="21"/>
      <c r="AW46" s="46"/>
      <c r="AX46" s="21"/>
      <c r="AY46" s="70"/>
      <c r="AZ46" s="75"/>
      <c r="BA46" s="76"/>
      <c r="BB46" s="70"/>
      <c r="BC46" s="76"/>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row>
    <row r="47" spans="1:83" ht="15.6" thickTop="1" thickBot="1" x14ac:dyDescent="0.35">
      <c r="A47">
        <v>46</v>
      </c>
      <c r="B47">
        <v>2018</v>
      </c>
      <c r="C47" s="1">
        <v>3</v>
      </c>
      <c r="D47" s="2">
        <v>43374</v>
      </c>
      <c r="E47" s="2">
        <v>43407</v>
      </c>
      <c r="F47" t="s">
        <v>5</v>
      </c>
      <c r="G47" t="s">
        <v>30</v>
      </c>
      <c r="H47" t="s">
        <v>26</v>
      </c>
      <c r="I47" t="s">
        <v>21</v>
      </c>
      <c r="J47" t="s">
        <v>34</v>
      </c>
      <c r="K47" s="1" t="str">
        <f t="shared" si="1"/>
        <v>External</v>
      </c>
      <c r="L47" s="57">
        <v>768000</v>
      </c>
      <c r="M47" s="1">
        <v>3</v>
      </c>
      <c r="N47" s="1">
        <v>4</v>
      </c>
      <c r="O47" s="1">
        <v>2</v>
      </c>
      <c r="P47">
        <v>1</v>
      </c>
      <c r="Q47" s="22">
        <v>33</v>
      </c>
      <c r="R47" s="1">
        <v>0</v>
      </c>
      <c r="S47" s="1">
        <v>1</v>
      </c>
      <c r="T47" s="1">
        <v>0</v>
      </c>
      <c r="U47" s="1">
        <v>0</v>
      </c>
      <c r="V47" s="1">
        <v>0</v>
      </c>
      <c r="W47" s="1">
        <v>1</v>
      </c>
      <c r="X47" s="1">
        <v>0</v>
      </c>
      <c r="Y47" s="1">
        <v>0</v>
      </c>
      <c r="Z47" s="1">
        <v>0</v>
      </c>
      <c r="AA47" s="1">
        <v>0</v>
      </c>
      <c r="AB47" s="1">
        <v>1</v>
      </c>
      <c r="AC47" s="1">
        <v>0</v>
      </c>
      <c r="AD47" s="1">
        <v>0</v>
      </c>
      <c r="AE47" s="15">
        <v>7.68</v>
      </c>
      <c r="AF47" s="1">
        <v>1</v>
      </c>
      <c r="AG4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AH47">
        <f>IF(RawData[[#This Row],[PerformanceScore]]="Exceeds",1,0)</f>
        <v>0</v>
      </c>
      <c r="AI47">
        <f>IF(RawData[[#This Row],[PerformanceScore]]="Fully Meets",1,0)</f>
        <v>1</v>
      </c>
      <c r="AJ47">
        <f>IF(RawData[[#This Row],[PerformanceScore]]="Needs Improvement",1,0)</f>
        <v>0</v>
      </c>
      <c r="AK47">
        <v>41</v>
      </c>
      <c r="AL47" s="1">
        <v>100</v>
      </c>
      <c r="AM47" s="1">
        <v>87</v>
      </c>
      <c r="AN47">
        <v>88</v>
      </c>
      <c r="AP47" s="47"/>
      <c r="AQ47" s="47"/>
      <c r="AR47" s="47"/>
      <c r="AS47" s="47"/>
      <c r="AT47" s="47"/>
      <c r="AU47" s="47"/>
      <c r="AV47" s="21"/>
      <c r="AW47" s="46"/>
      <c r="AX47" s="21"/>
      <c r="AY47" s="70"/>
      <c r="AZ47" s="75"/>
      <c r="BA47" s="76"/>
      <c r="BB47" s="70"/>
      <c r="BC47" s="76"/>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row>
    <row r="48" spans="1:83" ht="15.6" thickTop="1" thickBot="1" x14ac:dyDescent="0.35">
      <c r="A48">
        <v>47</v>
      </c>
      <c r="B48">
        <v>2018</v>
      </c>
      <c r="C48" s="1">
        <v>4</v>
      </c>
      <c r="D48" s="2">
        <v>43374</v>
      </c>
      <c r="E48" s="2">
        <v>43406</v>
      </c>
      <c r="F48" t="s">
        <v>118</v>
      </c>
      <c r="G48" t="s">
        <v>15</v>
      </c>
      <c r="H48" t="s">
        <v>27</v>
      </c>
      <c r="I48" t="s">
        <v>21</v>
      </c>
      <c r="J48" t="s">
        <v>11</v>
      </c>
      <c r="K48" s="1" t="str">
        <f t="shared" si="1"/>
        <v>Internal</v>
      </c>
      <c r="L48" s="57">
        <v>312000</v>
      </c>
      <c r="M48" s="1">
        <v>1</v>
      </c>
      <c r="N48" s="1">
        <v>1</v>
      </c>
      <c r="O48" s="1">
        <v>1</v>
      </c>
      <c r="P48">
        <v>0</v>
      </c>
      <c r="Q48" s="22">
        <v>32</v>
      </c>
      <c r="R48" s="1">
        <v>0</v>
      </c>
      <c r="S48" s="1">
        <v>0</v>
      </c>
      <c r="T48" s="1">
        <v>0</v>
      </c>
      <c r="U48" s="1">
        <v>1</v>
      </c>
      <c r="V48" s="1">
        <v>0</v>
      </c>
      <c r="W48" s="1">
        <v>0</v>
      </c>
      <c r="X48" s="1">
        <v>0</v>
      </c>
      <c r="Y48" s="1">
        <v>1</v>
      </c>
      <c r="Z48" s="1">
        <v>0</v>
      </c>
      <c r="AA48" s="1">
        <v>0</v>
      </c>
      <c r="AB48" s="1">
        <v>0</v>
      </c>
      <c r="AC48" s="1">
        <v>0</v>
      </c>
      <c r="AD48" s="1">
        <v>0</v>
      </c>
      <c r="AE48" s="15">
        <v>3.12</v>
      </c>
      <c r="AF48" s="1">
        <v>0</v>
      </c>
      <c r="AG4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48">
        <f>IF(RawData[[#This Row],[PerformanceScore]]="Exceeds",1,0)</f>
        <v>0</v>
      </c>
      <c r="AI48">
        <f>IF(RawData[[#This Row],[PerformanceScore]]="Fully Meets",1,0)</f>
        <v>1</v>
      </c>
      <c r="AJ48">
        <f>IF(RawData[[#This Row],[PerformanceScore]]="Needs Improvement",1,0)</f>
        <v>0</v>
      </c>
      <c r="AK48">
        <v>56.999999999999993</v>
      </c>
      <c r="AL48" s="1">
        <v>75</v>
      </c>
      <c r="AM48" s="1">
        <v>85</v>
      </c>
      <c r="AN48">
        <v>89</v>
      </c>
      <c r="AP48" s="47"/>
      <c r="AQ48" s="47"/>
      <c r="AR48" s="47"/>
      <c r="AS48" s="47"/>
      <c r="AT48" s="47"/>
      <c r="AU48" s="47"/>
      <c r="AV48" s="21"/>
      <c r="AW48" s="46"/>
      <c r="AX48" s="21"/>
      <c r="AY48" s="70"/>
      <c r="AZ48" s="75"/>
      <c r="BA48" s="76"/>
      <c r="BB48" s="70"/>
      <c r="BC48" s="76"/>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row>
    <row r="49" spans="1:83" ht="15.6" thickTop="1" thickBot="1" x14ac:dyDescent="0.35">
      <c r="A49">
        <v>48</v>
      </c>
      <c r="B49">
        <v>2018</v>
      </c>
      <c r="C49" s="1">
        <v>4</v>
      </c>
      <c r="D49" s="2">
        <v>43374</v>
      </c>
      <c r="E49" s="2">
        <v>43408</v>
      </c>
      <c r="F49" t="s">
        <v>4</v>
      </c>
      <c r="G49" t="s">
        <v>16</v>
      </c>
      <c r="H49" t="s">
        <v>26</v>
      </c>
      <c r="I49" t="s">
        <v>21</v>
      </c>
      <c r="J49" t="s">
        <v>13</v>
      </c>
      <c r="K49" s="1" t="str">
        <f t="shared" si="1"/>
        <v>External</v>
      </c>
      <c r="L49" s="57">
        <v>708000</v>
      </c>
      <c r="M49" s="1">
        <v>4</v>
      </c>
      <c r="N49" s="1">
        <v>5</v>
      </c>
      <c r="O49" s="1">
        <v>4</v>
      </c>
      <c r="P49">
        <v>1</v>
      </c>
      <c r="Q49" s="22">
        <v>34</v>
      </c>
      <c r="R49" s="1">
        <v>1</v>
      </c>
      <c r="S49" s="1">
        <v>0</v>
      </c>
      <c r="T49" s="1">
        <v>0</v>
      </c>
      <c r="U49" s="1">
        <v>0</v>
      </c>
      <c r="V49" s="1">
        <v>1</v>
      </c>
      <c r="W49" s="1">
        <v>0</v>
      </c>
      <c r="X49" s="1">
        <v>0</v>
      </c>
      <c r="Y49" s="1">
        <v>0</v>
      </c>
      <c r="Z49" s="1">
        <v>0</v>
      </c>
      <c r="AA49" s="1">
        <v>0</v>
      </c>
      <c r="AB49" s="1">
        <v>0</v>
      </c>
      <c r="AC49" s="1">
        <v>1</v>
      </c>
      <c r="AD49" s="1">
        <v>0</v>
      </c>
      <c r="AE49" s="15">
        <v>7.08</v>
      </c>
      <c r="AF49" s="1">
        <v>1</v>
      </c>
      <c r="AG4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49">
        <f>IF(RawData[[#This Row],[PerformanceScore]]="Exceeds",1,0)</f>
        <v>0</v>
      </c>
      <c r="AI49">
        <f>IF(RawData[[#This Row],[PerformanceScore]]="Fully Meets",1,0)</f>
        <v>1</v>
      </c>
      <c r="AJ49">
        <f>IF(RawData[[#This Row],[PerformanceScore]]="Needs Improvement",1,0)</f>
        <v>0</v>
      </c>
      <c r="AK49">
        <v>35</v>
      </c>
      <c r="AL49" s="1">
        <v>75</v>
      </c>
      <c r="AM49" s="1">
        <v>85</v>
      </c>
      <c r="AN49">
        <v>89</v>
      </c>
      <c r="AP49" s="47"/>
      <c r="AQ49" s="47"/>
      <c r="AR49" s="47"/>
      <c r="AS49" s="47"/>
      <c r="AT49" s="47"/>
      <c r="AU49" s="47"/>
      <c r="AV49" s="21"/>
      <c r="AW49" s="46"/>
      <c r="AX49" s="21"/>
      <c r="AY49" s="70"/>
      <c r="AZ49" s="75"/>
      <c r="BA49" s="76"/>
      <c r="BB49" s="70"/>
      <c r="BC49" s="76"/>
      <c r="BD49" s="30"/>
      <c r="BE49" s="30"/>
      <c r="BF49" s="30"/>
      <c r="BG49" s="30"/>
      <c r="BH49" s="30"/>
      <c r="BI49" s="30"/>
      <c r="BJ49" s="30"/>
      <c r="BK49" s="30"/>
      <c r="BL49" s="21"/>
      <c r="BM49" s="21"/>
      <c r="BN49" s="21"/>
      <c r="BO49" s="21"/>
      <c r="BP49" s="21"/>
      <c r="BQ49" s="21"/>
      <c r="BR49" s="21"/>
      <c r="BS49" s="21"/>
      <c r="BT49" s="21"/>
      <c r="BU49" s="21"/>
      <c r="BV49" s="21"/>
      <c r="BW49" s="21"/>
      <c r="BX49" s="21"/>
      <c r="BY49" s="21"/>
      <c r="BZ49" s="21"/>
      <c r="CA49" s="21"/>
      <c r="CB49" s="21"/>
      <c r="CC49" s="21"/>
      <c r="CD49" s="21"/>
      <c r="CE49" s="21"/>
    </row>
    <row r="50" spans="1:83" ht="15.6" thickTop="1" thickBot="1" x14ac:dyDescent="0.35">
      <c r="A50">
        <v>49</v>
      </c>
      <c r="B50">
        <v>2018</v>
      </c>
      <c r="C50" s="1">
        <v>4</v>
      </c>
      <c r="D50" s="2">
        <v>43374</v>
      </c>
      <c r="E50" s="2">
        <v>43405</v>
      </c>
      <c r="F50" t="s">
        <v>6</v>
      </c>
      <c r="G50" t="s">
        <v>31</v>
      </c>
      <c r="H50" t="s">
        <v>27</v>
      </c>
      <c r="I50" t="s">
        <v>21</v>
      </c>
      <c r="J50" t="s">
        <v>13</v>
      </c>
      <c r="K50" s="1" t="str">
        <f t="shared" si="1"/>
        <v>External</v>
      </c>
      <c r="L50" s="57">
        <v>276000</v>
      </c>
      <c r="M50" s="1">
        <v>2</v>
      </c>
      <c r="N50" s="1">
        <v>3</v>
      </c>
      <c r="O50" s="1">
        <v>4</v>
      </c>
      <c r="P50">
        <v>0</v>
      </c>
      <c r="Q50" s="22">
        <v>31</v>
      </c>
      <c r="R50" s="1">
        <v>0</v>
      </c>
      <c r="S50" s="1">
        <v>0</v>
      </c>
      <c r="T50" s="1">
        <v>1</v>
      </c>
      <c r="U50" s="1">
        <v>0</v>
      </c>
      <c r="V50" s="1">
        <v>1</v>
      </c>
      <c r="W50" s="1">
        <v>0</v>
      </c>
      <c r="X50" s="1">
        <v>0</v>
      </c>
      <c r="Y50" s="1">
        <v>0</v>
      </c>
      <c r="Z50" s="1">
        <v>0</v>
      </c>
      <c r="AA50" s="1">
        <v>1</v>
      </c>
      <c r="AB50" s="1">
        <v>0</v>
      </c>
      <c r="AC50" s="1">
        <v>0</v>
      </c>
      <c r="AD50" s="1">
        <v>0</v>
      </c>
      <c r="AE50" s="15">
        <v>2.76</v>
      </c>
      <c r="AF50" s="1">
        <v>1</v>
      </c>
      <c r="AG5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50">
        <f>IF(RawData[[#This Row],[PerformanceScore]]="Exceeds",1,0)</f>
        <v>0</v>
      </c>
      <c r="AI50">
        <f>IF(RawData[[#This Row],[PerformanceScore]]="Fully Meets",1,0)</f>
        <v>1</v>
      </c>
      <c r="AJ50">
        <f>IF(RawData[[#This Row],[PerformanceScore]]="Needs Improvement",1,0)</f>
        <v>0</v>
      </c>
      <c r="AK50">
        <v>33</v>
      </c>
      <c r="AL50" s="1">
        <v>105</v>
      </c>
      <c r="AM50" s="1">
        <v>84</v>
      </c>
      <c r="AN50">
        <v>89</v>
      </c>
      <c r="AP50" s="47"/>
      <c r="AQ50" s="47"/>
      <c r="AR50" s="47"/>
      <c r="AS50" s="47"/>
      <c r="AT50" s="47"/>
      <c r="AU50" s="47"/>
      <c r="AV50" s="21"/>
      <c r="AW50" s="46"/>
      <c r="AX50" s="21"/>
      <c r="AY50" s="70"/>
      <c r="AZ50" s="75"/>
      <c r="BA50" s="76"/>
      <c r="BB50" s="70"/>
      <c r="BC50" s="76"/>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row>
    <row r="51" spans="1:83" ht="15.6" thickTop="1" thickBot="1" x14ac:dyDescent="0.35">
      <c r="A51">
        <v>50</v>
      </c>
      <c r="B51">
        <v>2018</v>
      </c>
      <c r="C51" s="1">
        <v>4</v>
      </c>
      <c r="D51" s="2">
        <v>43374</v>
      </c>
      <c r="E51" s="2">
        <v>43408</v>
      </c>
      <c r="F51" t="s">
        <v>118</v>
      </c>
      <c r="G51" t="s">
        <v>15</v>
      </c>
      <c r="H51" t="s">
        <v>27</v>
      </c>
      <c r="I51" t="s">
        <v>21</v>
      </c>
      <c r="J51" t="s">
        <v>13</v>
      </c>
      <c r="K51" s="1" t="str">
        <f t="shared" si="1"/>
        <v>External</v>
      </c>
      <c r="L51" s="57">
        <v>258000</v>
      </c>
      <c r="M51" s="1">
        <v>1</v>
      </c>
      <c r="N51" s="1">
        <v>1</v>
      </c>
      <c r="O51" s="1">
        <v>4</v>
      </c>
      <c r="P51">
        <v>0</v>
      </c>
      <c r="Q51" s="22">
        <v>34</v>
      </c>
      <c r="R51" s="1">
        <v>0</v>
      </c>
      <c r="S51" s="1">
        <v>0</v>
      </c>
      <c r="T51" s="1">
        <v>0</v>
      </c>
      <c r="U51" s="1">
        <v>0</v>
      </c>
      <c r="V51" s="1">
        <v>1</v>
      </c>
      <c r="W51" s="1">
        <v>0</v>
      </c>
      <c r="X51" s="1">
        <v>0</v>
      </c>
      <c r="Y51" s="1">
        <v>1</v>
      </c>
      <c r="Z51" s="1">
        <v>0</v>
      </c>
      <c r="AA51" s="1">
        <v>0</v>
      </c>
      <c r="AB51" s="1">
        <v>0</v>
      </c>
      <c r="AC51" s="1">
        <v>0</v>
      </c>
      <c r="AD51" s="1">
        <v>0</v>
      </c>
      <c r="AE51" s="15">
        <v>2.58</v>
      </c>
      <c r="AF51" s="1">
        <v>1</v>
      </c>
      <c r="AG5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51">
        <f>IF(RawData[[#This Row],[PerformanceScore]]="Exceeds",1,0)</f>
        <v>0</v>
      </c>
      <c r="AI51">
        <f>IF(RawData[[#This Row],[PerformanceScore]]="Fully Meets",1,0)</f>
        <v>1</v>
      </c>
      <c r="AJ51">
        <f>IF(RawData[[#This Row],[PerformanceScore]]="Needs Improvement",1,0)</f>
        <v>0</v>
      </c>
      <c r="AK51">
        <v>36</v>
      </c>
      <c r="AL51" s="1">
        <v>105</v>
      </c>
      <c r="AM51" s="1">
        <v>84</v>
      </c>
      <c r="AN51">
        <v>89</v>
      </c>
      <c r="AP51" s="47"/>
      <c r="AQ51" s="47"/>
      <c r="AR51" s="47"/>
      <c r="AS51" s="47"/>
      <c r="AT51" s="47"/>
      <c r="AU51" s="47"/>
      <c r="AV51" s="21"/>
      <c r="AW51" s="46"/>
      <c r="AX51" s="21"/>
      <c r="AY51" s="70"/>
      <c r="AZ51" s="75"/>
      <c r="BA51" s="76"/>
      <c r="BB51" s="70"/>
      <c r="BC51" s="76"/>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row>
    <row r="52" spans="1:83" ht="15.6" thickTop="1" thickBot="1" x14ac:dyDescent="0.35">
      <c r="A52">
        <v>51</v>
      </c>
      <c r="B52">
        <v>2018</v>
      </c>
      <c r="C52" s="1">
        <v>4</v>
      </c>
      <c r="D52" s="2">
        <v>43374</v>
      </c>
      <c r="E52" s="2">
        <v>43406</v>
      </c>
      <c r="F52" t="s">
        <v>118</v>
      </c>
      <c r="G52" t="s">
        <v>15</v>
      </c>
      <c r="H52" t="s">
        <v>26</v>
      </c>
      <c r="I52" t="s">
        <v>23</v>
      </c>
      <c r="J52" t="s">
        <v>13</v>
      </c>
      <c r="K52" s="1" t="str">
        <f t="shared" si="1"/>
        <v>External</v>
      </c>
      <c r="L52" s="57">
        <v>252000</v>
      </c>
      <c r="M52" s="1">
        <v>1</v>
      </c>
      <c r="N52" s="1">
        <v>1</v>
      </c>
      <c r="O52" s="1">
        <v>4</v>
      </c>
      <c r="P52">
        <v>1</v>
      </c>
      <c r="Q52" s="22">
        <v>32</v>
      </c>
      <c r="R52" s="1">
        <v>0</v>
      </c>
      <c r="S52" s="1">
        <v>0</v>
      </c>
      <c r="T52" s="1">
        <v>0</v>
      </c>
      <c r="U52" s="1">
        <v>0</v>
      </c>
      <c r="V52" s="1">
        <v>1</v>
      </c>
      <c r="W52" s="1">
        <v>0</v>
      </c>
      <c r="X52" s="1">
        <v>0</v>
      </c>
      <c r="Y52" s="1">
        <v>1</v>
      </c>
      <c r="Z52" s="1">
        <v>0</v>
      </c>
      <c r="AA52" s="1">
        <v>0</v>
      </c>
      <c r="AB52" s="1">
        <v>0</v>
      </c>
      <c r="AC52" s="1">
        <v>0</v>
      </c>
      <c r="AD52" s="1">
        <v>0</v>
      </c>
      <c r="AE52" s="15">
        <v>2.52</v>
      </c>
      <c r="AF52" s="1">
        <v>1</v>
      </c>
      <c r="AG5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52">
        <f>IF(RawData[[#This Row],[PerformanceScore]]="Exceeds",1,0)</f>
        <v>0</v>
      </c>
      <c r="AI52">
        <f>IF(RawData[[#This Row],[PerformanceScore]]="Fully Meets",1,0)</f>
        <v>0</v>
      </c>
      <c r="AJ52">
        <f>IF(RawData[[#This Row],[PerformanceScore]]="Needs Improvement",1,0)</f>
        <v>1</v>
      </c>
      <c r="AK52">
        <v>32</v>
      </c>
      <c r="AL52" s="1">
        <v>105</v>
      </c>
      <c r="AM52" s="1">
        <v>85</v>
      </c>
      <c r="AN52">
        <v>91</v>
      </c>
      <c r="AP52" s="47"/>
      <c r="AQ52" s="47"/>
      <c r="AR52" s="47"/>
      <c r="AS52" s="47"/>
      <c r="AT52" s="47"/>
      <c r="AU52" s="47"/>
      <c r="AV52" s="21"/>
      <c r="AW52" s="46"/>
      <c r="AX52" s="21"/>
      <c r="AY52" s="70"/>
      <c r="AZ52" s="75"/>
      <c r="BA52" s="76"/>
      <c r="BB52" s="70"/>
      <c r="BC52" s="76"/>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row>
    <row r="53" spans="1:83" ht="15.6" thickTop="1" thickBot="1" x14ac:dyDescent="0.35">
      <c r="A53">
        <v>52</v>
      </c>
      <c r="B53">
        <v>2018</v>
      </c>
      <c r="C53" s="1">
        <v>4</v>
      </c>
      <c r="D53" s="2">
        <v>43374</v>
      </c>
      <c r="E53" s="2">
        <v>43405</v>
      </c>
      <c r="F53" t="s">
        <v>118</v>
      </c>
      <c r="G53" t="s">
        <v>15</v>
      </c>
      <c r="H53" t="s">
        <v>27</v>
      </c>
      <c r="I53" t="s">
        <v>22</v>
      </c>
      <c r="J53" t="s">
        <v>11</v>
      </c>
      <c r="K53" s="1" t="str">
        <f t="shared" si="1"/>
        <v>Internal</v>
      </c>
      <c r="L53" s="57">
        <v>246000</v>
      </c>
      <c r="M53" s="1">
        <v>1</v>
      </c>
      <c r="N53" s="1">
        <v>1</v>
      </c>
      <c r="O53" s="1">
        <v>1</v>
      </c>
      <c r="P53">
        <v>0</v>
      </c>
      <c r="Q53" s="22">
        <v>31</v>
      </c>
      <c r="R53" s="1">
        <v>0</v>
      </c>
      <c r="S53" s="1">
        <v>0</v>
      </c>
      <c r="T53" s="1">
        <v>0</v>
      </c>
      <c r="U53" s="1">
        <v>1</v>
      </c>
      <c r="V53" s="1">
        <v>0</v>
      </c>
      <c r="W53" s="1">
        <v>0</v>
      </c>
      <c r="X53" s="1">
        <v>0</v>
      </c>
      <c r="Y53" s="1">
        <v>1</v>
      </c>
      <c r="Z53" s="1">
        <v>0</v>
      </c>
      <c r="AA53" s="1">
        <v>0</v>
      </c>
      <c r="AB53" s="1">
        <v>0</v>
      </c>
      <c r="AC53" s="1">
        <v>0</v>
      </c>
      <c r="AD53" s="1">
        <v>0</v>
      </c>
      <c r="AE53" s="15">
        <v>2.46</v>
      </c>
      <c r="AF53" s="1">
        <v>0</v>
      </c>
      <c r="AG5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53">
        <f>IF(RawData[[#This Row],[PerformanceScore]]="Exceeds",1,0)</f>
        <v>1</v>
      </c>
      <c r="AI53">
        <f>IF(RawData[[#This Row],[PerformanceScore]]="Fully Meets",1,0)</f>
        <v>0</v>
      </c>
      <c r="AJ53">
        <f>IF(RawData[[#This Row],[PerformanceScore]]="Needs Improvement",1,0)</f>
        <v>0</v>
      </c>
      <c r="AK53">
        <v>35</v>
      </c>
      <c r="AL53" s="1">
        <v>105</v>
      </c>
      <c r="AM53" s="1">
        <v>85</v>
      </c>
      <c r="AN53">
        <v>91</v>
      </c>
      <c r="AP53" s="47"/>
      <c r="AQ53" s="47"/>
      <c r="AR53" s="47"/>
      <c r="AS53" s="47"/>
      <c r="AT53" s="47"/>
      <c r="AU53" s="47"/>
      <c r="AV53" s="21"/>
      <c r="AW53" s="46"/>
      <c r="AX53" s="21"/>
      <c r="AY53" s="70"/>
      <c r="AZ53" s="75"/>
      <c r="BA53" s="76"/>
      <c r="BB53" s="70"/>
      <c r="BC53" s="76"/>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row>
    <row r="54" spans="1:83" ht="15.6" thickTop="1" thickBot="1" x14ac:dyDescent="0.35">
      <c r="A54">
        <v>53</v>
      </c>
      <c r="B54">
        <v>2018</v>
      </c>
      <c r="C54" s="1">
        <v>4</v>
      </c>
      <c r="D54" s="2">
        <v>43374</v>
      </c>
      <c r="E54" s="2">
        <v>43406</v>
      </c>
      <c r="F54" t="s">
        <v>4</v>
      </c>
      <c r="G54" t="s">
        <v>17</v>
      </c>
      <c r="H54" t="s">
        <v>26</v>
      </c>
      <c r="I54" t="s">
        <v>21</v>
      </c>
      <c r="J54" t="s">
        <v>34</v>
      </c>
      <c r="K54" s="1" t="str">
        <f t="shared" si="1"/>
        <v>External</v>
      </c>
      <c r="L54" s="57">
        <v>1008000</v>
      </c>
      <c r="M54" s="1">
        <v>4</v>
      </c>
      <c r="N54" s="1">
        <v>6</v>
      </c>
      <c r="O54" s="1">
        <v>2</v>
      </c>
      <c r="P54">
        <v>1</v>
      </c>
      <c r="Q54" s="22">
        <v>32</v>
      </c>
      <c r="R54" s="1">
        <v>1</v>
      </c>
      <c r="S54" s="1">
        <v>0</v>
      </c>
      <c r="T54" s="1">
        <v>0</v>
      </c>
      <c r="U54" s="1">
        <v>0</v>
      </c>
      <c r="V54" s="1">
        <v>0</v>
      </c>
      <c r="W54" s="1">
        <v>1</v>
      </c>
      <c r="X54" s="1">
        <v>0</v>
      </c>
      <c r="Y54" s="1">
        <v>0</v>
      </c>
      <c r="Z54" s="1">
        <v>0</v>
      </c>
      <c r="AA54" s="1">
        <v>0</v>
      </c>
      <c r="AB54" s="1">
        <v>0</v>
      </c>
      <c r="AC54" s="1">
        <v>0</v>
      </c>
      <c r="AD54" s="1">
        <v>1</v>
      </c>
      <c r="AE54" s="15">
        <v>10.08</v>
      </c>
      <c r="AF54" s="1">
        <v>1</v>
      </c>
      <c r="AG5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AH54">
        <f>IF(RawData[[#This Row],[PerformanceScore]]="Exceeds",1,0)</f>
        <v>0</v>
      </c>
      <c r="AI54">
        <f>IF(RawData[[#This Row],[PerformanceScore]]="Fully Meets",1,0)</f>
        <v>1</v>
      </c>
      <c r="AJ54">
        <f>IF(RawData[[#This Row],[PerformanceScore]]="Needs Improvement",1,0)</f>
        <v>0</v>
      </c>
      <c r="AK54">
        <v>43</v>
      </c>
      <c r="AL54" s="1">
        <v>89</v>
      </c>
      <c r="AM54" s="1">
        <v>85</v>
      </c>
      <c r="AN54">
        <v>91</v>
      </c>
      <c r="AP54" s="47"/>
      <c r="AQ54" s="47"/>
      <c r="AR54" s="47"/>
      <c r="AS54" s="47"/>
      <c r="AT54" s="47"/>
      <c r="AU54" s="47"/>
      <c r="AV54" s="21"/>
      <c r="AW54" s="46"/>
      <c r="AX54" s="21"/>
      <c r="AY54" s="70"/>
      <c r="AZ54" s="75"/>
      <c r="BA54" s="76"/>
      <c r="BB54" s="70"/>
      <c r="BC54" s="76"/>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row>
    <row r="55" spans="1:83" ht="15.6" thickTop="1" thickBot="1" x14ac:dyDescent="0.35">
      <c r="A55">
        <v>54</v>
      </c>
      <c r="B55">
        <v>2018</v>
      </c>
      <c r="C55" s="1">
        <v>4</v>
      </c>
      <c r="D55" s="2">
        <v>43379</v>
      </c>
      <c r="E55" s="2">
        <v>43406</v>
      </c>
      <c r="F55" t="s">
        <v>118</v>
      </c>
      <c r="G55" t="s">
        <v>15</v>
      </c>
      <c r="H55" t="s">
        <v>27</v>
      </c>
      <c r="I55" t="s">
        <v>21</v>
      </c>
      <c r="J55" t="s">
        <v>11</v>
      </c>
      <c r="K55" s="1" t="str">
        <f t="shared" si="1"/>
        <v>Internal</v>
      </c>
      <c r="L55" s="57">
        <v>198720</v>
      </c>
      <c r="M55" s="1">
        <v>1</v>
      </c>
      <c r="N55" s="1">
        <v>1</v>
      </c>
      <c r="O55" s="1">
        <v>1</v>
      </c>
      <c r="P55">
        <v>0</v>
      </c>
      <c r="Q55" s="22">
        <v>27</v>
      </c>
      <c r="R55" s="1">
        <v>0</v>
      </c>
      <c r="S55" s="1">
        <v>0</v>
      </c>
      <c r="T55" s="1">
        <v>0</v>
      </c>
      <c r="U55" s="1">
        <v>1</v>
      </c>
      <c r="V55" s="1">
        <v>0</v>
      </c>
      <c r="W55" s="1">
        <v>0</v>
      </c>
      <c r="X55" s="1">
        <v>0</v>
      </c>
      <c r="Y55" s="1">
        <v>1</v>
      </c>
      <c r="Z55" s="1">
        <v>0</v>
      </c>
      <c r="AA55" s="1">
        <v>0</v>
      </c>
      <c r="AB55" s="1">
        <v>0</v>
      </c>
      <c r="AC55" s="1">
        <v>0</v>
      </c>
      <c r="AD55" s="1">
        <v>0</v>
      </c>
      <c r="AE55" s="15">
        <v>1.9872000000000001</v>
      </c>
      <c r="AF55" s="1">
        <v>0</v>
      </c>
      <c r="AG5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55">
        <f>IF(RawData[[#This Row],[PerformanceScore]]="Exceeds",1,0)</f>
        <v>0</v>
      </c>
      <c r="AI55">
        <f>IF(RawData[[#This Row],[PerformanceScore]]="Fully Meets",1,0)</f>
        <v>1</v>
      </c>
      <c r="AJ55">
        <f>IF(RawData[[#This Row],[PerformanceScore]]="Needs Improvement",1,0)</f>
        <v>0</v>
      </c>
      <c r="AK55">
        <v>39</v>
      </c>
      <c r="AL55" s="1">
        <v>89</v>
      </c>
      <c r="AM55" s="1">
        <v>85</v>
      </c>
      <c r="AN55">
        <v>91</v>
      </c>
      <c r="AP55" s="47"/>
      <c r="AQ55" s="47"/>
      <c r="AR55" s="47"/>
      <c r="AS55" s="47"/>
      <c r="AT55" s="47"/>
      <c r="AU55" s="47"/>
      <c r="AV55" s="21"/>
      <c r="AW55" s="46"/>
      <c r="AX55" s="21"/>
      <c r="AY55" s="70"/>
      <c r="AZ55" s="75"/>
      <c r="BA55" s="76"/>
      <c r="BB55" s="70"/>
      <c r="BC55" s="76"/>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row>
    <row r="56" spans="1:83" ht="15.6" thickTop="1" thickBot="1" x14ac:dyDescent="0.35">
      <c r="A56">
        <v>55</v>
      </c>
      <c r="B56">
        <v>2018</v>
      </c>
      <c r="C56" s="1">
        <v>4</v>
      </c>
      <c r="D56" s="2">
        <v>43384</v>
      </c>
      <c r="E56" s="2">
        <v>43435</v>
      </c>
      <c r="F56" t="s">
        <v>4</v>
      </c>
      <c r="G56" t="s">
        <v>18</v>
      </c>
      <c r="H56" t="s">
        <v>27</v>
      </c>
      <c r="I56" t="s">
        <v>21</v>
      </c>
      <c r="J56" t="s">
        <v>14</v>
      </c>
      <c r="K56" s="1" t="str">
        <f t="shared" si="1"/>
        <v>External</v>
      </c>
      <c r="L56" s="57">
        <v>696000</v>
      </c>
      <c r="M56" s="1">
        <v>4</v>
      </c>
      <c r="N56" s="1">
        <v>7</v>
      </c>
      <c r="O56" s="1">
        <v>3</v>
      </c>
      <c r="P56">
        <v>0</v>
      </c>
      <c r="Q56" s="22">
        <v>51</v>
      </c>
      <c r="R56" s="1">
        <v>1</v>
      </c>
      <c r="S56" s="1">
        <v>0</v>
      </c>
      <c r="T56" s="1">
        <v>0</v>
      </c>
      <c r="U56" s="1">
        <v>0</v>
      </c>
      <c r="V56" s="1">
        <v>0</v>
      </c>
      <c r="W56" s="1">
        <v>0</v>
      </c>
      <c r="X56" s="1">
        <v>0</v>
      </c>
      <c r="Y56" s="1">
        <v>0</v>
      </c>
      <c r="Z56" s="1">
        <v>0</v>
      </c>
      <c r="AA56" s="1">
        <v>0</v>
      </c>
      <c r="AB56" s="1">
        <v>0</v>
      </c>
      <c r="AC56" s="1">
        <v>0</v>
      </c>
      <c r="AD56" s="1">
        <v>0</v>
      </c>
      <c r="AE56" s="15">
        <v>6.96</v>
      </c>
      <c r="AF56" s="1">
        <v>1</v>
      </c>
      <c r="AG56"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56">
        <f>IF(RawData[[#This Row],[PerformanceScore]]="Exceeds",1,0)</f>
        <v>0</v>
      </c>
      <c r="AI56">
        <f>IF(RawData[[#This Row],[PerformanceScore]]="Fully Meets",1,0)</f>
        <v>1</v>
      </c>
      <c r="AJ56">
        <f>IF(RawData[[#This Row],[PerformanceScore]]="Needs Improvement",1,0)</f>
        <v>0</v>
      </c>
      <c r="AK56">
        <v>41</v>
      </c>
      <c r="AL56" s="1">
        <v>83</v>
      </c>
      <c r="AM56" s="1">
        <v>87</v>
      </c>
      <c r="AN56">
        <v>91</v>
      </c>
      <c r="AP56" s="47"/>
      <c r="AQ56" s="47"/>
      <c r="AR56" s="47"/>
      <c r="AS56" s="47"/>
      <c r="AT56" s="47"/>
      <c r="AU56" s="47"/>
      <c r="AV56" s="21"/>
      <c r="AW56" s="46"/>
      <c r="AX56" s="21"/>
      <c r="AY56" s="70"/>
      <c r="AZ56" s="75"/>
      <c r="BA56" s="76"/>
      <c r="BB56" s="70"/>
      <c r="BC56" s="76"/>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row>
    <row r="57" spans="1:83" ht="15.6" thickTop="1" thickBot="1" x14ac:dyDescent="0.35">
      <c r="A57">
        <v>56</v>
      </c>
      <c r="B57">
        <v>2018</v>
      </c>
      <c r="C57" s="1">
        <v>4</v>
      </c>
      <c r="D57" s="2">
        <v>43384</v>
      </c>
      <c r="E57" s="2">
        <v>43435</v>
      </c>
      <c r="F57" t="s">
        <v>118</v>
      </c>
      <c r="G57" t="s">
        <v>15</v>
      </c>
      <c r="H57" t="s">
        <v>27</v>
      </c>
      <c r="I57" t="s">
        <v>21</v>
      </c>
      <c r="J57" t="s">
        <v>11</v>
      </c>
      <c r="K57" s="1" t="str">
        <f t="shared" si="1"/>
        <v>Internal</v>
      </c>
      <c r="L57" s="57">
        <v>210000</v>
      </c>
      <c r="M57" s="1">
        <v>1</v>
      </c>
      <c r="N57" s="1">
        <v>1</v>
      </c>
      <c r="O57" s="1">
        <v>1</v>
      </c>
      <c r="P57">
        <v>0</v>
      </c>
      <c r="Q57" s="22">
        <v>51</v>
      </c>
      <c r="R57" s="1">
        <v>0</v>
      </c>
      <c r="S57" s="1">
        <v>0</v>
      </c>
      <c r="T57" s="1">
        <v>0</v>
      </c>
      <c r="U57" s="1">
        <v>1</v>
      </c>
      <c r="V57" s="1">
        <v>0</v>
      </c>
      <c r="W57" s="1">
        <v>0</v>
      </c>
      <c r="X57" s="1">
        <v>0</v>
      </c>
      <c r="Y57" s="1">
        <v>1</v>
      </c>
      <c r="Z57" s="1">
        <v>0</v>
      </c>
      <c r="AA57" s="1">
        <v>0</v>
      </c>
      <c r="AB57" s="1">
        <v>0</v>
      </c>
      <c r="AC57" s="1">
        <v>0</v>
      </c>
      <c r="AD57" s="1">
        <v>0</v>
      </c>
      <c r="AE57" s="15">
        <v>2.1</v>
      </c>
      <c r="AF57" s="1">
        <v>0</v>
      </c>
      <c r="AG57"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57">
        <f>IF(RawData[[#This Row],[PerformanceScore]]="Exceeds",1,0)</f>
        <v>0</v>
      </c>
      <c r="AI57">
        <f>IF(RawData[[#This Row],[PerformanceScore]]="Fully Meets",1,0)</f>
        <v>1</v>
      </c>
      <c r="AJ57">
        <f>IF(RawData[[#This Row],[PerformanceScore]]="Needs Improvement",1,0)</f>
        <v>0</v>
      </c>
      <c r="AK57">
        <v>76</v>
      </c>
      <c r="AL57" s="1">
        <v>56</v>
      </c>
      <c r="AM57" s="1">
        <v>87</v>
      </c>
      <c r="AN57">
        <v>91</v>
      </c>
      <c r="AP57" s="47"/>
      <c r="AQ57" s="47"/>
      <c r="AR57" s="47"/>
      <c r="AS57" s="47"/>
      <c r="AT57" s="47"/>
      <c r="AU57" s="47"/>
      <c r="AV57" s="21"/>
      <c r="AW57" s="46"/>
      <c r="AX57" s="21"/>
      <c r="AY57" s="70"/>
      <c r="AZ57" s="75"/>
      <c r="BA57" s="76"/>
      <c r="BB57" s="70"/>
      <c r="BC57" s="76"/>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row>
    <row r="58" spans="1:83" ht="15.6" thickTop="1" thickBot="1" x14ac:dyDescent="0.35">
      <c r="A58">
        <v>57</v>
      </c>
      <c r="B58">
        <v>2018</v>
      </c>
      <c r="C58" s="1">
        <v>4</v>
      </c>
      <c r="D58" s="2">
        <v>43384</v>
      </c>
      <c r="E58" s="2">
        <v>43436</v>
      </c>
      <c r="F58" t="s">
        <v>4</v>
      </c>
      <c r="G58" t="s">
        <v>18</v>
      </c>
      <c r="H58" t="s">
        <v>26</v>
      </c>
      <c r="I58" t="s">
        <v>21</v>
      </c>
      <c r="J58" t="s">
        <v>10</v>
      </c>
      <c r="K58" s="1" t="str">
        <f t="shared" si="1"/>
        <v>External</v>
      </c>
      <c r="L58" s="57">
        <v>432000</v>
      </c>
      <c r="M58" s="1">
        <v>4</v>
      </c>
      <c r="N58" s="1">
        <v>7</v>
      </c>
      <c r="O58" s="1">
        <v>5</v>
      </c>
      <c r="P58">
        <v>1</v>
      </c>
      <c r="Q58" s="22">
        <v>52</v>
      </c>
      <c r="R58" s="1">
        <v>1</v>
      </c>
      <c r="S58" s="1">
        <v>0</v>
      </c>
      <c r="T58" s="1">
        <v>0</v>
      </c>
      <c r="U58" s="1">
        <v>0</v>
      </c>
      <c r="V58" s="1">
        <v>0</v>
      </c>
      <c r="W58" s="1">
        <v>0</v>
      </c>
      <c r="X58" s="1">
        <v>1</v>
      </c>
      <c r="Y58" s="1">
        <v>0</v>
      </c>
      <c r="Z58" s="1">
        <v>0</v>
      </c>
      <c r="AA58" s="1">
        <v>0</v>
      </c>
      <c r="AB58" s="1">
        <v>0</v>
      </c>
      <c r="AC58" s="1">
        <v>0</v>
      </c>
      <c r="AD58" s="1">
        <v>0</v>
      </c>
      <c r="AE58" s="15">
        <v>4.32</v>
      </c>
      <c r="AF58" s="1">
        <v>1</v>
      </c>
      <c r="AG58"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58">
        <f>IF(RawData[[#This Row],[PerformanceScore]]="Exceeds",1,0)</f>
        <v>0</v>
      </c>
      <c r="AI58">
        <f>IF(RawData[[#This Row],[PerformanceScore]]="Fully Meets",1,0)</f>
        <v>1</v>
      </c>
      <c r="AJ58">
        <f>IF(RawData[[#This Row],[PerformanceScore]]="Needs Improvement",1,0)</f>
        <v>0</v>
      </c>
      <c r="AK58">
        <v>35</v>
      </c>
      <c r="AL58" s="1">
        <v>83</v>
      </c>
      <c r="AM58" s="1">
        <v>87</v>
      </c>
      <c r="AN58">
        <v>91</v>
      </c>
      <c r="AP58" s="47"/>
      <c r="AQ58" s="47"/>
      <c r="AR58" s="47"/>
      <c r="AS58" s="47"/>
      <c r="AT58" s="47"/>
      <c r="AU58" s="47"/>
      <c r="AV58" s="21"/>
      <c r="AW58" s="46"/>
      <c r="AX58" s="21"/>
      <c r="AY58" s="70"/>
      <c r="AZ58" s="75"/>
      <c r="BA58" s="76"/>
      <c r="BB58" s="70"/>
      <c r="BC58" s="76"/>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row>
    <row r="59" spans="1:83" ht="15.6" thickTop="1" thickBot="1" x14ac:dyDescent="0.35">
      <c r="A59">
        <v>58</v>
      </c>
      <c r="B59">
        <v>2018</v>
      </c>
      <c r="C59" s="1">
        <v>4</v>
      </c>
      <c r="D59" s="2">
        <v>43384</v>
      </c>
      <c r="E59" s="2">
        <v>43405</v>
      </c>
      <c r="F59" t="s">
        <v>118</v>
      </c>
      <c r="G59" t="s">
        <v>15</v>
      </c>
      <c r="H59" t="s">
        <v>26</v>
      </c>
      <c r="I59" t="s">
        <v>21</v>
      </c>
      <c r="J59" t="s">
        <v>11</v>
      </c>
      <c r="K59" s="1" t="str">
        <f t="shared" si="1"/>
        <v>Internal</v>
      </c>
      <c r="L59" s="57">
        <v>187200</v>
      </c>
      <c r="M59" s="1">
        <v>1</v>
      </c>
      <c r="N59" s="1">
        <v>1</v>
      </c>
      <c r="O59" s="1">
        <v>1</v>
      </c>
      <c r="P59">
        <v>1</v>
      </c>
      <c r="Q59" s="22">
        <v>21</v>
      </c>
      <c r="R59" s="1">
        <v>0</v>
      </c>
      <c r="S59" s="1">
        <v>0</v>
      </c>
      <c r="T59" s="1">
        <v>0</v>
      </c>
      <c r="U59" s="1">
        <v>1</v>
      </c>
      <c r="V59" s="1">
        <v>0</v>
      </c>
      <c r="W59" s="1">
        <v>0</v>
      </c>
      <c r="X59" s="1">
        <v>0</v>
      </c>
      <c r="Y59" s="1">
        <v>1</v>
      </c>
      <c r="Z59" s="1">
        <v>0</v>
      </c>
      <c r="AA59" s="1">
        <v>0</v>
      </c>
      <c r="AB59" s="1">
        <v>0</v>
      </c>
      <c r="AC59" s="1">
        <v>0</v>
      </c>
      <c r="AD59" s="1">
        <v>0</v>
      </c>
      <c r="AE59" s="15">
        <v>1.8720000000000001</v>
      </c>
      <c r="AF59" s="1">
        <v>0</v>
      </c>
      <c r="AG59"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59">
        <f>IF(RawData[[#This Row],[PerformanceScore]]="Exceeds",1,0)</f>
        <v>0</v>
      </c>
      <c r="AI59">
        <f>IF(RawData[[#This Row],[PerformanceScore]]="Fully Meets",1,0)</f>
        <v>1</v>
      </c>
      <c r="AJ59">
        <f>IF(RawData[[#This Row],[PerformanceScore]]="Needs Improvement",1,0)</f>
        <v>0</v>
      </c>
      <c r="AK59">
        <v>32</v>
      </c>
      <c r="AL59" s="1">
        <v>56</v>
      </c>
      <c r="AM59" s="1">
        <v>87</v>
      </c>
      <c r="AN59">
        <v>91</v>
      </c>
      <c r="AP59" s="47"/>
      <c r="AQ59" s="47"/>
      <c r="AR59" s="47"/>
      <c r="AS59" s="47"/>
      <c r="AT59" s="47"/>
      <c r="AU59" s="47"/>
      <c r="AV59" s="21"/>
      <c r="AW59" s="46"/>
      <c r="AX59" s="21"/>
      <c r="AY59" s="70"/>
      <c r="AZ59" s="75"/>
      <c r="BA59" s="76"/>
      <c r="BB59" s="70"/>
      <c r="BC59" s="76"/>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row>
    <row r="60" spans="1:83" ht="15.6" thickTop="1" thickBot="1" x14ac:dyDescent="0.35">
      <c r="A60">
        <v>59</v>
      </c>
      <c r="B60">
        <v>2018</v>
      </c>
      <c r="C60" s="1">
        <v>4</v>
      </c>
      <c r="D60" s="2">
        <v>43384</v>
      </c>
      <c r="E60" s="2">
        <v>43405</v>
      </c>
      <c r="F60" t="s">
        <v>118</v>
      </c>
      <c r="G60" t="s">
        <v>15</v>
      </c>
      <c r="H60" t="s">
        <v>26</v>
      </c>
      <c r="I60" t="s">
        <v>24</v>
      </c>
      <c r="J60" t="s">
        <v>13</v>
      </c>
      <c r="K60" s="1" t="str">
        <f t="shared" si="1"/>
        <v>External</v>
      </c>
      <c r="L60" s="57">
        <v>196800</v>
      </c>
      <c r="M60" s="1">
        <v>1</v>
      </c>
      <c r="N60" s="1">
        <v>1</v>
      </c>
      <c r="O60" s="1">
        <v>4</v>
      </c>
      <c r="P60">
        <v>1</v>
      </c>
      <c r="Q60" s="22">
        <v>21</v>
      </c>
      <c r="R60" s="1">
        <v>0</v>
      </c>
      <c r="S60" s="1">
        <v>0</v>
      </c>
      <c r="T60" s="1">
        <v>0</v>
      </c>
      <c r="U60" s="1">
        <v>0</v>
      </c>
      <c r="V60" s="1">
        <v>1</v>
      </c>
      <c r="W60" s="1">
        <v>0</v>
      </c>
      <c r="X60" s="1">
        <v>0</v>
      </c>
      <c r="Y60" s="1">
        <v>1</v>
      </c>
      <c r="Z60" s="1">
        <v>0</v>
      </c>
      <c r="AA60" s="1">
        <v>0</v>
      </c>
      <c r="AB60" s="1">
        <v>0</v>
      </c>
      <c r="AC60" s="1">
        <v>0</v>
      </c>
      <c r="AD60" s="1">
        <v>0</v>
      </c>
      <c r="AE60" s="15">
        <v>1.968</v>
      </c>
      <c r="AF60" s="1">
        <v>1</v>
      </c>
      <c r="AG60"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60">
        <f>IF(RawData[[#This Row],[PerformanceScore]]="Exceeds",1,0)</f>
        <v>0</v>
      </c>
      <c r="AI60">
        <f>IF(RawData[[#This Row],[PerformanceScore]]="Fully Meets",1,0)</f>
        <v>0</v>
      </c>
      <c r="AJ60">
        <f>IF(RawData[[#This Row],[PerformanceScore]]="Needs Improvement",1,0)</f>
        <v>0</v>
      </c>
      <c r="AK60">
        <v>28.999999999999996</v>
      </c>
      <c r="AL60" s="1">
        <v>59</v>
      </c>
      <c r="AM60" s="1">
        <v>87</v>
      </c>
      <c r="AN60">
        <v>92</v>
      </c>
      <c r="AP60" s="47"/>
      <c r="AQ60" s="47"/>
      <c r="AR60" s="47"/>
      <c r="AS60" s="47"/>
      <c r="AT60" s="47"/>
      <c r="AU60" s="47"/>
      <c r="AV60" s="21"/>
      <c r="AW60" s="46"/>
      <c r="AX60" s="21"/>
      <c r="AY60" s="70"/>
      <c r="AZ60" s="75"/>
      <c r="BA60" s="76"/>
      <c r="BB60" s="70"/>
      <c r="BC60" s="76"/>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row>
    <row r="61" spans="1:83" ht="15.6" thickTop="1" thickBot="1" x14ac:dyDescent="0.35">
      <c r="A61">
        <v>60</v>
      </c>
      <c r="B61">
        <v>2018</v>
      </c>
      <c r="C61" s="1">
        <v>4</v>
      </c>
      <c r="D61" s="2">
        <v>43409</v>
      </c>
      <c r="E61" s="2">
        <v>43497</v>
      </c>
      <c r="F61" t="s">
        <v>5</v>
      </c>
      <c r="G61" t="s">
        <v>30</v>
      </c>
      <c r="H61" t="s">
        <v>27</v>
      </c>
      <c r="I61" t="s">
        <v>22</v>
      </c>
      <c r="J61" t="s">
        <v>13</v>
      </c>
      <c r="K61" s="1" t="str">
        <f t="shared" si="1"/>
        <v>External</v>
      </c>
      <c r="L61" s="57">
        <v>756000</v>
      </c>
      <c r="M61" s="1">
        <v>3</v>
      </c>
      <c r="N61" s="1">
        <v>4</v>
      </c>
      <c r="O61" s="1">
        <v>4</v>
      </c>
      <c r="P61">
        <v>0</v>
      </c>
      <c r="Q61" s="22">
        <v>88</v>
      </c>
      <c r="R61" s="1">
        <v>0</v>
      </c>
      <c r="S61" s="1">
        <v>1</v>
      </c>
      <c r="T61" s="1">
        <v>0</v>
      </c>
      <c r="U61" s="1">
        <v>0</v>
      </c>
      <c r="V61" s="1">
        <v>1</v>
      </c>
      <c r="W61" s="1">
        <v>0</v>
      </c>
      <c r="X61" s="1">
        <v>0</v>
      </c>
      <c r="Y61" s="1">
        <v>0</v>
      </c>
      <c r="Z61" s="1">
        <v>0</v>
      </c>
      <c r="AA61" s="1">
        <v>0</v>
      </c>
      <c r="AB61" s="1">
        <v>1</v>
      </c>
      <c r="AC61" s="1">
        <v>0</v>
      </c>
      <c r="AD61" s="1">
        <v>0</v>
      </c>
      <c r="AE61" s="15">
        <v>7.56</v>
      </c>
      <c r="AF61" s="1">
        <v>1</v>
      </c>
      <c r="AG61"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AH61">
        <f>IF(RawData[[#This Row],[PerformanceScore]]="Exceeds",1,0)</f>
        <v>1</v>
      </c>
      <c r="AI61">
        <f>IF(RawData[[#This Row],[PerformanceScore]]="Fully Meets",1,0)</f>
        <v>0</v>
      </c>
      <c r="AJ61">
        <f>IF(RawData[[#This Row],[PerformanceScore]]="Needs Improvement",1,0)</f>
        <v>0</v>
      </c>
      <c r="AK61">
        <v>46</v>
      </c>
      <c r="AL61" s="1">
        <v>59</v>
      </c>
      <c r="AM61" s="1">
        <v>87</v>
      </c>
      <c r="AN61">
        <v>92</v>
      </c>
      <c r="AP61" s="47"/>
      <c r="AQ61" s="47"/>
      <c r="AR61" s="47"/>
      <c r="AS61" s="47"/>
      <c r="AT61" s="47"/>
      <c r="AU61" s="47"/>
      <c r="AV61" s="21"/>
      <c r="AW61" s="46"/>
      <c r="AX61" s="21"/>
      <c r="AY61" s="70"/>
      <c r="AZ61" s="75"/>
      <c r="BA61" s="76"/>
      <c r="BB61" s="70"/>
      <c r="BC61" s="76"/>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row>
    <row r="62" spans="1:83" ht="15.6" thickTop="1" thickBot="1" x14ac:dyDescent="0.35">
      <c r="A62">
        <v>61</v>
      </c>
      <c r="B62">
        <v>2018</v>
      </c>
      <c r="C62" s="1">
        <v>4</v>
      </c>
      <c r="D62" s="2">
        <v>43411</v>
      </c>
      <c r="E62" s="2">
        <v>43467</v>
      </c>
      <c r="F62" t="s">
        <v>6</v>
      </c>
      <c r="G62" t="s">
        <v>31</v>
      </c>
      <c r="H62" t="s">
        <v>26</v>
      </c>
      <c r="I62" t="s">
        <v>21</v>
      </c>
      <c r="J62" t="s">
        <v>10</v>
      </c>
      <c r="K62" s="1" t="str">
        <f t="shared" si="1"/>
        <v>External</v>
      </c>
      <c r="L62" s="57">
        <v>265200</v>
      </c>
      <c r="M62" s="1">
        <v>2</v>
      </c>
      <c r="N62" s="1">
        <v>3</v>
      </c>
      <c r="O62" s="1">
        <v>5</v>
      </c>
      <c r="P62">
        <v>1</v>
      </c>
      <c r="Q62" s="22">
        <v>56</v>
      </c>
      <c r="R62" s="1">
        <v>0</v>
      </c>
      <c r="S62" s="1">
        <v>0</v>
      </c>
      <c r="T62" s="1">
        <v>1</v>
      </c>
      <c r="U62" s="1">
        <v>0</v>
      </c>
      <c r="V62" s="1">
        <v>0</v>
      </c>
      <c r="W62" s="1">
        <v>0</v>
      </c>
      <c r="X62" s="1">
        <v>1</v>
      </c>
      <c r="Y62" s="1">
        <v>0</v>
      </c>
      <c r="Z62" s="1">
        <v>0</v>
      </c>
      <c r="AA62" s="1">
        <v>1</v>
      </c>
      <c r="AB62" s="1">
        <v>0</v>
      </c>
      <c r="AC62" s="1">
        <v>0</v>
      </c>
      <c r="AD62" s="1">
        <v>0</v>
      </c>
      <c r="AE62" s="15">
        <v>2.6520000000000001</v>
      </c>
      <c r="AF62" s="1">
        <v>1</v>
      </c>
      <c r="AG62"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AH62">
        <f>IF(RawData[[#This Row],[PerformanceScore]]="Exceeds",1,0)</f>
        <v>0</v>
      </c>
      <c r="AI62">
        <f>IF(RawData[[#This Row],[PerformanceScore]]="Fully Meets",1,0)</f>
        <v>1</v>
      </c>
      <c r="AJ62">
        <f>IF(RawData[[#This Row],[PerformanceScore]]="Needs Improvement",1,0)</f>
        <v>0</v>
      </c>
      <c r="AK62">
        <v>46</v>
      </c>
      <c r="AL62" s="1">
        <v>56</v>
      </c>
      <c r="AM62" s="1">
        <v>85</v>
      </c>
      <c r="AN62">
        <v>92</v>
      </c>
      <c r="AP62" s="47"/>
      <c r="AQ62" s="47"/>
      <c r="AR62" s="47"/>
      <c r="AS62" s="47"/>
      <c r="AT62" s="47"/>
      <c r="AU62" s="47"/>
      <c r="AV62" s="21"/>
      <c r="AW62" s="46"/>
      <c r="AX62" s="21"/>
      <c r="AY62" s="70"/>
      <c r="AZ62" s="75"/>
      <c r="BA62" s="76"/>
      <c r="BB62" s="70"/>
      <c r="BC62" s="76"/>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row>
    <row r="63" spans="1:83" ht="15.6" thickTop="1" thickBot="1" x14ac:dyDescent="0.35">
      <c r="A63">
        <v>62</v>
      </c>
      <c r="B63">
        <v>2018</v>
      </c>
      <c r="C63" s="1">
        <v>4</v>
      </c>
      <c r="D63" s="2">
        <v>43411</v>
      </c>
      <c r="E63" s="2">
        <v>43470</v>
      </c>
      <c r="F63" t="s">
        <v>118</v>
      </c>
      <c r="G63" t="s">
        <v>15</v>
      </c>
      <c r="H63" t="s">
        <v>26</v>
      </c>
      <c r="I63" t="s">
        <v>21</v>
      </c>
      <c r="J63" t="s">
        <v>11</v>
      </c>
      <c r="K63" s="1" t="str">
        <f t="shared" si="1"/>
        <v>Internal</v>
      </c>
      <c r="L63" s="57">
        <v>213600</v>
      </c>
      <c r="M63" s="1">
        <v>1</v>
      </c>
      <c r="N63" s="1">
        <v>1</v>
      </c>
      <c r="O63" s="1">
        <v>1</v>
      </c>
      <c r="P63">
        <v>1</v>
      </c>
      <c r="Q63" s="22">
        <v>59</v>
      </c>
      <c r="R63" s="1">
        <v>0</v>
      </c>
      <c r="S63" s="1">
        <v>0</v>
      </c>
      <c r="T63" s="1">
        <v>0</v>
      </c>
      <c r="U63" s="1">
        <v>1</v>
      </c>
      <c r="V63" s="1">
        <v>0</v>
      </c>
      <c r="W63" s="1">
        <v>0</v>
      </c>
      <c r="X63" s="1">
        <v>0</v>
      </c>
      <c r="Y63" s="1">
        <v>1</v>
      </c>
      <c r="Z63" s="1">
        <v>0</v>
      </c>
      <c r="AA63" s="1">
        <v>0</v>
      </c>
      <c r="AB63" s="1">
        <v>0</v>
      </c>
      <c r="AC63" s="1">
        <v>0</v>
      </c>
      <c r="AD63" s="1">
        <v>0</v>
      </c>
      <c r="AE63" s="15">
        <v>2.1360000000000001</v>
      </c>
      <c r="AF63" s="1">
        <v>0</v>
      </c>
      <c r="AG63"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63">
        <f>IF(RawData[[#This Row],[PerformanceScore]]="Exceeds",1,0)</f>
        <v>0</v>
      </c>
      <c r="AI63">
        <f>IF(RawData[[#This Row],[PerformanceScore]]="Fully Meets",1,0)</f>
        <v>1</v>
      </c>
      <c r="AJ63">
        <f>IF(RawData[[#This Row],[PerformanceScore]]="Needs Improvement",1,0)</f>
        <v>0</v>
      </c>
      <c r="AK63">
        <v>35</v>
      </c>
      <c r="AL63" s="1">
        <v>56</v>
      </c>
      <c r="AM63" s="1">
        <v>85</v>
      </c>
      <c r="AN63">
        <v>92</v>
      </c>
      <c r="AP63" s="47"/>
      <c r="AQ63" s="47"/>
      <c r="AR63" s="47"/>
      <c r="AS63" s="47"/>
      <c r="AT63" s="47"/>
      <c r="AU63" s="47"/>
      <c r="AV63" s="21"/>
      <c r="AW63" s="46"/>
      <c r="AX63" s="21"/>
      <c r="AY63" s="70"/>
      <c r="AZ63" s="75"/>
      <c r="BA63" s="76"/>
      <c r="BB63" s="70"/>
      <c r="BC63" s="76"/>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row>
    <row r="64" spans="1:83" ht="15.6" thickTop="1" thickBot="1" x14ac:dyDescent="0.35">
      <c r="A64">
        <v>63</v>
      </c>
      <c r="B64">
        <v>2018</v>
      </c>
      <c r="C64" s="1">
        <v>4</v>
      </c>
      <c r="D64" s="2">
        <v>43415</v>
      </c>
      <c r="E64" s="2">
        <v>43435</v>
      </c>
      <c r="F64" t="s">
        <v>118</v>
      </c>
      <c r="G64" t="s">
        <v>15</v>
      </c>
      <c r="H64" t="s">
        <v>26</v>
      </c>
      <c r="I64" t="s">
        <v>21</v>
      </c>
      <c r="J64" t="s">
        <v>14</v>
      </c>
      <c r="K64" s="1" t="str">
        <f t="shared" si="1"/>
        <v>External</v>
      </c>
      <c r="L64" s="57">
        <v>174000</v>
      </c>
      <c r="M64" s="1">
        <v>1</v>
      </c>
      <c r="N64" s="1">
        <v>1</v>
      </c>
      <c r="O64" s="1">
        <v>3</v>
      </c>
      <c r="P64">
        <v>1</v>
      </c>
      <c r="Q64" s="22">
        <v>20</v>
      </c>
      <c r="R64" s="1">
        <v>0</v>
      </c>
      <c r="S64" s="1">
        <v>0</v>
      </c>
      <c r="T64" s="1">
        <v>0</v>
      </c>
      <c r="U64" s="1">
        <v>0</v>
      </c>
      <c r="V64" s="1">
        <v>0</v>
      </c>
      <c r="W64" s="1">
        <v>0</v>
      </c>
      <c r="X64" s="1">
        <v>0</v>
      </c>
      <c r="Y64" s="1">
        <v>1</v>
      </c>
      <c r="Z64" s="1">
        <v>0</v>
      </c>
      <c r="AA64" s="1">
        <v>0</v>
      </c>
      <c r="AB64" s="1">
        <v>0</v>
      </c>
      <c r="AC64" s="1">
        <v>0</v>
      </c>
      <c r="AD64" s="1">
        <v>0</v>
      </c>
      <c r="AE64" s="15">
        <v>1.74</v>
      </c>
      <c r="AF64" s="1">
        <v>1</v>
      </c>
      <c r="AG64"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64">
        <f>IF(RawData[[#This Row],[PerformanceScore]]="Exceeds",1,0)</f>
        <v>0</v>
      </c>
      <c r="AI64">
        <f>IF(RawData[[#This Row],[PerformanceScore]]="Fully Meets",1,0)</f>
        <v>1</v>
      </c>
      <c r="AJ64">
        <f>IF(RawData[[#This Row],[PerformanceScore]]="Needs Improvement",1,0)</f>
        <v>0</v>
      </c>
      <c r="AK64">
        <v>36</v>
      </c>
      <c r="AL64" s="1">
        <v>70</v>
      </c>
      <c r="AM64" s="1">
        <v>87</v>
      </c>
      <c r="AN64">
        <v>94</v>
      </c>
      <c r="AP64" s="47"/>
      <c r="AQ64" s="47"/>
      <c r="AR64" s="47"/>
      <c r="AS64" s="47"/>
      <c r="AT64" s="47"/>
      <c r="AU64" s="47"/>
      <c r="AV64" s="21"/>
      <c r="AW64" s="46"/>
      <c r="AX64" s="21"/>
      <c r="AY64" s="70"/>
      <c r="AZ64" s="75"/>
      <c r="BA64" s="76"/>
      <c r="BB64" s="70"/>
      <c r="BC64" s="76"/>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row>
    <row r="65" spans="1:83" ht="15.6" thickTop="1" thickBot="1" x14ac:dyDescent="0.35">
      <c r="A65">
        <v>64</v>
      </c>
      <c r="B65">
        <v>2018</v>
      </c>
      <c r="C65" s="1">
        <v>4</v>
      </c>
      <c r="D65" s="2">
        <v>43439</v>
      </c>
      <c r="E65" s="2">
        <v>43467</v>
      </c>
      <c r="F65" t="s">
        <v>118</v>
      </c>
      <c r="G65" t="s">
        <v>15</v>
      </c>
      <c r="H65" t="s">
        <v>27</v>
      </c>
      <c r="I65" t="s">
        <v>24</v>
      </c>
      <c r="J65" t="s">
        <v>14</v>
      </c>
      <c r="K65" s="1" t="str">
        <f t="shared" si="1"/>
        <v>External</v>
      </c>
      <c r="L65" s="57">
        <v>168000</v>
      </c>
      <c r="M65" s="1">
        <v>1</v>
      </c>
      <c r="N65" s="1">
        <v>1</v>
      </c>
      <c r="O65" s="1">
        <v>3</v>
      </c>
      <c r="P65">
        <v>0</v>
      </c>
      <c r="Q65" s="22">
        <v>28</v>
      </c>
      <c r="R65" s="1">
        <v>0</v>
      </c>
      <c r="S65" s="1">
        <v>0</v>
      </c>
      <c r="T65" s="1">
        <v>0</v>
      </c>
      <c r="U65" s="1">
        <v>0</v>
      </c>
      <c r="V65" s="1">
        <v>0</v>
      </c>
      <c r="W65" s="1">
        <v>0</v>
      </c>
      <c r="X65" s="1">
        <v>0</v>
      </c>
      <c r="Y65" s="1">
        <v>1</v>
      </c>
      <c r="Z65" s="1">
        <v>0</v>
      </c>
      <c r="AA65" s="1">
        <v>0</v>
      </c>
      <c r="AB65" s="1">
        <v>0</v>
      </c>
      <c r="AC65" s="1">
        <v>0</v>
      </c>
      <c r="AD65" s="1">
        <v>0</v>
      </c>
      <c r="AE65" s="15">
        <v>1.68</v>
      </c>
      <c r="AF65" s="1">
        <v>1</v>
      </c>
      <c r="AG65" s="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AH65">
        <f>IF(RawData[[#This Row],[PerformanceScore]]="Exceeds",1,0)</f>
        <v>0</v>
      </c>
      <c r="AI65">
        <f>IF(RawData[[#This Row],[PerformanceScore]]="Fully Meets",1,0)</f>
        <v>0</v>
      </c>
      <c r="AJ65">
        <f>IF(RawData[[#This Row],[PerformanceScore]]="Needs Improvement",1,0)</f>
        <v>0</v>
      </c>
      <c r="AK65">
        <v>32</v>
      </c>
      <c r="AL65" s="1">
        <v>71</v>
      </c>
      <c r="AM65" s="1">
        <v>87</v>
      </c>
      <c r="AN65">
        <v>94</v>
      </c>
      <c r="AP65" s="47"/>
      <c r="AQ65" s="47"/>
      <c r="AR65" s="47"/>
      <c r="AS65" s="47"/>
      <c r="AT65" s="47"/>
      <c r="AU65" s="47"/>
      <c r="AV65" s="21"/>
      <c r="AW65" s="46"/>
      <c r="AX65" s="21"/>
      <c r="AY65" s="70"/>
      <c r="AZ65" s="75"/>
      <c r="BA65" s="76"/>
      <c r="BB65" s="70"/>
      <c r="BC65" s="76"/>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row>
    <row r="66" spans="1:83" ht="15.6" thickTop="1" thickBot="1" x14ac:dyDescent="0.35">
      <c r="AZ66" s="47"/>
      <c r="BA66" s="47"/>
      <c r="BB66" s="47"/>
      <c r="BC66" s="47"/>
      <c r="BD66" s="47"/>
      <c r="BE66" s="47"/>
      <c r="BF66" s="21"/>
      <c r="BG66" s="46"/>
      <c r="BH66" s="21"/>
      <c r="BI66" s="70"/>
      <c r="BJ66" s="75"/>
      <c r="BK66" s="76"/>
      <c r="BL66" s="70"/>
      <c r="BM66" s="76"/>
    </row>
    <row r="67" spans="1:83" ht="15.6" thickTop="1" thickBot="1" x14ac:dyDescent="0.35">
      <c r="AZ67" s="47"/>
      <c r="BA67" s="47"/>
      <c r="BB67" s="47"/>
      <c r="BC67" s="47"/>
      <c r="BD67" s="47"/>
      <c r="BE67" s="47"/>
      <c r="BF67" s="21"/>
      <c r="BG67" s="46"/>
      <c r="BH67" s="21"/>
      <c r="BI67" s="70"/>
      <c r="BJ67" s="75"/>
      <c r="BK67" s="76"/>
      <c r="BL67" s="70"/>
      <c r="BM67" s="76"/>
    </row>
    <row r="68" spans="1:83" ht="15.6" thickTop="1" thickBot="1" x14ac:dyDescent="0.35">
      <c r="AZ68" s="47"/>
      <c r="BA68" s="47"/>
      <c r="BB68" s="47"/>
      <c r="BC68" s="47"/>
      <c r="BD68" s="47"/>
      <c r="BE68" s="47"/>
      <c r="BF68" s="21"/>
      <c r="BG68" s="46"/>
      <c r="BH68" s="21"/>
      <c r="BI68" s="70"/>
      <c r="BJ68" s="75"/>
      <c r="BK68" s="76"/>
      <c r="BL68" s="70"/>
      <c r="BM68" s="76"/>
    </row>
    <row r="69" spans="1:83" ht="15.6" thickTop="1" thickBot="1" x14ac:dyDescent="0.35">
      <c r="AZ69" s="47"/>
      <c r="BA69" s="47"/>
      <c r="BB69" s="47"/>
      <c r="BC69" s="47"/>
      <c r="BD69" s="47"/>
      <c r="BE69" s="47"/>
      <c r="BF69" s="21"/>
      <c r="BG69" s="46"/>
      <c r="BH69" s="21"/>
      <c r="BI69" s="70"/>
      <c r="BJ69" s="75"/>
      <c r="BK69" s="76"/>
      <c r="BL69" s="70"/>
      <c r="BM69" s="76"/>
    </row>
    <row r="70" spans="1:83" ht="15.6" thickTop="1" thickBot="1" x14ac:dyDescent="0.35">
      <c r="AZ70" s="47"/>
      <c r="BA70" s="47"/>
      <c r="BB70" s="47"/>
      <c r="BC70" s="47"/>
      <c r="BD70" s="47"/>
      <c r="BE70" s="47"/>
      <c r="BF70" s="21"/>
      <c r="BG70" s="46"/>
      <c r="BH70" s="21"/>
      <c r="BI70" s="70"/>
      <c r="BJ70" s="75"/>
      <c r="BK70" s="76"/>
      <c r="BL70" s="70"/>
      <c r="BM70" s="76"/>
    </row>
    <row r="71" spans="1:83" ht="15.6" thickTop="1" thickBot="1" x14ac:dyDescent="0.35">
      <c r="AZ71" s="47"/>
      <c r="BA71" s="47"/>
      <c r="BB71" s="47"/>
      <c r="BC71" s="47"/>
      <c r="BD71" s="47"/>
      <c r="BE71" s="47"/>
      <c r="BF71" s="21"/>
      <c r="BG71" s="46"/>
      <c r="BH71" s="21"/>
      <c r="BI71" s="70"/>
      <c r="BJ71" s="75"/>
      <c r="BK71" s="76"/>
      <c r="BL71" s="70"/>
      <c r="BM71" s="76"/>
    </row>
    <row r="72" spans="1:83" ht="15.6" thickTop="1" thickBot="1" x14ac:dyDescent="0.35">
      <c r="AZ72" s="47"/>
      <c r="BA72" s="47"/>
      <c r="BB72" s="47"/>
      <c r="BC72" s="47"/>
      <c r="BD72" s="47"/>
      <c r="BE72" s="47"/>
      <c r="BF72" s="21"/>
      <c r="BG72" s="46"/>
      <c r="BH72" s="21"/>
      <c r="BI72" s="70"/>
      <c r="BJ72" s="75"/>
      <c r="BK72" s="76"/>
      <c r="BL72" s="70"/>
      <c r="BM72" s="76"/>
    </row>
    <row r="73" spans="1:83" ht="15.6" thickTop="1" thickBot="1" x14ac:dyDescent="0.35">
      <c r="AZ73" s="47"/>
      <c r="BA73" s="47"/>
      <c r="BB73" s="47"/>
      <c r="BC73" s="47"/>
      <c r="BD73" s="47"/>
      <c r="BE73" s="47"/>
      <c r="BF73" s="21"/>
      <c r="BG73" s="46"/>
      <c r="BH73" s="21"/>
      <c r="BI73" s="70"/>
      <c r="BJ73" s="75"/>
      <c r="BK73" s="76"/>
      <c r="BL73" s="70"/>
      <c r="BM73" s="76"/>
    </row>
    <row r="74" spans="1:83" ht="15.6" thickTop="1" thickBot="1" x14ac:dyDescent="0.35">
      <c r="AZ74" s="47"/>
      <c r="BA74" s="47"/>
      <c r="BB74" s="47"/>
      <c r="BC74" s="47"/>
      <c r="BD74" s="47"/>
      <c r="BE74" s="47"/>
      <c r="BF74" s="21"/>
      <c r="BG74" s="46"/>
      <c r="BH74" s="21"/>
      <c r="BI74" s="70"/>
      <c r="BJ74" s="75"/>
      <c r="BK74" s="76"/>
      <c r="BL74" s="70"/>
      <c r="BM74" s="76"/>
    </row>
    <row r="75" spans="1:83" ht="15.6" thickTop="1" thickBot="1" x14ac:dyDescent="0.35">
      <c r="AZ75" s="47"/>
      <c r="BA75" s="47"/>
      <c r="BB75" s="47"/>
      <c r="BC75" s="47"/>
      <c r="BD75" s="47"/>
      <c r="BE75" s="47"/>
      <c r="BF75" s="21"/>
      <c r="BG75" s="46"/>
      <c r="BH75" s="21"/>
      <c r="BI75" s="70"/>
      <c r="BJ75" s="75"/>
      <c r="BK75" s="76"/>
      <c r="BL75" s="70"/>
      <c r="BM75" s="76"/>
    </row>
    <row r="76" spans="1:83" ht="15.6" thickTop="1" thickBot="1" x14ac:dyDescent="0.35">
      <c r="AZ76" s="47"/>
      <c r="BA76" s="47"/>
      <c r="BB76" s="47"/>
      <c r="BC76" s="47"/>
      <c r="BD76" s="47"/>
      <c r="BE76" s="47"/>
      <c r="BF76" s="21"/>
      <c r="BG76" s="46"/>
      <c r="BH76" s="21"/>
      <c r="BI76" s="70"/>
      <c r="BJ76" s="75"/>
      <c r="BK76" s="76"/>
      <c r="BL76" s="70"/>
      <c r="BM76" s="76"/>
    </row>
    <row r="77" spans="1:83" ht="15.6" thickTop="1" thickBot="1" x14ac:dyDescent="0.35">
      <c r="AZ77" s="47"/>
      <c r="BA77" s="47"/>
      <c r="BB77" s="47"/>
      <c r="BC77" s="47"/>
      <c r="BD77" s="47"/>
      <c r="BE77" s="47"/>
      <c r="BF77" s="21"/>
      <c r="BG77" s="46"/>
      <c r="BH77" s="21"/>
      <c r="BI77" s="70"/>
      <c r="BJ77" s="75"/>
      <c r="BK77" s="76"/>
      <c r="BL77" s="70"/>
      <c r="BM77" s="76"/>
    </row>
    <row r="78" spans="1:83" ht="15.6" thickTop="1" thickBot="1" x14ac:dyDescent="0.35">
      <c r="AZ78" s="47"/>
      <c r="BA78" s="47"/>
      <c r="BB78" s="47"/>
      <c r="BC78" s="47"/>
      <c r="BD78" s="47"/>
      <c r="BE78" s="47"/>
      <c r="BF78" s="21"/>
      <c r="BG78" s="46"/>
      <c r="BH78" s="21"/>
      <c r="BI78" s="70"/>
      <c r="BJ78" s="75"/>
      <c r="BK78" s="76"/>
      <c r="BL78" s="70"/>
      <c r="BM78" s="76"/>
    </row>
    <row r="79" spans="1:83" ht="15.6" thickTop="1" thickBot="1" x14ac:dyDescent="0.35">
      <c r="AZ79" s="47"/>
      <c r="BA79" s="47"/>
      <c r="BB79" s="47"/>
      <c r="BC79" s="47"/>
      <c r="BD79" s="47"/>
      <c r="BE79" s="47"/>
      <c r="BF79" s="21"/>
      <c r="BG79" s="46"/>
      <c r="BH79" s="21"/>
      <c r="BI79" s="70"/>
      <c r="BJ79" s="75"/>
      <c r="BK79" s="76"/>
      <c r="BL79" s="70"/>
      <c r="BM79" s="76"/>
    </row>
    <row r="80" spans="1:83" ht="15.6" thickTop="1" thickBot="1" x14ac:dyDescent="0.35">
      <c r="AZ80" s="47"/>
      <c r="BA80" s="47"/>
      <c r="BB80" s="47"/>
      <c r="BC80" s="47"/>
      <c r="BD80" s="47"/>
      <c r="BE80" s="47"/>
      <c r="BF80" s="21"/>
      <c r="BG80" s="46"/>
      <c r="BH80" s="21"/>
      <c r="BI80" s="70"/>
      <c r="BJ80" s="75"/>
      <c r="BK80" s="76"/>
      <c r="BL80" s="70"/>
      <c r="BM80" s="76"/>
    </row>
    <row r="81" spans="52:94" ht="15.6" thickTop="1" thickBot="1" x14ac:dyDescent="0.35">
      <c r="AZ81" s="47"/>
      <c r="BA81" s="47"/>
      <c r="BB81" s="47"/>
      <c r="BC81" s="47"/>
      <c r="BD81" s="47"/>
      <c r="BE81" s="47"/>
      <c r="BF81" s="21"/>
      <c r="BG81" s="46"/>
      <c r="BH81" s="21"/>
      <c r="BI81" s="70"/>
      <c r="BJ81" s="75"/>
      <c r="BK81" s="76"/>
      <c r="BL81" s="70"/>
      <c r="BM81" s="76"/>
    </row>
    <row r="82" spans="52:94" ht="15.6" thickTop="1" thickBot="1" x14ac:dyDescent="0.35">
      <c r="AZ82" s="47"/>
      <c r="BA82" s="47"/>
      <c r="BB82" s="47"/>
      <c r="BC82" s="47"/>
      <c r="BD82" s="47"/>
      <c r="BE82" s="47"/>
      <c r="BF82" s="21"/>
      <c r="BG82" s="46"/>
      <c r="BH82" s="21"/>
      <c r="BI82" s="70"/>
      <c r="BJ82" s="75"/>
      <c r="BK82" s="76"/>
      <c r="BL82" s="70"/>
      <c r="BM82" s="76"/>
    </row>
    <row r="83" spans="52:94" ht="15.6" thickTop="1" thickBot="1" x14ac:dyDescent="0.35">
      <c r="AZ83" s="47"/>
      <c r="BA83" s="47"/>
      <c r="BB83" s="47"/>
      <c r="BC83" s="47"/>
      <c r="BD83" s="47"/>
      <c r="BE83" s="47"/>
      <c r="BF83" s="21"/>
      <c r="BG83" s="46"/>
      <c r="BH83" s="21"/>
      <c r="BI83" s="70"/>
      <c r="BJ83" s="75"/>
      <c r="BK83" s="76"/>
      <c r="BL83" s="70"/>
      <c r="BM83" s="76"/>
    </row>
    <row r="84" spans="52:94" ht="15.6" thickTop="1" thickBot="1" x14ac:dyDescent="0.35">
      <c r="AZ84" s="47"/>
      <c r="BA84" s="47"/>
      <c r="BB84" s="47"/>
      <c r="BC84" s="47"/>
      <c r="BD84" s="47"/>
      <c r="BE84" s="47"/>
      <c r="BF84" s="21"/>
      <c r="BG84" s="46"/>
      <c r="BH84" s="21"/>
      <c r="BI84" s="70"/>
      <c r="BJ84" s="75"/>
      <c r="BK84" s="76"/>
      <c r="BL84" s="70"/>
      <c r="BM84" s="76"/>
    </row>
    <row r="85" spans="52:94" ht="15.6" thickTop="1" thickBot="1" x14ac:dyDescent="0.35">
      <c r="AZ85" s="47"/>
      <c r="BA85" s="47"/>
      <c r="BB85" s="47"/>
      <c r="BC85" s="47"/>
      <c r="BD85" s="47"/>
      <c r="BE85" s="47"/>
      <c r="BF85" s="21"/>
      <c r="BG85" s="46"/>
      <c r="BH85" s="21"/>
      <c r="BI85" s="70"/>
      <c r="BJ85" s="75"/>
      <c r="BK85" s="76"/>
      <c r="BL85" s="70"/>
      <c r="BM85" s="76"/>
    </row>
    <row r="86" spans="52:94" ht="15" thickTop="1" x14ac:dyDescent="0.3">
      <c r="AZ86" s="47"/>
      <c r="BA86" s="47"/>
      <c r="BB86" s="47"/>
      <c r="BC86" s="47"/>
      <c r="BD86" s="47"/>
      <c r="BE86" s="49"/>
      <c r="BF86" s="50"/>
      <c r="BG86" s="46"/>
      <c r="BH86" s="21"/>
      <c r="BI86" s="52"/>
      <c r="BJ86" s="45"/>
      <c r="BK86" s="48"/>
      <c r="BL86" s="52"/>
      <c r="BM86" s="48"/>
    </row>
    <row r="87" spans="52:94" x14ac:dyDescent="0.3">
      <c r="AZ87" s="56"/>
      <c r="BA87" s="56"/>
      <c r="BB87" s="56"/>
      <c r="BC87" s="56"/>
      <c r="BD87" s="56"/>
      <c r="BE87" s="56"/>
      <c r="BF87" s="56"/>
      <c r="BG87" s="79"/>
      <c r="BH87" s="79"/>
      <c r="BI87" s="79"/>
      <c r="BJ87" s="79"/>
      <c r="BK87" s="79"/>
      <c r="BL87" s="79"/>
      <c r="BM87" s="79"/>
      <c r="CI87" s="30"/>
      <c r="CJ87" s="30"/>
      <c r="CK87" s="30"/>
      <c r="CL87" s="30"/>
      <c r="CM87" s="30"/>
      <c r="CN87" s="30"/>
      <c r="CO87" s="30"/>
      <c r="CP87" s="30"/>
    </row>
    <row r="88" spans="52:94" ht="15" thickBot="1" x14ac:dyDescent="0.35"/>
    <row r="89" spans="52:94" ht="15" thickTop="1" x14ac:dyDescent="0.3">
      <c r="AZ89" s="31"/>
      <c r="BA89" s="31"/>
      <c r="BB89" s="31"/>
      <c r="BC89" s="31"/>
      <c r="BD89" s="31"/>
      <c r="BE89" s="31"/>
      <c r="BF89" s="31"/>
      <c r="BG89" s="31"/>
    </row>
    <row r="95" spans="52:94" x14ac:dyDescent="0.3">
      <c r="AZ95" s="30"/>
      <c r="BA95" s="30"/>
      <c r="BB95" s="30"/>
      <c r="BC95" s="30"/>
      <c r="BD95" s="30"/>
      <c r="BE95" s="30"/>
      <c r="BF95" s="30"/>
      <c r="BG95" s="30"/>
    </row>
  </sheetData>
  <mergeCells count="3">
    <mergeCell ref="AP12:AR12"/>
    <mergeCell ref="AP13:AS13"/>
    <mergeCell ref="AP14:AR14"/>
  </mergeCells>
  <phoneticPr fontId="1" type="noConversion"/>
  <pageMargins left="0.7" right="0.7" top="0.75" bottom="0.75" header="0.3" footer="0.3"/>
  <pageSetup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EB82-A684-4038-9977-49C21DA03572}">
  <dimension ref="A1:L65"/>
  <sheetViews>
    <sheetView workbookViewId="0">
      <pane ySplit="1" topLeftCell="A2" activePane="bottomLeft" state="frozen"/>
      <selection activeCell="B1" sqref="B1"/>
      <selection pane="bottomLeft" activeCell="A6" sqref="A6:XFD6"/>
    </sheetView>
  </sheetViews>
  <sheetFormatPr defaultRowHeight="14.4" x14ac:dyDescent="0.3"/>
  <cols>
    <col min="1" max="1" width="11.109375" bestFit="1" customWidth="1"/>
    <col min="2" max="2" width="9.6640625" bestFit="1" customWidth="1"/>
    <col min="3" max="3" width="9.88671875" bestFit="1" customWidth="1"/>
    <col min="4" max="4" width="14.44140625" bestFit="1" customWidth="1"/>
    <col min="5" max="5" width="9.5546875" bestFit="1" customWidth="1"/>
    <col min="6" max="6" width="11.6640625" bestFit="1" customWidth="1"/>
    <col min="7" max="7" width="11" bestFit="1" customWidth="1"/>
    <col min="8" max="8" width="11.109375" bestFit="1" customWidth="1"/>
    <col min="9" max="9" width="11.44140625" bestFit="1" customWidth="1"/>
    <col min="10" max="10" width="13.33203125" bestFit="1" customWidth="1"/>
    <col min="11" max="11" width="11.88671875" bestFit="1" customWidth="1"/>
    <col min="12" max="12" width="10.6640625" bestFit="1" customWidth="1"/>
  </cols>
  <sheetData>
    <row r="1" spans="1:12" ht="15" thickBot="1" x14ac:dyDescent="0.35">
      <c r="A1" s="55" t="s">
        <v>51</v>
      </c>
      <c r="B1" s="55" t="s">
        <v>116</v>
      </c>
      <c r="C1" s="55" t="s">
        <v>122</v>
      </c>
      <c r="D1" s="55" t="s">
        <v>123</v>
      </c>
      <c r="E1" s="55" t="s">
        <v>124</v>
      </c>
      <c r="F1" s="55" t="s">
        <v>125</v>
      </c>
      <c r="G1" s="55" t="s">
        <v>126</v>
      </c>
      <c r="H1" s="55" t="s">
        <v>127</v>
      </c>
      <c r="I1" s="55" t="s">
        <v>130</v>
      </c>
      <c r="J1" s="55" t="s">
        <v>49</v>
      </c>
      <c r="K1" s="55" t="s">
        <v>46</v>
      </c>
      <c r="L1" s="55" t="s">
        <v>215</v>
      </c>
    </row>
    <row r="2" spans="1:12" ht="15" thickTop="1" x14ac:dyDescent="0.3">
      <c r="A2" s="90">
        <v>30</v>
      </c>
      <c r="B2" s="87">
        <v>0</v>
      </c>
      <c r="C2" s="87">
        <v>1</v>
      </c>
      <c r="D2" s="87">
        <v>0</v>
      </c>
      <c r="E2" s="87">
        <v>0</v>
      </c>
      <c r="F2" s="87">
        <v>1</v>
      </c>
      <c r="G2" s="87">
        <v>0</v>
      </c>
      <c r="H2" s="87">
        <v>0</v>
      </c>
      <c r="I2" s="87">
        <v>0</v>
      </c>
      <c r="J2" s="96">
        <v>7.44</v>
      </c>
      <c r="K2" s="93">
        <v>1</v>
      </c>
      <c r="L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3" spans="1:12" x14ac:dyDescent="0.3">
      <c r="A3" s="91">
        <v>28</v>
      </c>
      <c r="B3" s="97">
        <v>0</v>
      </c>
      <c r="C3" s="97">
        <v>0</v>
      </c>
      <c r="D3" s="97">
        <v>1</v>
      </c>
      <c r="E3" s="97">
        <v>0</v>
      </c>
      <c r="F3" s="97">
        <v>1</v>
      </c>
      <c r="G3" s="97">
        <v>0</v>
      </c>
      <c r="H3" s="97">
        <v>0</v>
      </c>
      <c r="I3" s="97">
        <v>0</v>
      </c>
      <c r="J3" s="98">
        <v>7.44</v>
      </c>
      <c r="K3" s="94">
        <v>1</v>
      </c>
      <c r="L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row>
    <row r="4" spans="1:12" x14ac:dyDescent="0.3">
      <c r="A4" s="90">
        <v>60</v>
      </c>
      <c r="B4" s="87">
        <v>0</v>
      </c>
      <c r="C4" s="87">
        <v>0</v>
      </c>
      <c r="D4" s="87">
        <v>0</v>
      </c>
      <c r="E4" s="87">
        <v>1</v>
      </c>
      <c r="F4" s="87">
        <v>1</v>
      </c>
      <c r="G4" s="87">
        <v>0</v>
      </c>
      <c r="H4" s="87">
        <v>0</v>
      </c>
      <c r="I4" s="87">
        <v>0</v>
      </c>
      <c r="J4" s="96">
        <v>6.6</v>
      </c>
      <c r="K4" s="93">
        <v>1</v>
      </c>
      <c r="L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5" spans="1:12" x14ac:dyDescent="0.3">
      <c r="A5" s="91">
        <v>27</v>
      </c>
      <c r="B5" s="97">
        <v>1</v>
      </c>
      <c r="C5" s="97">
        <v>0</v>
      </c>
      <c r="D5" s="97">
        <v>1</v>
      </c>
      <c r="E5" s="97">
        <v>0</v>
      </c>
      <c r="F5" s="97">
        <v>0</v>
      </c>
      <c r="G5" s="97">
        <v>0</v>
      </c>
      <c r="H5" s="97">
        <v>0</v>
      </c>
      <c r="I5" s="97">
        <v>0</v>
      </c>
      <c r="J5" s="98">
        <v>9.6</v>
      </c>
      <c r="K5" s="94">
        <v>1</v>
      </c>
      <c r="L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row>
    <row r="6" spans="1:12" x14ac:dyDescent="0.3">
      <c r="A6" s="90">
        <v>28</v>
      </c>
      <c r="B6" s="87">
        <v>0</v>
      </c>
      <c r="C6" s="87">
        <v>0</v>
      </c>
      <c r="D6" s="87">
        <v>0</v>
      </c>
      <c r="E6" s="87">
        <v>0</v>
      </c>
      <c r="F6" s="87">
        <v>1</v>
      </c>
      <c r="G6" s="87">
        <v>0</v>
      </c>
      <c r="H6" s="87">
        <v>0</v>
      </c>
      <c r="I6" s="87">
        <v>0</v>
      </c>
      <c r="J6" s="96">
        <v>6.6</v>
      </c>
      <c r="K6" s="93">
        <v>0</v>
      </c>
      <c r="L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7" spans="1:12" x14ac:dyDescent="0.3">
      <c r="A7" s="91">
        <v>57</v>
      </c>
      <c r="B7" s="97">
        <v>0</v>
      </c>
      <c r="C7" s="97">
        <v>0</v>
      </c>
      <c r="D7" s="97">
        <v>0</v>
      </c>
      <c r="E7" s="97">
        <v>1</v>
      </c>
      <c r="F7" s="97">
        <v>1</v>
      </c>
      <c r="G7" s="97">
        <v>0</v>
      </c>
      <c r="H7" s="97">
        <v>0</v>
      </c>
      <c r="I7" s="97">
        <v>0</v>
      </c>
      <c r="J7" s="98">
        <v>5.8920000000000003</v>
      </c>
      <c r="K7" s="94">
        <v>0</v>
      </c>
      <c r="L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8" spans="1:12" x14ac:dyDescent="0.3">
      <c r="A8" s="90">
        <v>31</v>
      </c>
      <c r="B8" s="87">
        <v>0</v>
      </c>
      <c r="C8" s="87">
        <v>0</v>
      </c>
      <c r="D8" s="87">
        <v>0</v>
      </c>
      <c r="E8" s="87">
        <v>0</v>
      </c>
      <c r="F8" s="87">
        <v>0</v>
      </c>
      <c r="G8" s="87">
        <v>0</v>
      </c>
      <c r="H8" s="87">
        <v>1</v>
      </c>
      <c r="I8" s="87">
        <v>0</v>
      </c>
      <c r="J8" s="96">
        <v>5.82</v>
      </c>
      <c r="K8" s="93">
        <v>1</v>
      </c>
      <c r="L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9" spans="1:12" x14ac:dyDescent="0.3">
      <c r="A9" s="91">
        <v>23</v>
      </c>
      <c r="B9" s="97">
        <v>0</v>
      </c>
      <c r="C9" s="97">
        <v>0</v>
      </c>
      <c r="D9" s="97">
        <v>0</v>
      </c>
      <c r="E9" s="97">
        <v>0</v>
      </c>
      <c r="F9" s="97">
        <v>1</v>
      </c>
      <c r="G9" s="97">
        <v>0</v>
      </c>
      <c r="H9" s="97">
        <v>0</v>
      </c>
      <c r="I9" s="97">
        <v>0</v>
      </c>
      <c r="J9" s="98">
        <v>5.64</v>
      </c>
      <c r="K9" s="94">
        <v>1</v>
      </c>
      <c r="L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10" spans="1:12" x14ac:dyDescent="0.3">
      <c r="A10" s="90">
        <v>28</v>
      </c>
      <c r="B10" s="87">
        <v>0</v>
      </c>
      <c r="C10" s="87">
        <v>0</v>
      </c>
      <c r="D10" s="87">
        <v>0</v>
      </c>
      <c r="E10" s="87">
        <v>1</v>
      </c>
      <c r="F10" s="87">
        <v>1</v>
      </c>
      <c r="G10" s="87">
        <v>0</v>
      </c>
      <c r="H10" s="87">
        <v>0</v>
      </c>
      <c r="I10" s="87">
        <v>0</v>
      </c>
      <c r="J10" s="96">
        <v>5.4</v>
      </c>
      <c r="K10" s="93">
        <v>0</v>
      </c>
      <c r="L1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11" spans="1:12" x14ac:dyDescent="0.3">
      <c r="A11" s="91">
        <v>50</v>
      </c>
      <c r="B11" s="97">
        <v>0</v>
      </c>
      <c r="C11" s="97">
        <v>1</v>
      </c>
      <c r="D11" s="97">
        <v>0</v>
      </c>
      <c r="E11" s="97">
        <v>0</v>
      </c>
      <c r="F11" s="97">
        <v>0</v>
      </c>
      <c r="G11" s="97">
        <v>1</v>
      </c>
      <c r="H11" s="97">
        <v>0</v>
      </c>
      <c r="I11" s="97">
        <v>0</v>
      </c>
      <c r="J11" s="98">
        <v>5.4</v>
      </c>
      <c r="K11" s="94">
        <v>0</v>
      </c>
      <c r="L1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12" spans="1:12" x14ac:dyDescent="0.3">
      <c r="A12" s="90">
        <v>51</v>
      </c>
      <c r="B12" s="87">
        <v>1</v>
      </c>
      <c r="C12" s="87">
        <v>0</v>
      </c>
      <c r="D12" s="87">
        <v>1</v>
      </c>
      <c r="E12" s="87">
        <v>0</v>
      </c>
      <c r="F12" s="87">
        <v>0</v>
      </c>
      <c r="G12" s="87">
        <v>0</v>
      </c>
      <c r="H12" s="87">
        <v>0</v>
      </c>
      <c r="I12" s="87">
        <v>1</v>
      </c>
      <c r="J12" s="96">
        <v>8.4</v>
      </c>
      <c r="K12" s="93">
        <v>0</v>
      </c>
      <c r="L1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row>
    <row r="13" spans="1:12" x14ac:dyDescent="0.3">
      <c r="A13" s="91">
        <v>31</v>
      </c>
      <c r="B13" s="97">
        <v>0</v>
      </c>
      <c r="C13" s="97">
        <v>0</v>
      </c>
      <c r="D13" s="97">
        <v>0</v>
      </c>
      <c r="E13" s="97">
        <v>0</v>
      </c>
      <c r="F13" s="97">
        <v>0</v>
      </c>
      <c r="G13" s="97">
        <v>0</v>
      </c>
      <c r="H13" s="97">
        <v>1</v>
      </c>
      <c r="I13" s="97">
        <v>0</v>
      </c>
      <c r="J13" s="98">
        <v>4.92</v>
      </c>
      <c r="K13" s="94">
        <v>1</v>
      </c>
      <c r="L1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14" spans="1:12" x14ac:dyDescent="0.3">
      <c r="A14" s="90">
        <v>31</v>
      </c>
      <c r="B14" s="87">
        <v>1</v>
      </c>
      <c r="C14" s="87">
        <v>0</v>
      </c>
      <c r="D14" s="87">
        <v>0</v>
      </c>
      <c r="E14" s="87">
        <v>1</v>
      </c>
      <c r="F14" s="87">
        <v>0</v>
      </c>
      <c r="G14" s="87">
        <v>0</v>
      </c>
      <c r="H14" s="87">
        <v>0</v>
      </c>
      <c r="I14" s="87">
        <v>1</v>
      </c>
      <c r="J14" s="96">
        <v>7.68</v>
      </c>
      <c r="K14" s="93">
        <v>1</v>
      </c>
      <c r="L1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15" spans="1:12" x14ac:dyDescent="0.3">
      <c r="A15" s="91">
        <v>30</v>
      </c>
      <c r="B15" s="97">
        <v>0</v>
      </c>
      <c r="C15" s="97">
        <v>0</v>
      </c>
      <c r="D15" s="97">
        <v>0</v>
      </c>
      <c r="E15" s="97">
        <v>0</v>
      </c>
      <c r="F15" s="97">
        <v>0</v>
      </c>
      <c r="G15" s="97">
        <v>0</v>
      </c>
      <c r="H15" s="97">
        <v>1</v>
      </c>
      <c r="I15" s="97">
        <v>0</v>
      </c>
      <c r="J15" s="98">
        <v>5.16</v>
      </c>
      <c r="K15" s="94">
        <v>1</v>
      </c>
      <c r="L1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16" spans="1:12" x14ac:dyDescent="0.3">
      <c r="A16" s="90">
        <v>27</v>
      </c>
      <c r="B16" s="87">
        <v>1</v>
      </c>
      <c r="C16" s="87">
        <v>1</v>
      </c>
      <c r="D16" s="87">
        <v>0</v>
      </c>
      <c r="E16" s="87">
        <v>0</v>
      </c>
      <c r="F16" s="87">
        <v>0</v>
      </c>
      <c r="G16" s="87">
        <v>0</v>
      </c>
      <c r="H16" s="87">
        <v>0</v>
      </c>
      <c r="I16" s="87">
        <v>0</v>
      </c>
      <c r="J16" s="96">
        <v>6.24</v>
      </c>
      <c r="K16" s="93">
        <v>0</v>
      </c>
      <c r="L1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17" spans="1:12" x14ac:dyDescent="0.3">
      <c r="A17" s="91">
        <v>33</v>
      </c>
      <c r="B17" s="97">
        <v>0</v>
      </c>
      <c r="C17" s="97">
        <v>0</v>
      </c>
      <c r="D17" s="97">
        <v>0</v>
      </c>
      <c r="E17" s="97">
        <v>0</v>
      </c>
      <c r="F17" s="97">
        <v>1</v>
      </c>
      <c r="G17" s="97">
        <v>0</v>
      </c>
      <c r="H17" s="97">
        <v>0</v>
      </c>
      <c r="I17" s="97">
        <v>0</v>
      </c>
      <c r="J17" s="98">
        <v>5.16</v>
      </c>
      <c r="K17" s="94">
        <v>1</v>
      </c>
      <c r="L1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18" spans="1:12" x14ac:dyDescent="0.3">
      <c r="A18" s="90">
        <v>32</v>
      </c>
      <c r="B18" s="87">
        <v>0</v>
      </c>
      <c r="C18" s="87">
        <v>0</v>
      </c>
      <c r="D18" s="87">
        <v>0</v>
      </c>
      <c r="E18" s="87">
        <v>0</v>
      </c>
      <c r="F18" s="87">
        <v>1</v>
      </c>
      <c r="G18" s="87">
        <v>0</v>
      </c>
      <c r="H18" s="87">
        <v>0</v>
      </c>
      <c r="I18" s="87">
        <v>0</v>
      </c>
      <c r="J18" s="96">
        <v>5.13</v>
      </c>
      <c r="K18" s="93">
        <v>0</v>
      </c>
      <c r="L1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19" spans="1:12" x14ac:dyDescent="0.3">
      <c r="A19" s="91">
        <v>41</v>
      </c>
      <c r="B19" s="97">
        <v>1</v>
      </c>
      <c r="C19" s="97">
        <v>1</v>
      </c>
      <c r="D19" s="97">
        <v>0</v>
      </c>
      <c r="E19" s="97">
        <v>0</v>
      </c>
      <c r="F19" s="97">
        <v>0</v>
      </c>
      <c r="G19" s="97">
        <v>0</v>
      </c>
      <c r="H19" s="97">
        <v>0</v>
      </c>
      <c r="I19" s="97">
        <v>0</v>
      </c>
      <c r="J19" s="98">
        <v>7.8</v>
      </c>
      <c r="K19" s="94">
        <v>1</v>
      </c>
      <c r="L1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20" spans="1:12" x14ac:dyDescent="0.3">
      <c r="A20" s="90">
        <v>32</v>
      </c>
      <c r="B20" s="87">
        <v>0</v>
      </c>
      <c r="C20" s="87">
        <v>0</v>
      </c>
      <c r="D20" s="87">
        <v>0</v>
      </c>
      <c r="E20" s="87">
        <v>0</v>
      </c>
      <c r="F20" s="87">
        <v>1</v>
      </c>
      <c r="G20" s="87">
        <v>0</v>
      </c>
      <c r="H20" s="87">
        <v>0</v>
      </c>
      <c r="I20" s="87">
        <v>0</v>
      </c>
      <c r="J20" s="96">
        <v>5.0640000000000001</v>
      </c>
      <c r="K20" s="93">
        <v>1</v>
      </c>
      <c r="L2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21" spans="1:12" x14ac:dyDescent="0.3">
      <c r="A21" s="91">
        <v>32</v>
      </c>
      <c r="B21" s="97">
        <v>0</v>
      </c>
      <c r="C21" s="97">
        <v>1</v>
      </c>
      <c r="D21" s="97">
        <v>0</v>
      </c>
      <c r="E21" s="97">
        <v>0</v>
      </c>
      <c r="F21" s="97">
        <v>1</v>
      </c>
      <c r="G21" s="97">
        <v>0</v>
      </c>
      <c r="H21" s="97">
        <v>0</v>
      </c>
      <c r="I21" s="97">
        <v>0</v>
      </c>
      <c r="J21" s="98">
        <v>5.04</v>
      </c>
      <c r="K21" s="94">
        <v>0</v>
      </c>
      <c r="L2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22" spans="1:12" x14ac:dyDescent="0.3">
      <c r="A22" s="90">
        <v>27</v>
      </c>
      <c r="B22" s="87">
        <v>0</v>
      </c>
      <c r="C22" s="87">
        <v>0</v>
      </c>
      <c r="D22" s="87">
        <v>0</v>
      </c>
      <c r="E22" s="87">
        <v>0</v>
      </c>
      <c r="F22" s="87">
        <v>0</v>
      </c>
      <c r="G22" s="87">
        <v>0</v>
      </c>
      <c r="H22" s="87">
        <v>0</v>
      </c>
      <c r="I22" s="87">
        <v>0</v>
      </c>
      <c r="J22" s="96">
        <v>3.84</v>
      </c>
      <c r="K22" s="93">
        <v>1</v>
      </c>
      <c r="L2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23" spans="1:12" x14ac:dyDescent="0.3">
      <c r="A23" s="91">
        <v>31</v>
      </c>
      <c r="B23" s="97">
        <v>1</v>
      </c>
      <c r="C23" s="97">
        <v>0</v>
      </c>
      <c r="D23" s="97">
        <v>0</v>
      </c>
      <c r="E23" s="97">
        <v>1</v>
      </c>
      <c r="F23" s="97">
        <v>0</v>
      </c>
      <c r="G23" s="97">
        <v>0</v>
      </c>
      <c r="H23" s="97">
        <v>0</v>
      </c>
      <c r="I23" s="97">
        <v>0</v>
      </c>
      <c r="J23" s="98">
        <v>3.72</v>
      </c>
      <c r="K23" s="94">
        <v>1</v>
      </c>
      <c r="L2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24" spans="1:12" x14ac:dyDescent="0.3">
      <c r="A24" s="90">
        <v>26</v>
      </c>
      <c r="B24" s="87">
        <v>0</v>
      </c>
      <c r="C24" s="87">
        <v>0</v>
      </c>
      <c r="D24" s="87">
        <v>0</v>
      </c>
      <c r="E24" s="87">
        <v>1</v>
      </c>
      <c r="F24" s="87">
        <v>0</v>
      </c>
      <c r="G24" s="87">
        <v>0</v>
      </c>
      <c r="H24" s="87">
        <v>1</v>
      </c>
      <c r="I24" s="87">
        <v>0</v>
      </c>
      <c r="J24" s="96">
        <v>4.8120000000000003</v>
      </c>
      <c r="K24" s="93">
        <v>1</v>
      </c>
      <c r="L2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25" spans="1:12" x14ac:dyDescent="0.3">
      <c r="A25" s="91">
        <v>25</v>
      </c>
      <c r="B25" s="97">
        <v>0</v>
      </c>
      <c r="C25" s="97">
        <v>0</v>
      </c>
      <c r="D25" s="97">
        <v>0</v>
      </c>
      <c r="E25" s="97">
        <v>0</v>
      </c>
      <c r="F25" s="97">
        <v>0</v>
      </c>
      <c r="G25" s="97">
        <v>1</v>
      </c>
      <c r="H25" s="97">
        <v>0</v>
      </c>
      <c r="I25" s="97">
        <v>0</v>
      </c>
      <c r="J25" s="98">
        <v>4.8</v>
      </c>
      <c r="K25" s="94">
        <v>0</v>
      </c>
      <c r="L2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26" spans="1:12" x14ac:dyDescent="0.3">
      <c r="A26" s="90">
        <v>27</v>
      </c>
      <c r="B26" s="87">
        <v>0</v>
      </c>
      <c r="C26" s="87">
        <v>0</v>
      </c>
      <c r="D26" s="87">
        <v>1</v>
      </c>
      <c r="E26" s="87">
        <v>0</v>
      </c>
      <c r="F26" s="87">
        <v>0</v>
      </c>
      <c r="G26" s="87">
        <v>0</v>
      </c>
      <c r="H26" s="87">
        <v>0</v>
      </c>
      <c r="I26" s="87">
        <v>0</v>
      </c>
      <c r="J26" s="96">
        <v>7.8</v>
      </c>
      <c r="K26" s="93">
        <v>0</v>
      </c>
      <c r="L2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row>
    <row r="27" spans="1:12" x14ac:dyDescent="0.3">
      <c r="A27" s="91">
        <v>30</v>
      </c>
      <c r="B27" s="97">
        <v>0</v>
      </c>
      <c r="C27" s="97">
        <v>0</v>
      </c>
      <c r="D27" s="97">
        <v>0</v>
      </c>
      <c r="E27" s="97">
        <v>1</v>
      </c>
      <c r="F27" s="97">
        <v>0</v>
      </c>
      <c r="G27" s="97">
        <v>0</v>
      </c>
      <c r="H27" s="97">
        <v>1</v>
      </c>
      <c r="I27" s="97">
        <v>0</v>
      </c>
      <c r="J27" s="98">
        <v>4.7460000000000004</v>
      </c>
      <c r="K27" s="94">
        <v>0</v>
      </c>
      <c r="L2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28" spans="1:12" x14ac:dyDescent="0.3">
      <c r="A28" s="90">
        <v>31</v>
      </c>
      <c r="B28" s="87">
        <v>0</v>
      </c>
      <c r="C28" s="87">
        <v>1</v>
      </c>
      <c r="D28" s="87">
        <v>0</v>
      </c>
      <c r="E28" s="87">
        <v>0</v>
      </c>
      <c r="F28" s="87">
        <v>1</v>
      </c>
      <c r="G28" s="87">
        <v>0</v>
      </c>
      <c r="H28" s="87">
        <v>0</v>
      </c>
      <c r="I28" s="87">
        <v>0</v>
      </c>
      <c r="J28" s="96">
        <v>4.68</v>
      </c>
      <c r="K28" s="93">
        <v>1</v>
      </c>
      <c r="L2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29" spans="1:12" x14ac:dyDescent="0.3">
      <c r="A29" s="91">
        <v>63</v>
      </c>
      <c r="B29" s="97">
        <v>1</v>
      </c>
      <c r="C29" s="97">
        <v>1</v>
      </c>
      <c r="D29" s="97">
        <v>0</v>
      </c>
      <c r="E29" s="97">
        <v>0</v>
      </c>
      <c r="F29" s="97">
        <v>0</v>
      </c>
      <c r="G29" s="97">
        <v>0</v>
      </c>
      <c r="H29" s="97">
        <v>0</v>
      </c>
      <c r="I29" s="97">
        <v>1</v>
      </c>
      <c r="J29" s="98">
        <v>6.96</v>
      </c>
      <c r="K29" s="94">
        <v>1</v>
      </c>
      <c r="L2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30" spans="1:12" x14ac:dyDescent="0.3">
      <c r="A30" s="90">
        <v>32</v>
      </c>
      <c r="B30" s="87">
        <v>0</v>
      </c>
      <c r="C30" s="87">
        <v>0</v>
      </c>
      <c r="D30" s="87">
        <v>0</v>
      </c>
      <c r="E30" s="87">
        <v>1</v>
      </c>
      <c r="F30" s="87">
        <v>0</v>
      </c>
      <c r="G30" s="87">
        <v>0</v>
      </c>
      <c r="H30" s="87">
        <v>1</v>
      </c>
      <c r="I30" s="87">
        <v>0</v>
      </c>
      <c r="J30" s="96">
        <v>4.4400000000000004</v>
      </c>
      <c r="K30" s="93">
        <v>1</v>
      </c>
      <c r="L3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31" spans="1:12" x14ac:dyDescent="0.3">
      <c r="A31" s="91">
        <v>30</v>
      </c>
      <c r="B31" s="97">
        <v>0</v>
      </c>
      <c r="C31" s="97">
        <v>1</v>
      </c>
      <c r="D31" s="97">
        <v>0</v>
      </c>
      <c r="E31" s="97">
        <v>0</v>
      </c>
      <c r="F31" s="97">
        <v>1</v>
      </c>
      <c r="G31" s="97">
        <v>0</v>
      </c>
      <c r="H31" s="97">
        <v>0</v>
      </c>
      <c r="I31" s="97">
        <v>0</v>
      </c>
      <c r="J31" s="98">
        <v>4.26</v>
      </c>
      <c r="K31" s="94">
        <v>1</v>
      </c>
      <c r="L3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32" spans="1:12" x14ac:dyDescent="0.3">
      <c r="A32" s="90">
        <v>56</v>
      </c>
      <c r="B32" s="87">
        <v>1</v>
      </c>
      <c r="C32" s="87">
        <v>0</v>
      </c>
      <c r="D32" s="87">
        <v>1</v>
      </c>
      <c r="E32" s="87">
        <v>0</v>
      </c>
      <c r="F32" s="87">
        <v>0</v>
      </c>
      <c r="G32" s="87">
        <v>0</v>
      </c>
      <c r="H32" s="87">
        <v>0</v>
      </c>
      <c r="I32" s="87">
        <v>1</v>
      </c>
      <c r="J32" s="96">
        <v>7.56</v>
      </c>
      <c r="K32" s="93">
        <v>0</v>
      </c>
      <c r="L3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row>
    <row r="33" spans="1:12" x14ac:dyDescent="0.3">
      <c r="A33" s="91">
        <v>22</v>
      </c>
      <c r="B33" s="97">
        <v>0</v>
      </c>
      <c r="C33" s="97">
        <v>0</v>
      </c>
      <c r="D33" s="97">
        <v>0</v>
      </c>
      <c r="E33" s="97">
        <v>1</v>
      </c>
      <c r="F33" s="97">
        <v>1</v>
      </c>
      <c r="G33" s="97">
        <v>0</v>
      </c>
      <c r="H33" s="97">
        <v>0</v>
      </c>
      <c r="I33" s="97">
        <v>0</v>
      </c>
      <c r="J33" s="98">
        <v>4.194</v>
      </c>
      <c r="K33" s="94">
        <v>0</v>
      </c>
      <c r="L3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34" spans="1:12" x14ac:dyDescent="0.3">
      <c r="A34" s="90">
        <v>53</v>
      </c>
      <c r="B34" s="87">
        <v>1</v>
      </c>
      <c r="C34" s="87">
        <v>0</v>
      </c>
      <c r="D34" s="87">
        <v>1</v>
      </c>
      <c r="E34" s="87">
        <v>0</v>
      </c>
      <c r="F34" s="87">
        <v>0</v>
      </c>
      <c r="G34" s="87">
        <v>0</v>
      </c>
      <c r="H34" s="87">
        <v>0</v>
      </c>
      <c r="I34" s="87">
        <v>0</v>
      </c>
      <c r="J34" s="96">
        <v>8.2799999999999994</v>
      </c>
      <c r="K34" s="93">
        <v>1</v>
      </c>
      <c r="L3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row>
    <row r="35" spans="1:12" x14ac:dyDescent="0.3">
      <c r="A35" s="91">
        <v>21</v>
      </c>
      <c r="B35" s="97">
        <v>0</v>
      </c>
      <c r="C35" s="97">
        <v>1</v>
      </c>
      <c r="D35" s="97">
        <v>0</v>
      </c>
      <c r="E35" s="97">
        <v>0</v>
      </c>
      <c r="F35" s="97">
        <v>1</v>
      </c>
      <c r="G35" s="97">
        <v>0</v>
      </c>
      <c r="H35" s="97">
        <v>0</v>
      </c>
      <c r="I35" s="97">
        <v>0</v>
      </c>
      <c r="J35" s="98">
        <v>4.194</v>
      </c>
      <c r="K35" s="94">
        <v>1</v>
      </c>
      <c r="L3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36" spans="1:12" x14ac:dyDescent="0.3">
      <c r="A36" s="90">
        <v>25</v>
      </c>
      <c r="B36" s="87">
        <v>0</v>
      </c>
      <c r="C36" s="87">
        <v>0</v>
      </c>
      <c r="D36" s="87">
        <v>0</v>
      </c>
      <c r="E36" s="87">
        <v>1</v>
      </c>
      <c r="F36" s="87">
        <v>0</v>
      </c>
      <c r="G36" s="87">
        <v>0</v>
      </c>
      <c r="H36" s="87">
        <v>1</v>
      </c>
      <c r="I36" s="87">
        <v>0</v>
      </c>
      <c r="J36" s="96">
        <v>4.08</v>
      </c>
      <c r="K36" s="93">
        <v>1</v>
      </c>
      <c r="L3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37" spans="1:12" x14ac:dyDescent="0.3">
      <c r="A37" s="91">
        <v>30</v>
      </c>
      <c r="B37" s="97">
        <v>0</v>
      </c>
      <c r="C37" s="97">
        <v>0</v>
      </c>
      <c r="D37" s="97">
        <v>0</v>
      </c>
      <c r="E37" s="97">
        <v>0</v>
      </c>
      <c r="F37" s="97">
        <v>1</v>
      </c>
      <c r="G37" s="97">
        <v>0</v>
      </c>
      <c r="H37" s="97">
        <v>0</v>
      </c>
      <c r="I37" s="97">
        <v>0</v>
      </c>
      <c r="J37" s="98">
        <v>3.7679999999999998</v>
      </c>
      <c r="K37" s="94">
        <v>1</v>
      </c>
      <c r="L3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38" spans="1:12" x14ac:dyDescent="0.3">
      <c r="A38" s="90">
        <v>55</v>
      </c>
      <c r="B38" s="87">
        <v>0</v>
      </c>
      <c r="C38" s="87">
        <v>0</v>
      </c>
      <c r="D38" s="87">
        <v>0</v>
      </c>
      <c r="E38" s="87">
        <v>1</v>
      </c>
      <c r="F38" s="87">
        <v>0</v>
      </c>
      <c r="G38" s="87">
        <v>0</v>
      </c>
      <c r="H38" s="87">
        <v>1</v>
      </c>
      <c r="I38" s="87">
        <v>0</v>
      </c>
      <c r="J38" s="96">
        <v>3.7679999999999998</v>
      </c>
      <c r="K38" s="93">
        <v>1</v>
      </c>
      <c r="L3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39" spans="1:12" x14ac:dyDescent="0.3">
      <c r="A39" s="91">
        <v>26</v>
      </c>
      <c r="B39" s="97">
        <v>0</v>
      </c>
      <c r="C39" s="97">
        <v>0</v>
      </c>
      <c r="D39" s="97">
        <v>0</v>
      </c>
      <c r="E39" s="97">
        <v>0</v>
      </c>
      <c r="F39" s="97">
        <v>1</v>
      </c>
      <c r="G39" s="97">
        <v>0</v>
      </c>
      <c r="H39" s="97">
        <v>0</v>
      </c>
      <c r="I39" s="97">
        <v>0</v>
      </c>
      <c r="J39" s="98">
        <v>3.6240000000000001</v>
      </c>
      <c r="K39" s="94">
        <v>1</v>
      </c>
      <c r="L3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0" spans="1:12" x14ac:dyDescent="0.3">
      <c r="A40" s="90">
        <v>30</v>
      </c>
      <c r="B40" s="87">
        <v>0</v>
      </c>
      <c r="C40" s="87">
        <v>0</v>
      </c>
      <c r="D40" s="87">
        <v>0</v>
      </c>
      <c r="E40" s="87">
        <v>1</v>
      </c>
      <c r="F40" s="87">
        <v>0</v>
      </c>
      <c r="G40" s="87">
        <v>0</v>
      </c>
      <c r="H40" s="87">
        <v>1</v>
      </c>
      <c r="I40" s="87">
        <v>0</v>
      </c>
      <c r="J40" s="96">
        <v>3.48</v>
      </c>
      <c r="K40" s="93">
        <v>0</v>
      </c>
      <c r="L4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41" spans="1:12" x14ac:dyDescent="0.3">
      <c r="A41" s="91">
        <v>34</v>
      </c>
      <c r="B41" s="97">
        <v>0</v>
      </c>
      <c r="C41" s="97">
        <v>0</v>
      </c>
      <c r="D41" s="97">
        <v>0</v>
      </c>
      <c r="E41" s="97">
        <v>0</v>
      </c>
      <c r="F41" s="97">
        <v>1</v>
      </c>
      <c r="G41" s="97">
        <v>0</v>
      </c>
      <c r="H41" s="97">
        <v>0</v>
      </c>
      <c r="I41" s="97">
        <v>0</v>
      </c>
      <c r="J41" s="98">
        <v>3.4788000000000001</v>
      </c>
      <c r="K41" s="94">
        <v>0</v>
      </c>
      <c r="L4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2" spans="1:12" x14ac:dyDescent="0.3">
      <c r="A42" s="90">
        <v>31</v>
      </c>
      <c r="B42" s="87">
        <v>0</v>
      </c>
      <c r="C42" s="87">
        <v>0</v>
      </c>
      <c r="D42" s="87">
        <v>0</v>
      </c>
      <c r="E42" s="87">
        <v>1</v>
      </c>
      <c r="F42" s="87">
        <v>1</v>
      </c>
      <c r="G42" s="87">
        <v>0</v>
      </c>
      <c r="H42" s="87">
        <v>0</v>
      </c>
      <c r="I42" s="87">
        <v>0</v>
      </c>
      <c r="J42" s="96">
        <v>3.42</v>
      </c>
      <c r="K42" s="93">
        <v>1</v>
      </c>
      <c r="L4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43" spans="1:12" x14ac:dyDescent="0.3">
      <c r="A43" s="91">
        <v>30</v>
      </c>
      <c r="B43" s="97">
        <v>0</v>
      </c>
      <c r="C43" s="97">
        <v>0</v>
      </c>
      <c r="D43" s="97">
        <v>0</v>
      </c>
      <c r="E43" s="97">
        <v>0</v>
      </c>
      <c r="F43" s="97">
        <v>1</v>
      </c>
      <c r="G43" s="97">
        <v>0</v>
      </c>
      <c r="H43" s="97">
        <v>0</v>
      </c>
      <c r="I43" s="97">
        <v>0</v>
      </c>
      <c r="J43" s="98">
        <v>3.36</v>
      </c>
      <c r="K43" s="94">
        <v>1</v>
      </c>
      <c r="L4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4" spans="1:12" x14ac:dyDescent="0.3">
      <c r="A44" s="90">
        <v>30</v>
      </c>
      <c r="B44" s="87">
        <v>0</v>
      </c>
      <c r="C44" s="87">
        <v>0</v>
      </c>
      <c r="D44" s="87">
        <v>0</v>
      </c>
      <c r="E44" s="87">
        <v>0</v>
      </c>
      <c r="F44" s="87">
        <v>1</v>
      </c>
      <c r="G44" s="87">
        <v>0</v>
      </c>
      <c r="H44" s="87">
        <v>0</v>
      </c>
      <c r="I44" s="87">
        <v>0</v>
      </c>
      <c r="J44" s="96">
        <v>3.2988</v>
      </c>
      <c r="K44" s="93">
        <v>0</v>
      </c>
      <c r="L4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5" spans="1:12" x14ac:dyDescent="0.3">
      <c r="A45" s="91">
        <v>35</v>
      </c>
      <c r="B45" s="97">
        <v>0</v>
      </c>
      <c r="C45" s="97">
        <v>1</v>
      </c>
      <c r="D45" s="97">
        <v>0</v>
      </c>
      <c r="E45" s="97">
        <v>0</v>
      </c>
      <c r="F45" s="97">
        <v>0</v>
      </c>
      <c r="G45" s="97">
        <v>0</v>
      </c>
      <c r="H45" s="97">
        <v>1</v>
      </c>
      <c r="I45" s="97">
        <v>0</v>
      </c>
      <c r="J45" s="98">
        <v>3.24</v>
      </c>
      <c r="K45" s="94">
        <v>1</v>
      </c>
      <c r="L4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46" spans="1:12" x14ac:dyDescent="0.3">
      <c r="A46" s="90">
        <v>25</v>
      </c>
      <c r="B46" s="87">
        <v>1</v>
      </c>
      <c r="C46" s="87">
        <v>0</v>
      </c>
      <c r="D46" s="87">
        <v>0</v>
      </c>
      <c r="E46" s="87">
        <v>0</v>
      </c>
      <c r="F46" s="87">
        <v>0</v>
      </c>
      <c r="G46" s="87">
        <v>0</v>
      </c>
      <c r="H46" s="87">
        <v>0</v>
      </c>
      <c r="I46" s="87">
        <v>0</v>
      </c>
      <c r="J46" s="96">
        <v>5.04</v>
      </c>
      <c r="K46" s="93">
        <v>1</v>
      </c>
      <c r="L4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7" spans="1:12" x14ac:dyDescent="0.3">
      <c r="A47" s="91">
        <v>33</v>
      </c>
      <c r="B47" s="97">
        <v>0</v>
      </c>
      <c r="C47" s="97">
        <v>0</v>
      </c>
      <c r="D47" s="97">
        <v>1</v>
      </c>
      <c r="E47" s="97">
        <v>0</v>
      </c>
      <c r="F47" s="97">
        <v>0</v>
      </c>
      <c r="G47" s="97">
        <v>0</v>
      </c>
      <c r="H47" s="97">
        <v>0</v>
      </c>
      <c r="I47" s="97">
        <v>0</v>
      </c>
      <c r="J47" s="98">
        <v>7.68</v>
      </c>
      <c r="K47" s="94">
        <v>1</v>
      </c>
      <c r="L4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row>
    <row r="48" spans="1:12" x14ac:dyDescent="0.3">
      <c r="A48" s="90">
        <v>32</v>
      </c>
      <c r="B48" s="87">
        <v>0</v>
      </c>
      <c r="C48" s="87">
        <v>0</v>
      </c>
      <c r="D48" s="87">
        <v>0</v>
      </c>
      <c r="E48" s="87">
        <v>0</v>
      </c>
      <c r="F48" s="87">
        <v>1</v>
      </c>
      <c r="G48" s="87">
        <v>0</v>
      </c>
      <c r="H48" s="87">
        <v>0</v>
      </c>
      <c r="I48" s="87">
        <v>0</v>
      </c>
      <c r="J48" s="96">
        <v>3.12</v>
      </c>
      <c r="K48" s="93">
        <v>0</v>
      </c>
      <c r="L4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49" spans="1:12" x14ac:dyDescent="0.3">
      <c r="A49" s="91">
        <v>34</v>
      </c>
      <c r="B49" s="97">
        <v>1</v>
      </c>
      <c r="C49" s="97">
        <v>1</v>
      </c>
      <c r="D49" s="97">
        <v>0</v>
      </c>
      <c r="E49" s="97">
        <v>0</v>
      </c>
      <c r="F49" s="97">
        <v>0</v>
      </c>
      <c r="G49" s="97">
        <v>0</v>
      </c>
      <c r="H49" s="97">
        <v>0</v>
      </c>
      <c r="I49" s="97">
        <v>0</v>
      </c>
      <c r="J49" s="98">
        <v>7.08</v>
      </c>
      <c r="K49" s="94">
        <v>1</v>
      </c>
      <c r="L4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50" spans="1:12" x14ac:dyDescent="0.3">
      <c r="A50" s="90">
        <v>31</v>
      </c>
      <c r="B50" s="87">
        <v>0</v>
      </c>
      <c r="C50" s="87">
        <v>1</v>
      </c>
      <c r="D50" s="87">
        <v>0</v>
      </c>
      <c r="E50" s="87">
        <v>0</v>
      </c>
      <c r="F50" s="87">
        <v>0</v>
      </c>
      <c r="G50" s="87">
        <v>0</v>
      </c>
      <c r="H50" s="87">
        <v>1</v>
      </c>
      <c r="I50" s="87">
        <v>0</v>
      </c>
      <c r="J50" s="96">
        <v>2.76</v>
      </c>
      <c r="K50" s="93">
        <v>0</v>
      </c>
      <c r="L5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51" spans="1:12" x14ac:dyDescent="0.3">
      <c r="A51" s="91">
        <v>34</v>
      </c>
      <c r="B51" s="97">
        <v>0</v>
      </c>
      <c r="C51" s="97">
        <v>1</v>
      </c>
      <c r="D51" s="97">
        <v>0</v>
      </c>
      <c r="E51" s="97">
        <v>0</v>
      </c>
      <c r="F51" s="97">
        <v>1</v>
      </c>
      <c r="G51" s="97">
        <v>0</v>
      </c>
      <c r="H51" s="97">
        <v>0</v>
      </c>
      <c r="I51" s="97">
        <v>0</v>
      </c>
      <c r="J51" s="98">
        <v>2.58</v>
      </c>
      <c r="K51" s="94">
        <v>0</v>
      </c>
      <c r="L5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52" spans="1:12" x14ac:dyDescent="0.3">
      <c r="A52" s="90">
        <v>32</v>
      </c>
      <c r="B52" s="87">
        <v>0</v>
      </c>
      <c r="C52" s="87">
        <v>1</v>
      </c>
      <c r="D52" s="87">
        <v>0</v>
      </c>
      <c r="E52" s="87">
        <v>0</v>
      </c>
      <c r="F52" s="87">
        <v>1</v>
      </c>
      <c r="G52" s="87">
        <v>0</v>
      </c>
      <c r="H52" s="87">
        <v>0</v>
      </c>
      <c r="I52" s="87">
        <v>0</v>
      </c>
      <c r="J52" s="96">
        <v>2.52</v>
      </c>
      <c r="K52" s="93">
        <v>1</v>
      </c>
      <c r="L5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53" spans="1:12" x14ac:dyDescent="0.3">
      <c r="A53" s="91">
        <v>31</v>
      </c>
      <c r="B53" s="97">
        <v>0</v>
      </c>
      <c r="C53" s="97">
        <v>0</v>
      </c>
      <c r="D53" s="97">
        <v>0</v>
      </c>
      <c r="E53" s="97">
        <v>0</v>
      </c>
      <c r="F53" s="97">
        <v>1</v>
      </c>
      <c r="G53" s="97">
        <v>0</v>
      </c>
      <c r="H53" s="97">
        <v>0</v>
      </c>
      <c r="I53" s="97">
        <v>0</v>
      </c>
      <c r="J53" s="98">
        <v>2.46</v>
      </c>
      <c r="K53" s="94">
        <v>0</v>
      </c>
      <c r="L5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54" spans="1:12" x14ac:dyDescent="0.3">
      <c r="A54" s="90">
        <v>32</v>
      </c>
      <c r="B54" s="87">
        <v>1</v>
      </c>
      <c r="C54" s="87">
        <v>0</v>
      </c>
      <c r="D54" s="87">
        <v>1</v>
      </c>
      <c r="E54" s="87">
        <v>0</v>
      </c>
      <c r="F54" s="87">
        <v>0</v>
      </c>
      <c r="G54" s="87">
        <v>0</v>
      </c>
      <c r="H54" s="87">
        <v>0</v>
      </c>
      <c r="I54" s="87">
        <v>1</v>
      </c>
      <c r="J54" s="96">
        <v>10.08</v>
      </c>
      <c r="K54" s="93">
        <v>1</v>
      </c>
      <c r="L5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row>
    <row r="55" spans="1:12" x14ac:dyDescent="0.3">
      <c r="A55" s="91">
        <v>27</v>
      </c>
      <c r="B55" s="97">
        <v>0</v>
      </c>
      <c r="C55" s="97">
        <v>0</v>
      </c>
      <c r="D55" s="97">
        <v>0</v>
      </c>
      <c r="E55" s="97">
        <v>0</v>
      </c>
      <c r="F55" s="97">
        <v>1</v>
      </c>
      <c r="G55" s="97">
        <v>0</v>
      </c>
      <c r="H55" s="97">
        <v>0</v>
      </c>
      <c r="I55" s="97">
        <v>0</v>
      </c>
      <c r="J55" s="98">
        <v>1.9872000000000001</v>
      </c>
      <c r="K55" s="94">
        <v>0</v>
      </c>
      <c r="L5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56" spans="1:12" x14ac:dyDescent="0.3">
      <c r="A56" s="90">
        <v>51</v>
      </c>
      <c r="B56" s="87">
        <v>1</v>
      </c>
      <c r="C56" s="87">
        <v>0</v>
      </c>
      <c r="D56" s="87">
        <v>0</v>
      </c>
      <c r="E56" s="87">
        <v>0</v>
      </c>
      <c r="F56" s="87">
        <v>0</v>
      </c>
      <c r="G56" s="87">
        <v>0</v>
      </c>
      <c r="H56" s="87">
        <v>0</v>
      </c>
      <c r="I56" s="87">
        <v>0</v>
      </c>
      <c r="J56" s="96">
        <v>6.96</v>
      </c>
      <c r="K56" s="93">
        <v>0</v>
      </c>
      <c r="L5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57" spans="1:12" x14ac:dyDescent="0.3">
      <c r="A57" s="91">
        <v>51</v>
      </c>
      <c r="B57" s="97">
        <v>0</v>
      </c>
      <c r="C57" s="97">
        <v>0</v>
      </c>
      <c r="D57" s="97">
        <v>0</v>
      </c>
      <c r="E57" s="97">
        <v>0</v>
      </c>
      <c r="F57" s="97">
        <v>1</v>
      </c>
      <c r="G57" s="97">
        <v>0</v>
      </c>
      <c r="H57" s="97">
        <v>0</v>
      </c>
      <c r="I57" s="97">
        <v>0</v>
      </c>
      <c r="J57" s="98">
        <v>2.1</v>
      </c>
      <c r="K57" s="94">
        <v>0</v>
      </c>
      <c r="L5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58" spans="1:12" x14ac:dyDescent="0.3">
      <c r="A58" s="90">
        <v>52</v>
      </c>
      <c r="B58" s="87">
        <v>1</v>
      </c>
      <c r="C58" s="87">
        <v>0</v>
      </c>
      <c r="D58" s="87">
        <v>0</v>
      </c>
      <c r="E58" s="87">
        <v>1</v>
      </c>
      <c r="F58" s="87">
        <v>0</v>
      </c>
      <c r="G58" s="87">
        <v>0</v>
      </c>
      <c r="H58" s="87">
        <v>0</v>
      </c>
      <c r="I58" s="87">
        <v>0</v>
      </c>
      <c r="J58" s="96">
        <v>4.32</v>
      </c>
      <c r="K58" s="93">
        <v>1</v>
      </c>
      <c r="L5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59" spans="1:12" x14ac:dyDescent="0.3">
      <c r="A59" s="91">
        <v>21</v>
      </c>
      <c r="B59" s="97">
        <v>0</v>
      </c>
      <c r="C59" s="97">
        <v>0</v>
      </c>
      <c r="D59" s="97">
        <v>0</v>
      </c>
      <c r="E59" s="97">
        <v>0</v>
      </c>
      <c r="F59" s="97">
        <v>1</v>
      </c>
      <c r="G59" s="97">
        <v>0</v>
      </c>
      <c r="H59" s="97">
        <v>0</v>
      </c>
      <c r="I59" s="97">
        <v>0</v>
      </c>
      <c r="J59" s="98">
        <v>1.8720000000000001</v>
      </c>
      <c r="K59" s="94">
        <v>1</v>
      </c>
      <c r="L5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60" spans="1:12" x14ac:dyDescent="0.3">
      <c r="A60" s="90">
        <v>21</v>
      </c>
      <c r="B60" s="87">
        <v>0</v>
      </c>
      <c r="C60" s="87">
        <v>1</v>
      </c>
      <c r="D60" s="87">
        <v>0</v>
      </c>
      <c r="E60" s="87">
        <v>0</v>
      </c>
      <c r="F60" s="87">
        <v>1</v>
      </c>
      <c r="G60" s="87">
        <v>0</v>
      </c>
      <c r="H60" s="87">
        <v>0</v>
      </c>
      <c r="I60" s="87">
        <v>0</v>
      </c>
      <c r="J60" s="96">
        <v>1.968</v>
      </c>
      <c r="K60" s="93">
        <v>1</v>
      </c>
      <c r="L6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61" spans="1:12" x14ac:dyDescent="0.3">
      <c r="A61" s="91">
        <v>88</v>
      </c>
      <c r="B61" s="97">
        <v>0</v>
      </c>
      <c r="C61" s="97">
        <v>1</v>
      </c>
      <c r="D61" s="97">
        <v>0</v>
      </c>
      <c r="E61" s="97">
        <v>0</v>
      </c>
      <c r="F61" s="97">
        <v>0</v>
      </c>
      <c r="G61" s="97">
        <v>0</v>
      </c>
      <c r="H61" s="97">
        <v>0</v>
      </c>
      <c r="I61" s="97">
        <v>0</v>
      </c>
      <c r="J61" s="98">
        <v>7.56</v>
      </c>
      <c r="K61" s="94">
        <v>0</v>
      </c>
      <c r="L6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row>
    <row r="62" spans="1:12" x14ac:dyDescent="0.3">
      <c r="A62" s="90">
        <v>56</v>
      </c>
      <c r="B62" s="87">
        <v>0</v>
      </c>
      <c r="C62" s="87">
        <v>0</v>
      </c>
      <c r="D62" s="87">
        <v>0</v>
      </c>
      <c r="E62" s="87">
        <v>1</v>
      </c>
      <c r="F62" s="87">
        <v>0</v>
      </c>
      <c r="G62" s="87">
        <v>0</v>
      </c>
      <c r="H62" s="87">
        <v>1</v>
      </c>
      <c r="I62" s="87">
        <v>0</v>
      </c>
      <c r="J62" s="96">
        <v>2.6520000000000001</v>
      </c>
      <c r="K62" s="93">
        <v>1</v>
      </c>
      <c r="L6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row>
    <row r="63" spans="1:12" x14ac:dyDescent="0.3">
      <c r="A63" s="91">
        <v>59</v>
      </c>
      <c r="B63" s="97">
        <v>0</v>
      </c>
      <c r="C63" s="97">
        <v>0</v>
      </c>
      <c r="D63" s="97">
        <v>0</v>
      </c>
      <c r="E63" s="97">
        <v>0</v>
      </c>
      <c r="F63" s="97">
        <v>1</v>
      </c>
      <c r="G63" s="97">
        <v>0</v>
      </c>
      <c r="H63" s="97">
        <v>0</v>
      </c>
      <c r="I63" s="97">
        <v>0</v>
      </c>
      <c r="J63" s="98">
        <v>2.1360000000000001</v>
      </c>
      <c r="K63" s="94">
        <v>1</v>
      </c>
      <c r="L6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64" spans="1:12" x14ac:dyDescent="0.3">
      <c r="A64" s="90">
        <v>20</v>
      </c>
      <c r="B64" s="87">
        <v>0</v>
      </c>
      <c r="C64" s="87">
        <v>0</v>
      </c>
      <c r="D64" s="87">
        <v>0</v>
      </c>
      <c r="E64" s="87">
        <v>0</v>
      </c>
      <c r="F64" s="87">
        <v>1</v>
      </c>
      <c r="G64" s="87">
        <v>0</v>
      </c>
      <c r="H64" s="87">
        <v>0</v>
      </c>
      <c r="I64" s="87">
        <v>0</v>
      </c>
      <c r="J64" s="96">
        <v>1.74</v>
      </c>
      <c r="K64" s="93">
        <v>1</v>
      </c>
      <c r="L6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row r="65" spans="1:12" x14ac:dyDescent="0.3">
      <c r="A65" s="92">
        <v>28</v>
      </c>
      <c r="B65" s="99">
        <v>0</v>
      </c>
      <c r="C65" s="99">
        <v>0</v>
      </c>
      <c r="D65" s="99">
        <v>0</v>
      </c>
      <c r="E65" s="99">
        <v>0</v>
      </c>
      <c r="F65" s="99">
        <v>1</v>
      </c>
      <c r="G65" s="99">
        <v>0</v>
      </c>
      <c r="H65" s="99">
        <v>0</v>
      </c>
      <c r="I65" s="99">
        <v>0</v>
      </c>
      <c r="J65" s="100">
        <v>1.68</v>
      </c>
      <c r="K65" s="95">
        <v>0</v>
      </c>
      <c r="L65" s="9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row>
  </sheetData>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EFF5A2AA-FD98-46F8-A1EC-E8C1CB104D17}">
          <xm:f>'CoH Table'!1:1048576</xm:f>
        </x15:webExtension>
        <x15:webExtension appRef="{B4251FD2-5D58-4F7D-9880-3095307681EE}">
          <xm:f>'CoH Table'!#REF!</xm:f>
        </x15:webExtension>
        <x15:webExtension appRef="{998B5633-6CC0-4211-8032-0C6C402CD843}">
          <xm:f>'CoH Table'!#REF!</xm:f>
        </x15:webExtension>
        <x15:webExtension appRef="{CB06BB17-BA05-49BB-9015-DC3F0297F19B}">
          <xm:f>'CoH Table'!#REF!</xm:f>
        </x15:webExtension>
      </x15:webExtens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2926-FA2B-4279-B362-FAEEC66313AC}">
  <dimension ref="A1:U59"/>
  <sheetViews>
    <sheetView topLeftCell="A4" workbookViewId="0">
      <selection activeCell="D6" sqref="D6"/>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4.33203125" bestFit="1" customWidth="1"/>
    <col min="6" max="9" width="12.6640625" bestFit="1" customWidth="1"/>
  </cols>
  <sheetData>
    <row r="1" spans="1:21" x14ac:dyDescent="0.3">
      <c r="A1" s="133" t="s">
        <v>111</v>
      </c>
      <c r="B1" s="133"/>
      <c r="C1" s="133"/>
      <c r="D1" s="133"/>
      <c r="E1" s="133"/>
      <c r="F1" s="133"/>
      <c r="G1" s="133"/>
      <c r="H1" s="133"/>
      <c r="I1" s="133"/>
      <c r="L1" s="132" t="s">
        <v>216</v>
      </c>
      <c r="M1" s="132"/>
      <c r="N1" s="132"/>
      <c r="O1" s="132"/>
      <c r="P1" s="132"/>
      <c r="Q1" s="132"/>
      <c r="R1" s="132"/>
      <c r="S1" s="132"/>
      <c r="T1" s="132"/>
      <c r="U1" s="132"/>
    </row>
    <row r="2" spans="1:21" x14ac:dyDescent="0.3">
      <c r="A2" s="133"/>
      <c r="B2" s="133"/>
      <c r="C2" s="133"/>
      <c r="D2" s="133"/>
      <c r="E2" s="133"/>
      <c r="F2" s="133"/>
      <c r="G2" s="133"/>
      <c r="H2" s="133"/>
      <c r="I2" s="133"/>
      <c r="L2" s="132"/>
      <c r="M2" s="132"/>
      <c r="N2" s="132"/>
      <c r="O2" s="132"/>
      <c r="P2" s="132"/>
      <c r="Q2" s="132"/>
      <c r="R2" s="132"/>
      <c r="S2" s="132"/>
      <c r="T2" s="132"/>
      <c r="U2" s="132"/>
    </row>
    <row r="3" spans="1:21" x14ac:dyDescent="0.3">
      <c r="A3" t="s">
        <v>52</v>
      </c>
      <c r="L3" t="s">
        <v>52</v>
      </c>
    </row>
    <row r="4" spans="1:21" ht="15" thickBot="1" x14ac:dyDescent="0.35"/>
    <row r="5" spans="1:21" x14ac:dyDescent="0.3">
      <c r="A5" s="101" t="s">
        <v>53</v>
      </c>
      <c r="B5" s="101"/>
      <c r="D5" s="134" t="s">
        <v>227</v>
      </c>
      <c r="E5" s="134"/>
      <c r="F5" s="134"/>
      <c r="L5" s="19" t="s">
        <v>53</v>
      </c>
      <c r="M5" s="19"/>
    </row>
    <row r="6" spans="1:21" x14ac:dyDescent="0.3">
      <c r="A6" s="102" t="s">
        <v>54</v>
      </c>
      <c r="B6" s="102">
        <v>0.99228992027625129</v>
      </c>
      <c r="D6" s="36" t="s">
        <v>99</v>
      </c>
      <c r="E6" s="36" t="s">
        <v>100</v>
      </c>
      <c r="F6" s="36" t="s">
        <v>101</v>
      </c>
      <c r="L6" s="16" t="s">
        <v>54</v>
      </c>
      <c r="M6" s="16">
        <v>0.99357461503401501</v>
      </c>
    </row>
    <row r="7" spans="1:21" x14ac:dyDescent="0.3">
      <c r="A7" s="102" t="s">
        <v>55</v>
      </c>
      <c r="B7" s="102">
        <v>0.98463928588184912</v>
      </c>
      <c r="D7" s="4">
        <f>HLOOKUP('CoH Table'!$L$1,'CoH Table'!$L$1:$L$65,'CoH Regression'!$I$13,FALSE)</f>
        <v>10000</v>
      </c>
      <c r="E7" s="108">
        <f>ROUND(($B$19+SUMPRODUCT($B$20:$B$22,$J$20:$J$22)),0)</f>
        <v>10000</v>
      </c>
      <c r="F7" s="37">
        <f>ABS(D7-E7)/D7</f>
        <v>0</v>
      </c>
      <c r="L7" s="16" t="s">
        <v>55</v>
      </c>
      <c r="M7" s="16">
        <v>0.98719051563999116</v>
      </c>
    </row>
    <row r="8" spans="1:21" x14ac:dyDescent="0.3">
      <c r="A8" s="102" t="s">
        <v>56</v>
      </c>
      <c r="B8" s="102">
        <v>0.98387125017594157</v>
      </c>
      <c r="L8" s="16" t="s">
        <v>56</v>
      </c>
      <c r="M8" s="16">
        <v>0.9238600497063888</v>
      </c>
    </row>
    <row r="9" spans="1:21" x14ac:dyDescent="0.3">
      <c r="A9" s="102" t="s">
        <v>57</v>
      </c>
      <c r="B9" s="102">
        <v>4029.7493718592368</v>
      </c>
      <c r="L9" s="16" t="s">
        <v>57</v>
      </c>
      <c r="M9" s="16">
        <v>4031.1483411668323</v>
      </c>
    </row>
    <row r="10" spans="1:21" ht="15" thickBot="1" x14ac:dyDescent="0.35">
      <c r="A10" s="102" t="s">
        <v>58</v>
      </c>
      <c r="B10" s="102">
        <v>64</v>
      </c>
      <c r="L10" s="17" t="s">
        <v>58</v>
      </c>
      <c r="M10" s="17">
        <v>64</v>
      </c>
    </row>
    <row r="12" spans="1:21" ht="15" thickBot="1" x14ac:dyDescent="0.35">
      <c r="A12" t="s">
        <v>59</v>
      </c>
      <c r="L12" t="s">
        <v>59</v>
      </c>
    </row>
    <row r="13" spans="1:21" x14ac:dyDescent="0.3">
      <c r="A13" s="103"/>
      <c r="B13" s="103" t="s">
        <v>63</v>
      </c>
      <c r="C13" s="103" t="s">
        <v>64</v>
      </c>
      <c r="D13" s="103" t="s">
        <v>65</v>
      </c>
      <c r="E13" s="103" t="s">
        <v>26</v>
      </c>
      <c r="F13" s="103" t="s">
        <v>66</v>
      </c>
      <c r="H13" s="105" t="s">
        <v>102</v>
      </c>
      <c r="I13" s="4">
        <v>25</v>
      </c>
      <c r="L13" s="18"/>
      <c r="M13" s="18" t="s">
        <v>63</v>
      </c>
      <c r="N13" s="18" t="s">
        <v>64</v>
      </c>
      <c r="O13" s="18" t="s">
        <v>65</v>
      </c>
      <c r="P13" s="18" t="s">
        <v>26</v>
      </c>
      <c r="Q13" s="18" t="s">
        <v>66</v>
      </c>
    </row>
    <row r="14" spans="1:21" x14ac:dyDescent="0.3">
      <c r="A14" s="102" t="s">
        <v>60</v>
      </c>
      <c r="B14" s="102">
        <v>3</v>
      </c>
      <c r="C14" s="102">
        <v>62455843200.000008</v>
      </c>
      <c r="D14" s="102">
        <v>20818614400.000004</v>
      </c>
      <c r="E14" s="102">
        <v>1282.0227996019501</v>
      </c>
      <c r="F14" s="102">
        <v>2.429264506934079E-54</v>
      </c>
      <c r="L14" s="16" t="s">
        <v>60</v>
      </c>
      <c r="M14" s="16">
        <v>16</v>
      </c>
      <c r="N14" s="16">
        <v>62617668152.575394</v>
      </c>
      <c r="O14" s="16">
        <v>3913604259.5359621</v>
      </c>
      <c r="P14" s="16">
        <v>296.41213431426087</v>
      </c>
      <c r="Q14" s="16">
        <v>1.3910810353481281E-41</v>
      </c>
    </row>
    <row r="15" spans="1:21" x14ac:dyDescent="0.3">
      <c r="A15" s="102" t="s">
        <v>61</v>
      </c>
      <c r="B15" s="102">
        <v>60</v>
      </c>
      <c r="C15" s="102">
        <v>974332799.99999487</v>
      </c>
      <c r="D15" s="102">
        <v>16238879.999999914</v>
      </c>
      <c r="E15" s="102"/>
      <c r="F15" s="102"/>
      <c r="L15" s="16" t="s">
        <v>61</v>
      </c>
      <c r="M15" s="16">
        <v>50</v>
      </c>
      <c r="N15" s="16">
        <v>812507847.42460513</v>
      </c>
      <c r="O15" s="16">
        <v>16250156.948492102</v>
      </c>
      <c r="P15" s="16"/>
      <c r="Q15" s="16"/>
    </row>
    <row r="16" spans="1:21" ht="15" thickBot="1" x14ac:dyDescent="0.35">
      <c r="A16" s="102" t="s">
        <v>42</v>
      </c>
      <c r="B16" s="102">
        <v>63</v>
      </c>
      <c r="C16" s="102">
        <v>63430176000</v>
      </c>
      <c r="D16" s="102"/>
      <c r="E16" s="102"/>
      <c r="F16" s="102"/>
      <c r="L16" s="17" t="s">
        <v>42</v>
      </c>
      <c r="M16" s="17">
        <v>66</v>
      </c>
      <c r="N16" s="17">
        <v>63430176000</v>
      </c>
      <c r="O16" s="17"/>
      <c r="P16" s="17"/>
      <c r="Q16" s="17"/>
    </row>
    <row r="17" spans="1:21" ht="15" thickBot="1" x14ac:dyDescent="0.35"/>
    <row r="18" spans="1:21" x14ac:dyDescent="0.3">
      <c r="A18" s="103"/>
      <c r="B18" s="103" t="s">
        <v>67</v>
      </c>
      <c r="C18" s="103" t="s">
        <v>57</v>
      </c>
      <c r="D18" s="103" t="s">
        <v>68</v>
      </c>
      <c r="E18" s="103" t="s">
        <v>69</v>
      </c>
      <c r="F18" s="103" t="s">
        <v>70</v>
      </c>
      <c r="G18" s="103" t="s">
        <v>71</v>
      </c>
      <c r="H18" s="103" t="s">
        <v>72</v>
      </c>
      <c r="I18" s="103" t="s">
        <v>73</v>
      </c>
      <c r="L18" s="18"/>
      <c r="M18" s="18" t="s">
        <v>67</v>
      </c>
      <c r="N18" s="18" t="s">
        <v>57</v>
      </c>
      <c r="O18" s="18" t="s">
        <v>68</v>
      </c>
      <c r="P18" s="18" t="s">
        <v>69</v>
      </c>
      <c r="Q18" s="18" t="s">
        <v>70</v>
      </c>
      <c r="R18" s="18" t="s">
        <v>71</v>
      </c>
      <c r="S18" s="18" t="s">
        <v>72</v>
      </c>
      <c r="T18" s="18" t="s">
        <v>73</v>
      </c>
      <c r="U18" s="18" t="s">
        <v>73</v>
      </c>
    </row>
    <row r="19" spans="1:21" x14ac:dyDescent="0.3">
      <c r="A19" s="102" t="s">
        <v>62</v>
      </c>
      <c r="B19" s="102">
        <v>10000.000000000007</v>
      </c>
      <c r="C19" s="102">
        <v>805.9498743718475</v>
      </c>
      <c r="D19" s="102">
        <v>12.407719534411427</v>
      </c>
      <c r="E19" s="104">
        <v>3.2727137489624824E-18</v>
      </c>
      <c r="F19" s="102">
        <v>8387.8602216413328</v>
      </c>
      <c r="G19" s="102">
        <v>11612.139778358682</v>
      </c>
      <c r="H19" s="102">
        <v>8387.8602216413328</v>
      </c>
      <c r="I19" s="102">
        <v>11612.139778358682</v>
      </c>
      <c r="L19" s="16" t="s">
        <v>62</v>
      </c>
      <c r="M19" s="16">
        <v>6763.7896724614611</v>
      </c>
      <c r="N19" s="16">
        <v>3698.2367140251645</v>
      </c>
      <c r="O19" s="16">
        <v>1.8289228612139719</v>
      </c>
      <c r="P19" s="16">
        <v>7.3378346434648384E-2</v>
      </c>
      <c r="Q19" s="16">
        <v>-664.33737819935959</v>
      </c>
      <c r="R19" s="16">
        <v>14191.916723122282</v>
      </c>
      <c r="S19" s="16">
        <v>-664.33737819935959</v>
      </c>
      <c r="T19" s="16">
        <v>14191.916723122282</v>
      </c>
      <c r="U19" s="16">
        <v>14191.916723122282</v>
      </c>
    </row>
    <row r="20" spans="1:21" x14ac:dyDescent="0.3">
      <c r="A20" s="102" t="s">
        <v>122</v>
      </c>
      <c r="B20" s="107">
        <v>-7375.0000000000646</v>
      </c>
      <c r="C20" s="102">
        <v>1290.1492936865841</v>
      </c>
      <c r="D20" s="102">
        <v>-5.7163926966359853</v>
      </c>
      <c r="E20" s="106">
        <v>3.6368601632435416E-7</v>
      </c>
      <c r="F20" s="102">
        <v>-9955.6828222345757</v>
      </c>
      <c r="G20" s="102">
        <v>-4794.3171777655534</v>
      </c>
      <c r="H20" s="102">
        <v>-9955.6828222345757</v>
      </c>
      <c r="I20" s="102">
        <v>-4794.3171777655534</v>
      </c>
      <c r="J20" s="54">
        <f>HLOOKUP($A20,'CoH Table'!$C$1:$E$65,'CoH Regression'!$I$13,FALSE)</f>
        <v>0</v>
      </c>
      <c r="L20" s="16" t="s">
        <v>51</v>
      </c>
      <c r="M20" s="16">
        <v>-33.907713302712416</v>
      </c>
      <c r="N20" s="16">
        <v>43.63792464583544</v>
      </c>
      <c r="O20" s="16">
        <v>-0.7770239666048917</v>
      </c>
      <c r="P20" s="16">
        <v>0.44080543131036432</v>
      </c>
      <c r="Q20" s="16">
        <v>-121.55706448327157</v>
      </c>
      <c r="R20" s="16">
        <v>53.741637877846735</v>
      </c>
      <c r="S20" s="16">
        <v>-121.55706448327157</v>
      </c>
      <c r="T20" s="16">
        <v>53.741637877846735</v>
      </c>
      <c r="U20" s="16">
        <v>53.741637877846735</v>
      </c>
    </row>
    <row r="21" spans="1:21" x14ac:dyDescent="0.3">
      <c r="A21" s="102" t="s">
        <v>123</v>
      </c>
      <c r="B21" s="107">
        <v>90260.000000000029</v>
      </c>
      <c r="C21" s="102">
        <v>1636.8919329021044</v>
      </c>
      <c r="D21" s="102">
        <v>55.141086705690363</v>
      </c>
      <c r="E21" s="106">
        <v>4.1359934584438747E-53</v>
      </c>
      <c r="F21" s="102">
        <v>86985.72863174323</v>
      </c>
      <c r="G21" s="102">
        <v>93534.271368256828</v>
      </c>
      <c r="H21" s="102">
        <v>86985.72863174323</v>
      </c>
      <c r="I21" s="102">
        <v>93534.271368256828</v>
      </c>
      <c r="J21" s="54">
        <f>HLOOKUP($A21,'CoH Table'!$C$1:$E$65,'CoH Regression'!$I$13,FALSE)</f>
        <v>0</v>
      </c>
      <c r="L21" s="16" t="s">
        <v>116</v>
      </c>
      <c r="M21" s="16">
        <v>3077.6733790557269</v>
      </c>
      <c r="N21" s="16">
        <v>3085.360148016201</v>
      </c>
      <c r="O21" s="16">
        <v>0.99750863154001113</v>
      </c>
      <c r="P21" s="16">
        <v>0.3233208517206636</v>
      </c>
      <c r="Q21" s="16">
        <v>-3119.4548603547669</v>
      </c>
      <c r="R21" s="16">
        <v>9274.801618466221</v>
      </c>
      <c r="S21" s="16">
        <v>-3119.4548603547669</v>
      </c>
      <c r="T21" s="16">
        <v>9274.801618466221</v>
      </c>
      <c r="U21" s="16">
        <v>9274.801618466221</v>
      </c>
    </row>
    <row r="22" spans="1:21" x14ac:dyDescent="0.3">
      <c r="A22" s="102" t="s">
        <v>124</v>
      </c>
      <c r="B22" s="107">
        <v>-5999.9999999999818</v>
      </c>
      <c r="C22" s="102">
        <v>1316.1106336474877</v>
      </c>
      <c r="D22" s="102">
        <v>-4.5588872596306711</v>
      </c>
      <c r="E22" s="106">
        <v>2.5845693956392422E-5</v>
      </c>
      <c r="F22" s="102">
        <v>-8632.6132340148597</v>
      </c>
      <c r="G22" s="102">
        <v>-3367.3867659851035</v>
      </c>
      <c r="H22" s="102">
        <v>-8632.6132340148597</v>
      </c>
      <c r="I22" s="102">
        <v>-3367.3867659851035</v>
      </c>
      <c r="J22" s="54">
        <f>HLOOKUP($A22,'CoH Table'!$C$1:$E$65,'CoH Regression'!$I$13,FALSE)</f>
        <v>0</v>
      </c>
      <c r="L22" s="16" t="s">
        <v>117</v>
      </c>
      <c r="M22" s="16">
        <v>0</v>
      </c>
      <c r="N22" s="16">
        <v>0</v>
      </c>
      <c r="O22" s="16">
        <v>65535</v>
      </c>
      <c r="P22" s="16" t="e">
        <v>#NUM!</v>
      </c>
      <c r="Q22" s="16">
        <v>0</v>
      </c>
      <c r="R22" s="16">
        <v>0</v>
      </c>
      <c r="S22" s="16">
        <v>0</v>
      </c>
      <c r="T22" s="16">
        <v>0</v>
      </c>
      <c r="U22" s="16">
        <v>0</v>
      </c>
    </row>
    <row r="23" spans="1:21" x14ac:dyDescent="0.3">
      <c r="L23" s="16" t="s">
        <v>120</v>
      </c>
      <c r="M23" s="16">
        <v>0</v>
      </c>
      <c r="N23" s="16">
        <v>0</v>
      </c>
      <c r="O23" s="16">
        <v>65535</v>
      </c>
      <c r="P23" s="16" t="e">
        <v>#NUM!</v>
      </c>
      <c r="Q23" s="16">
        <v>0</v>
      </c>
      <c r="R23" s="16">
        <v>0</v>
      </c>
      <c r="S23" s="16">
        <v>0</v>
      </c>
      <c r="T23" s="16">
        <v>0</v>
      </c>
      <c r="U23" s="16">
        <v>0</v>
      </c>
    </row>
    <row r="24" spans="1:21" ht="14.4" customHeight="1" x14ac:dyDescent="0.3">
      <c r="A24" s="135" t="s">
        <v>114</v>
      </c>
      <c r="B24" s="136" t="s">
        <v>217</v>
      </c>
      <c r="C24" s="136"/>
      <c r="D24" s="136"/>
      <c r="E24" s="136"/>
      <c r="F24" s="136"/>
      <c r="G24" s="136"/>
      <c r="H24" s="136"/>
      <c r="I24" s="136"/>
      <c r="J24" s="136"/>
      <c r="L24" s="16" t="s">
        <v>121</v>
      </c>
      <c r="M24" s="16">
        <v>-520.47617275726395</v>
      </c>
      <c r="N24" s="16">
        <v>1880.1425655001867</v>
      </c>
      <c r="O24" s="16">
        <v>-0.27682803544144974</v>
      </c>
      <c r="P24" s="16" t="e">
        <v>#NUM!</v>
      </c>
      <c r="Q24" s="16">
        <v>-4296.8536547411659</v>
      </c>
      <c r="R24" s="16">
        <v>3255.9013092266382</v>
      </c>
      <c r="S24" s="16">
        <v>-4296.8536547411659</v>
      </c>
      <c r="T24" s="16">
        <v>3255.9013092266382</v>
      </c>
      <c r="U24" s="16">
        <v>3255.9013092266382</v>
      </c>
    </row>
    <row r="25" spans="1:21" ht="14.4" customHeight="1" x14ac:dyDescent="0.3">
      <c r="A25" s="135"/>
      <c r="B25" s="136"/>
      <c r="C25" s="136"/>
      <c r="D25" s="136"/>
      <c r="E25" s="136"/>
      <c r="F25" s="136"/>
      <c r="G25" s="136"/>
      <c r="H25" s="136"/>
      <c r="I25" s="136"/>
      <c r="J25" s="136"/>
      <c r="L25" s="16" t="s">
        <v>122</v>
      </c>
      <c r="M25" s="16">
        <v>-8320.5829693752148</v>
      </c>
      <c r="N25" s="16">
        <v>1921.5286534527077</v>
      </c>
      <c r="O25" s="16">
        <v>-4.3301893804312188</v>
      </c>
      <c r="P25" s="16">
        <v>7.1570391571744031E-5</v>
      </c>
      <c r="Q25" s="16">
        <v>-12180.086855430356</v>
      </c>
      <c r="R25" s="16">
        <v>-4461.0790833200736</v>
      </c>
      <c r="S25" s="16">
        <v>-12180.086855430356</v>
      </c>
      <c r="T25" s="16">
        <v>-4461.0790833200736</v>
      </c>
      <c r="U25" s="16">
        <v>-4461.0790833200736</v>
      </c>
    </row>
    <row r="26" spans="1:21" ht="14.4" customHeight="1" x14ac:dyDescent="0.3">
      <c r="A26" s="135"/>
      <c r="B26" s="136"/>
      <c r="C26" s="136"/>
      <c r="D26" s="136"/>
      <c r="E26" s="136"/>
      <c r="F26" s="136"/>
      <c r="G26" s="136"/>
      <c r="H26" s="136"/>
      <c r="I26" s="136"/>
      <c r="J26" s="136"/>
      <c r="L26" s="16" t="s">
        <v>123</v>
      </c>
      <c r="M26" s="16">
        <v>87464.525897122629</v>
      </c>
      <c r="N26" s="16">
        <v>2636.6896539385525</v>
      </c>
      <c r="O26" s="16">
        <v>33.172097355664356</v>
      </c>
      <c r="P26" s="16">
        <v>1.0296637110362767E-35</v>
      </c>
      <c r="Q26" s="16">
        <v>82168.578866922544</v>
      </c>
      <c r="R26" s="16">
        <v>92760.472927322713</v>
      </c>
      <c r="S26" s="16">
        <v>82168.578866922544</v>
      </c>
      <c r="T26" s="16">
        <v>92760.472927322713</v>
      </c>
      <c r="U26" s="16">
        <v>92760.472927322713</v>
      </c>
    </row>
    <row r="27" spans="1:21" x14ac:dyDescent="0.3">
      <c r="L27" s="16" t="s">
        <v>124</v>
      </c>
      <c r="M27" s="16">
        <v>-6782.8568561492038</v>
      </c>
      <c r="N27" s="16">
        <v>2041.720301996645</v>
      </c>
      <c r="O27" s="16">
        <v>-3.3221283294857247</v>
      </c>
      <c r="P27" s="16">
        <v>1.6754715176433368E-3</v>
      </c>
      <c r="Q27" s="16">
        <v>-10883.772773085682</v>
      </c>
      <c r="R27" s="16">
        <v>-2681.9409392127245</v>
      </c>
      <c r="S27" s="16">
        <v>-10883.772773085682</v>
      </c>
      <c r="T27" s="16">
        <v>-2681.9409392127245</v>
      </c>
      <c r="U27" s="16">
        <v>-2681.9409392127245</v>
      </c>
    </row>
    <row r="28" spans="1:21" x14ac:dyDescent="0.3">
      <c r="L28" s="16" t="s">
        <v>125</v>
      </c>
      <c r="M28" s="16">
        <v>2934.9837673479701</v>
      </c>
      <c r="N28" s="16">
        <v>2517.4338777829948</v>
      </c>
      <c r="O28" s="16">
        <v>1.165863299628229</v>
      </c>
      <c r="P28" s="16">
        <v>0.24920109361231468</v>
      </c>
      <c r="Q28" s="16">
        <v>-2121.4309869842177</v>
      </c>
      <c r="R28" s="16">
        <v>7991.3985216801575</v>
      </c>
      <c r="S28" s="16">
        <v>-2121.4309869842177</v>
      </c>
      <c r="T28" s="16">
        <v>7991.3985216801575</v>
      </c>
      <c r="U28" s="16">
        <v>7991.3985216801575</v>
      </c>
    </row>
    <row r="29" spans="1:21" x14ac:dyDescent="0.3">
      <c r="L29" s="16" t="s">
        <v>126</v>
      </c>
      <c r="M29" s="16">
        <v>3386.4806405101285</v>
      </c>
      <c r="N29" s="16">
        <v>3764.4516513818935</v>
      </c>
      <c r="O29" s="16">
        <v>0.89959466985503311</v>
      </c>
      <c r="P29" s="16">
        <v>0.37264826563673425</v>
      </c>
      <c r="Q29" s="16">
        <v>-4174.6430259357312</v>
      </c>
      <c r="R29" s="16">
        <v>10947.604306955989</v>
      </c>
      <c r="S29" s="16">
        <v>-4174.6430259357312</v>
      </c>
      <c r="T29" s="16">
        <v>10947.604306955989</v>
      </c>
      <c r="U29" s="16">
        <v>10947.604306955989</v>
      </c>
    </row>
    <row r="30" spans="1:21" x14ac:dyDescent="0.3">
      <c r="L30" s="16" t="s">
        <v>127</v>
      </c>
      <c r="M30" s="16">
        <v>3302.7626652586919</v>
      </c>
      <c r="N30" s="16">
        <v>2801.0837393758197</v>
      </c>
      <c r="O30" s="16">
        <v>1.1791017236759456</v>
      </c>
      <c r="P30" s="16">
        <v>0.24393812181062488</v>
      </c>
      <c r="Q30" s="16">
        <v>-2323.3796032218847</v>
      </c>
      <c r="R30" s="16">
        <v>8928.904933739268</v>
      </c>
      <c r="S30" s="16">
        <v>-2323.3796032218847</v>
      </c>
      <c r="T30" s="16">
        <v>8928.904933739268</v>
      </c>
      <c r="U30" s="16">
        <v>8928.904933739268</v>
      </c>
    </row>
    <row r="31" spans="1:21" x14ac:dyDescent="0.3">
      <c r="L31" s="16" t="s">
        <v>128</v>
      </c>
      <c r="M31" s="16">
        <v>0</v>
      </c>
      <c r="N31" s="16">
        <v>0</v>
      </c>
      <c r="O31" s="16">
        <v>65535</v>
      </c>
      <c r="P31" s="16" t="e">
        <v>#NUM!</v>
      </c>
      <c r="Q31" s="16">
        <v>0</v>
      </c>
      <c r="R31" s="16">
        <v>0</v>
      </c>
      <c r="S31" s="16">
        <v>0</v>
      </c>
      <c r="T31" s="16">
        <v>0</v>
      </c>
      <c r="U31" s="16">
        <v>0</v>
      </c>
    </row>
    <row r="32" spans="1:21" x14ac:dyDescent="0.3">
      <c r="A32" t="s">
        <v>52</v>
      </c>
      <c r="L32" s="16" t="s">
        <v>129</v>
      </c>
      <c r="M32" s="16">
        <v>2598.0186363299736</v>
      </c>
      <c r="N32" s="16">
        <v>3016.7420195211721</v>
      </c>
      <c r="O32" s="16">
        <v>0.86120013561595177</v>
      </c>
      <c r="P32" s="16" t="e">
        <v>#NUM!</v>
      </c>
      <c r="Q32" s="16">
        <v>-3461.2860358365288</v>
      </c>
      <c r="R32" s="16">
        <v>8657.3233084964759</v>
      </c>
      <c r="S32" s="16">
        <v>-3461.2860358365288</v>
      </c>
      <c r="T32" s="16">
        <v>8657.3233084964759</v>
      </c>
      <c r="U32" s="16">
        <v>8657.3233084964759</v>
      </c>
    </row>
    <row r="33" spans="1:21" ht="15" thickBot="1" x14ac:dyDescent="0.35">
      <c r="L33" s="16" t="s">
        <v>130</v>
      </c>
      <c r="M33" s="16">
        <v>2878.8637893801183</v>
      </c>
      <c r="N33" s="16">
        <v>3051.1570999645983</v>
      </c>
      <c r="O33" s="16">
        <v>0.94353181270591446</v>
      </c>
      <c r="P33" s="16">
        <v>0.34994599530964332</v>
      </c>
      <c r="Q33" s="16">
        <v>-3249.5656062047087</v>
      </c>
      <c r="R33" s="16">
        <v>9007.2931849649449</v>
      </c>
      <c r="S33" s="16">
        <v>-3249.5656062047087</v>
      </c>
      <c r="T33" s="16">
        <v>9007.2931849649449</v>
      </c>
      <c r="U33" s="16">
        <v>9007.2931849649449</v>
      </c>
    </row>
    <row r="34" spans="1:21" x14ac:dyDescent="0.3">
      <c r="A34" s="19" t="s">
        <v>53</v>
      </c>
      <c r="B34" s="19"/>
      <c r="L34" s="16" t="s">
        <v>49</v>
      </c>
      <c r="M34" s="16">
        <v>363.58794253850135</v>
      </c>
      <c r="N34" s="16">
        <v>385.90980656771262</v>
      </c>
      <c r="O34" s="16">
        <v>0.9421578212076489</v>
      </c>
      <c r="P34" s="16">
        <v>0.35064196048371876</v>
      </c>
      <c r="Q34" s="16">
        <v>-411.53471589211995</v>
      </c>
      <c r="R34" s="16">
        <v>1138.7106009691227</v>
      </c>
      <c r="S34" s="16">
        <v>-411.53471589211995</v>
      </c>
      <c r="T34" s="16">
        <v>1138.7106009691227</v>
      </c>
      <c r="U34" s="16">
        <v>1138.7106009691227</v>
      </c>
    </row>
    <row r="35" spans="1:21" ht="15" thickBot="1" x14ac:dyDescent="0.35">
      <c r="A35" s="16" t="s">
        <v>54</v>
      </c>
      <c r="B35" s="16">
        <v>0.99347557095702332</v>
      </c>
      <c r="L35" s="17" t="s">
        <v>46</v>
      </c>
      <c r="M35" s="17">
        <v>440.98920891189539</v>
      </c>
      <c r="N35" s="17">
        <v>1118.8583799406063</v>
      </c>
      <c r="O35" s="17">
        <v>0.39414211558687612</v>
      </c>
      <c r="P35" s="17">
        <v>0.69515215834233901</v>
      </c>
      <c r="Q35" s="17">
        <v>-1806.303985268105</v>
      </c>
      <c r="R35" s="17">
        <v>2688.2824030918955</v>
      </c>
      <c r="S35" s="17">
        <v>-1806.303985268105</v>
      </c>
      <c r="T35" s="17">
        <v>2688.2824030918955</v>
      </c>
      <c r="U35" s="17">
        <v>2688.2824030918955</v>
      </c>
    </row>
    <row r="36" spans="1:21" x14ac:dyDescent="0.3">
      <c r="A36" s="16" t="s">
        <v>55</v>
      </c>
      <c r="B36" s="16">
        <v>0.98699371008838355</v>
      </c>
    </row>
    <row r="37" spans="1:21" x14ac:dyDescent="0.3">
      <c r="A37" s="16" t="s">
        <v>56</v>
      </c>
      <c r="B37" s="16">
        <v>0.98424237953015692</v>
      </c>
    </row>
    <row r="38" spans="1:21" x14ac:dyDescent="0.3">
      <c r="A38" s="16" t="s">
        <v>57</v>
      </c>
      <c r="B38" s="16">
        <v>3983.1164311205662</v>
      </c>
    </row>
    <row r="39" spans="1:21" ht="15" thickBot="1" x14ac:dyDescent="0.35">
      <c r="A39" s="17" t="s">
        <v>58</v>
      </c>
      <c r="B39" s="17">
        <v>64</v>
      </c>
    </row>
    <row r="41" spans="1:21" ht="15" thickBot="1" x14ac:dyDescent="0.35">
      <c r="A41" t="s">
        <v>59</v>
      </c>
    </row>
    <row r="42" spans="1:21" x14ac:dyDescent="0.3">
      <c r="A42" s="18"/>
      <c r="B42" s="18" t="s">
        <v>63</v>
      </c>
      <c r="C42" s="18" t="s">
        <v>64</v>
      </c>
      <c r="D42" s="18" t="s">
        <v>65</v>
      </c>
      <c r="E42" s="18" t="s">
        <v>26</v>
      </c>
      <c r="F42" s="18" t="s">
        <v>66</v>
      </c>
    </row>
    <row r="43" spans="1:21" x14ac:dyDescent="0.3">
      <c r="A43" s="16" t="s">
        <v>60</v>
      </c>
      <c r="B43" s="16">
        <v>11</v>
      </c>
      <c r="C43" s="16">
        <v>62605184741.799141</v>
      </c>
      <c r="D43" s="16">
        <v>5691380431.072649</v>
      </c>
      <c r="E43" s="16">
        <v>358.73323441170771</v>
      </c>
      <c r="F43" s="16">
        <v>6.1160678132506358E-45</v>
      </c>
    </row>
    <row r="44" spans="1:21" x14ac:dyDescent="0.3">
      <c r="A44" s="16" t="s">
        <v>61</v>
      </c>
      <c r="B44" s="16">
        <v>52</v>
      </c>
      <c r="C44" s="16">
        <v>824991258.20085704</v>
      </c>
      <c r="D44" s="16">
        <v>15865216.503862636</v>
      </c>
      <c r="E44" s="16"/>
      <c r="F44" s="16"/>
    </row>
    <row r="45" spans="1:21" ht="15" thickBot="1" x14ac:dyDescent="0.35">
      <c r="A45" s="17" t="s">
        <v>42</v>
      </c>
      <c r="B45" s="17">
        <v>63</v>
      </c>
      <c r="C45" s="17">
        <v>63430176000</v>
      </c>
      <c r="D45" s="17"/>
      <c r="E45" s="17"/>
      <c r="F45" s="17"/>
    </row>
    <row r="46" spans="1:21" ht="15" thickBot="1" x14ac:dyDescent="0.35"/>
    <row r="47" spans="1:21" x14ac:dyDescent="0.3">
      <c r="A47" s="18"/>
      <c r="B47" s="18" t="s">
        <v>67</v>
      </c>
      <c r="C47" s="18" t="s">
        <v>57</v>
      </c>
      <c r="D47" s="18" t="s">
        <v>68</v>
      </c>
      <c r="E47" s="18" t="s">
        <v>69</v>
      </c>
      <c r="F47" s="18" t="s">
        <v>70</v>
      </c>
      <c r="G47" s="18" t="s">
        <v>71</v>
      </c>
      <c r="H47" s="18" t="s">
        <v>72</v>
      </c>
      <c r="I47" s="18" t="s">
        <v>73</v>
      </c>
    </row>
    <row r="48" spans="1:21" x14ac:dyDescent="0.3">
      <c r="A48" s="16" t="s">
        <v>62</v>
      </c>
      <c r="B48" s="16">
        <v>5935.987848160069</v>
      </c>
      <c r="C48" s="16">
        <v>3499.8361548482658</v>
      </c>
      <c r="D48" s="16">
        <v>1.6960759262793037</v>
      </c>
      <c r="E48" s="16">
        <v>9.5851313422669615E-2</v>
      </c>
      <c r="F48" s="16">
        <v>-1086.9471902055802</v>
      </c>
      <c r="G48" s="16">
        <v>12958.922886525717</v>
      </c>
      <c r="H48" s="16">
        <v>-1086.9471902055802</v>
      </c>
      <c r="I48" s="16">
        <v>12958.922886525717</v>
      </c>
    </row>
    <row r="49" spans="1:9" x14ac:dyDescent="0.3">
      <c r="A49" s="16" t="s">
        <v>51</v>
      </c>
      <c r="B49" s="16">
        <v>-35.268664648738323</v>
      </c>
      <c r="C49" s="16">
        <v>42.893658099959431</v>
      </c>
      <c r="D49" s="16">
        <v>-0.82223494593415614</v>
      </c>
      <c r="E49" s="16">
        <v>0.41469763854015018</v>
      </c>
      <c r="F49" s="16">
        <v>-121.34108663243023</v>
      </c>
      <c r="G49" s="16">
        <v>50.803757334953588</v>
      </c>
      <c r="H49" s="16">
        <v>-121.34108663243023</v>
      </c>
      <c r="I49" s="16">
        <v>50.803757334953588</v>
      </c>
    </row>
    <row r="50" spans="1:9" x14ac:dyDescent="0.3">
      <c r="A50" s="16" t="s">
        <v>116</v>
      </c>
      <c r="B50" s="16">
        <v>4516.3307910659496</v>
      </c>
      <c r="C50" s="16">
        <v>2500.9569142434234</v>
      </c>
      <c r="D50" s="16">
        <v>1.8058411023974825</v>
      </c>
      <c r="E50" s="16">
        <v>7.6732789281063515E-2</v>
      </c>
      <c r="F50" s="16">
        <v>-502.20641049754977</v>
      </c>
      <c r="G50" s="16">
        <v>9534.8679926294499</v>
      </c>
      <c r="H50" s="16">
        <v>-502.20641049754977</v>
      </c>
      <c r="I50" s="16">
        <v>9534.8679926294499</v>
      </c>
    </row>
    <row r="51" spans="1:9" x14ac:dyDescent="0.3">
      <c r="A51" s="16" t="s">
        <v>122</v>
      </c>
      <c r="B51" s="16">
        <v>-7894.0681485829491</v>
      </c>
      <c r="C51" s="16">
        <v>1336.6167803255241</v>
      </c>
      <c r="D51" s="16">
        <v>-5.9060070655856958</v>
      </c>
      <c r="E51" s="58">
        <v>2.7088712134721283E-7</v>
      </c>
      <c r="F51" s="16">
        <v>-10576.185940415</v>
      </c>
      <c r="G51" s="16">
        <v>-5211.9503567508982</v>
      </c>
      <c r="H51" s="16">
        <v>-10576.185940415</v>
      </c>
      <c r="I51" s="16">
        <v>-5211.9503567508982</v>
      </c>
    </row>
    <row r="52" spans="1:9" x14ac:dyDescent="0.3">
      <c r="A52" s="16" t="s">
        <v>123</v>
      </c>
      <c r="B52" s="16">
        <v>88094.525086141453</v>
      </c>
      <c r="C52" s="16">
        <v>2272.784809499808</v>
      </c>
      <c r="D52" s="16">
        <v>38.760609767331736</v>
      </c>
      <c r="E52" s="58">
        <v>4.8364385666679284E-40</v>
      </c>
      <c r="F52" s="16">
        <v>83533.848709565937</v>
      </c>
      <c r="G52" s="16">
        <v>92655.20146271697</v>
      </c>
      <c r="H52" s="16">
        <v>83533.848709565937</v>
      </c>
      <c r="I52" s="16">
        <v>92655.20146271697</v>
      </c>
    </row>
    <row r="53" spans="1:9" x14ac:dyDescent="0.3">
      <c r="A53" s="16" t="s">
        <v>124</v>
      </c>
      <c r="B53" s="16">
        <v>-6623.1612810633778</v>
      </c>
      <c r="C53" s="16">
        <v>1448.2500071868806</v>
      </c>
      <c r="D53" s="16">
        <v>-4.5732168121499841</v>
      </c>
      <c r="E53" s="58">
        <v>3.0049340917847575E-5</v>
      </c>
      <c r="F53" s="16">
        <v>-9529.2875309154952</v>
      </c>
      <c r="G53" s="16">
        <v>-3717.03503121126</v>
      </c>
      <c r="H53" s="16">
        <v>-9529.2875309154952</v>
      </c>
      <c r="I53" s="16">
        <v>-3717.03503121126</v>
      </c>
    </row>
    <row r="54" spans="1:9" x14ac:dyDescent="0.3">
      <c r="A54" s="16" t="s">
        <v>125</v>
      </c>
      <c r="B54" s="16">
        <v>3117.3595542416597</v>
      </c>
      <c r="C54" s="16">
        <v>2417.7583682641089</v>
      </c>
      <c r="D54" s="16">
        <v>1.2893594310997452</v>
      </c>
      <c r="E54" s="16">
        <v>0.20297898031494493</v>
      </c>
      <c r="F54" s="16">
        <v>-1734.2275508466701</v>
      </c>
      <c r="G54" s="16">
        <v>7968.9466593299894</v>
      </c>
      <c r="H54" s="16">
        <v>-1734.2275508466701</v>
      </c>
      <c r="I54" s="16">
        <v>7968.9466593299894</v>
      </c>
    </row>
    <row r="55" spans="1:9" x14ac:dyDescent="0.3">
      <c r="A55" s="16" t="s">
        <v>126</v>
      </c>
      <c r="B55" s="16">
        <v>3509.0310048211827</v>
      </c>
      <c r="C55" s="16">
        <v>3639.5933277349291</v>
      </c>
      <c r="D55" s="16">
        <v>0.96412722214901936</v>
      </c>
      <c r="E55" s="16">
        <v>0.3394445598920709</v>
      </c>
      <c r="F55" s="16">
        <v>-3794.3473180019432</v>
      </c>
      <c r="G55" s="16">
        <v>10812.409327644309</v>
      </c>
      <c r="H55" s="16">
        <v>-3794.3473180019432</v>
      </c>
      <c r="I55" s="16">
        <v>10812.409327644309</v>
      </c>
    </row>
    <row r="56" spans="1:9" x14ac:dyDescent="0.3">
      <c r="A56" s="16" t="s">
        <v>127</v>
      </c>
      <c r="B56" s="16">
        <v>3512.8113389508162</v>
      </c>
      <c r="C56" s="16">
        <v>2665.5080178373578</v>
      </c>
      <c r="D56" s="16">
        <v>1.3178768607872777</v>
      </c>
      <c r="E56" s="16">
        <v>0.19332141502945532</v>
      </c>
      <c r="F56" s="16">
        <v>-1835.9218089088254</v>
      </c>
      <c r="G56" s="16">
        <v>8861.5444868104569</v>
      </c>
      <c r="H56" s="16">
        <v>-1835.9218089088254</v>
      </c>
      <c r="I56" s="16">
        <v>8861.5444868104569</v>
      </c>
    </row>
    <row r="57" spans="1:9" x14ac:dyDescent="0.3">
      <c r="A57" s="16" t="s">
        <v>130</v>
      </c>
      <c r="B57" s="16">
        <v>1273.3364140838971</v>
      </c>
      <c r="C57" s="16">
        <v>2382.8373008586409</v>
      </c>
      <c r="D57" s="16">
        <v>0.53437824463510708</v>
      </c>
      <c r="E57" s="16">
        <v>0.59535734174297583</v>
      </c>
      <c r="F57" s="16">
        <v>-3508.1764426659061</v>
      </c>
      <c r="G57" s="16">
        <v>6054.8492708336998</v>
      </c>
      <c r="H57" s="16">
        <v>-3508.1764426659061</v>
      </c>
      <c r="I57" s="16">
        <v>6054.8492708336998</v>
      </c>
    </row>
    <row r="58" spans="1:9" x14ac:dyDescent="0.3">
      <c r="A58" s="16" t="s">
        <v>49</v>
      </c>
      <c r="B58" s="16">
        <v>419.03728345841387</v>
      </c>
      <c r="C58" s="16">
        <v>375.42635497659489</v>
      </c>
      <c r="D58" s="16">
        <v>1.1161637373181694</v>
      </c>
      <c r="E58" s="16">
        <v>0.26948336592046107</v>
      </c>
      <c r="F58" s="16">
        <v>-334.31081229132474</v>
      </c>
      <c r="G58" s="16">
        <v>1172.3853792081525</v>
      </c>
      <c r="H58" s="16">
        <v>-334.31081229132474</v>
      </c>
      <c r="I58" s="16">
        <v>1172.3853792081525</v>
      </c>
    </row>
    <row r="59" spans="1:9" ht="15" thickBot="1" x14ac:dyDescent="0.35">
      <c r="A59" s="17" t="s">
        <v>46</v>
      </c>
      <c r="B59" s="17">
        <v>627.18035891337308</v>
      </c>
      <c r="C59" s="17">
        <v>1084.4015946716913</v>
      </c>
      <c r="D59" s="17">
        <v>0.5783653970955801</v>
      </c>
      <c r="E59" s="17">
        <v>0.56551404656545823</v>
      </c>
      <c r="F59" s="17">
        <v>-1548.8306364383741</v>
      </c>
      <c r="G59" s="17">
        <v>2803.19135426512</v>
      </c>
      <c r="H59" s="17">
        <v>-1548.8306364383741</v>
      </c>
      <c r="I59" s="17">
        <v>2803.19135426512</v>
      </c>
    </row>
  </sheetData>
  <mergeCells count="5">
    <mergeCell ref="L1:U2"/>
    <mergeCell ref="A1:I2"/>
    <mergeCell ref="D5:F5"/>
    <mergeCell ref="A24:A26"/>
    <mergeCell ref="B24:J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A0F4-4D6B-4209-B585-95A0A4D2EFC5}">
  <dimension ref="A1:E65"/>
  <sheetViews>
    <sheetView topLeftCell="A38" workbookViewId="0">
      <selection sqref="A1:E65"/>
    </sheetView>
  </sheetViews>
  <sheetFormatPr defaultRowHeight="14.4" x14ac:dyDescent="0.3"/>
  <cols>
    <col min="1" max="1" width="9.77734375" bestFit="1" customWidth="1"/>
    <col min="2" max="2" width="8.6640625" bestFit="1" customWidth="1"/>
    <col min="3" max="3" width="17.77734375" bestFit="1" customWidth="1"/>
    <col min="4" max="4" width="11.88671875" bestFit="1" customWidth="1"/>
    <col min="5" max="5" width="11.109375" bestFit="1" customWidth="1"/>
  </cols>
  <sheetData>
    <row r="1" spans="1:5" ht="15" thickBot="1" x14ac:dyDescent="0.35">
      <c r="A1" s="55" t="s">
        <v>119</v>
      </c>
      <c r="B1" s="55" t="s">
        <v>50</v>
      </c>
      <c r="C1" s="55" t="s">
        <v>44</v>
      </c>
      <c r="D1" s="55" t="s">
        <v>46</v>
      </c>
      <c r="E1" s="55" t="s">
        <v>51</v>
      </c>
    </row>
    <row r="2" spans="1:5" ht="15" thickTop="1" x14ac:dyDescent="0.3">
      <c r="A2" s="87">
        <v>1</v>
      </c>
      <c r="B2" s="87">
        <v>1</v>
      </c>
      <c r="C2" s="87">
        <v>4</v>
      </c>
      <c r="D2" s="93">
        <v>1</v>
      </c>
      <c r="E2" s="90">
        <v>30</v>
      </c>
    </row>
    <row r="3" spans="1:5" x14ac:dyDescent="0.3">
      <c r="A3" s="97">
        <v>1</v>
      </c>
      <c r="B3" s="97">
        <v>1</v>
      </c>
      <c r="C3" s="97">
        <v>2</v>
      </c>
      <c r="D3" s="94">
        <v>1</v>
      </c>
      <c r="E3" s="91">
        <v>28</v>
      </c>
    </row>
    <row r="4" spans="1:5" x14ac:dyDescent="0.3">
      <c r="A4" s="87">
        <v>1</v>
      </c>
      <c r="B4" s="87">
        <v>1</v>
      </c>
      <c r="C4" s="87">
        <v>5</v>
      </c>
      <c r="D4" s="93">
        <v>1</v>
      </c>
      <c r="E4" s="90">
        <v>60</v>
      </c>
    </row>
    <row r="5" spans="1:5" x14ac:dyDescent="0.3">
      <c r="A5" s="97">
        <v>4</v>
      </c>
      <c r="B5" s="97">
        <v>5</v>
      </c>
      <c r="C5" s="97">
        <v>2</v>
      </c>
      <c r="D5" s="94">
        <v>1</v>
      </c>
      <c r="E5" s="91">
        <v>27</v>
      </c>
    </row>
    <row r="6" spans="1:5" x14ac:dyDescent="0.3">
      <c r="A6" s="87">
        <v>1</v>
      </c>
      <c r="B6" s="87">
        <v>1</v>
      </c>
      <c r="C6" s="87">
        <v>3</v>
      </c>
      <c r="D6" s="93">
        <v>0</v>
      </c>
      <c r="E6" s="90">
        <v>28</v>
      </c>
    </row>
    <row r="7" spans="1:5" x14ac:dyDescent="0.3">
      <c r="A7" s="97">
        <v>1</v>
      </c>
      <c r="B7" s="97">
        <v>1</v>
      </c>
      <c r="C7" s="97">
        <v>5</v>
      </c>
      <c r="D7" s="94">
        <v>0</v>
      </c>
      <c r="E7" s="91">
        <v>57</v>
      </c>
    </row>
    <row r="8" spans="1:5" x14ac:dyDescent="0.3">
      <c r="A8" s="87">
        <v>2</v>
      </c>
      <c r="B8" s="87">
        <v>3</v>
      </c>
      <c r="C8" s="87">
        <v>1</v>
      </c>
      <c r="D8" s="93">
        <v>1</v>
      </c>
      <c r="E8" s="90">
        <v>31</v>
      </c>
    </row>
    <row r="9" spans="1:5" x14ac:dyDescent="0.3">
      <c r="A9" s="97">
        <v>1</v>
      </c>
      <c r="B9" s="97">
        <v>1</v>
      </c>
      <c r="C9" s="97">
        <v>1</v>
      </c>
      <c r="D9" s="94">
        <v>1</v>
      </c>
      <c r="E9" s="91">
        <v>23</v>
      </c>
    </row>
    <row r="10" spans="1:5" x14ac:dyDescent="0.3">
      <c r="A10" s="87">
        <v>1</v>
      </c>
      <c r="B10" s="87">
        <v>1</v>
      </c>
      <c r="C10" s="87">
        <v>5</v>
      </c>
      <c r="D10" s="93">
        <v>0</v>
      </c>
      <c r="E10" s="90">
        <v>28</v>
      </c>
    </row>
    <row r="11" spans="1:5" x14ac:dyDescent="0.3">
      <c r="A11" s="97">
        <v>1</v>
      </c>
      <c r="B11" s="97">
        <v>2</v>
      </c>
      <c r="C11" s="97">
        <v>4</v>
      </c>
      <c r="D11" s="94">
        <v>0</v>
      </c>
      <c r="E11" s="91">
        <v>50</v>
      </c>
    </row>
    <row r="12" spans="1:5" x14ac:dyDescent="0.3">
      <c r="A12" s="87">
        <v>4</v>
      </c>
      <c r="B12" s="87">
        <v>6</v>
      </c>
      <c r="C12" s="87">
        <v>2</v>
      </c>
      <c r="D12" s="93">
        <v>0</v>
      </c>
      <c r="E12" s="90">
        <v>51</v>
      </c>
    </row>
    <row r="13" spans="1:5" x14ac:dyDescent="0.3">
      <c r="A13" s="97">
        <v>2</v>
      </c>
      <c r="B13" s="97">
        <v>3</v>
      </c>
      <c r="C13" s="97">
        <v>1</v>
      </c>
      <c r="D13" s="94">
        <v>1</v>
      </c>
      <c r="E13" s="91">
        <v>31</v>
      </c>
    </row>
    <row r="14" spans="1:5" x14ac:dyDescent="0.3">
      <c r="A14" s="87">
        <v>4</v>
      </c>
      <c r="B14" s="87">
        <v>6</v>
      </c>
      <c r="C14" s="87">
        <v>5</v>
      </c>
      <c r="D14" s="93">
        <v>1</v>
      </c>
      <c r="E14" s="90">
        <v>31</v>
      </c>
    </row>
    <row r="15" spans="1:5" x14ac:dyDescent="0.3">
      <c r="A15" s="97">
        <v>2</v>
      </c>
      <c r="B15" s="97">
        <v>3</v>
      </c>
      <c r="C15" s="97">
        <v>1</v>
      </c>
      <c r="D15" s="94">
        <v>1</v>
      </c>
      <c r="E15" s="91">
        <v>30</v>
      </c>
    </row>
    <row r="16" spans="1:5" x14ac:dyDescent="0.3">
      <c r="A16" s="87">
        <v>4</v>
      </c>
      <c r="B16" s="87">
        <v>7</v>
      </c>
      <c r="C16" s="87">
        <v>4</v>
      </c>
      <c r="D16" s="93">
        <v>0</v>
      </c>
      <c r="E16" s="90">
        <v>27</v>
      </c>
    </row>
    <row r="17" spans="1:5" x14ac:dyDescent="0.3">
      <c r="A17" s="97">
        <v>1</v>
      </c>
      <c r="B17" s="97">
        <v>1</v>
      </c>
      <c r="C17" s="97">
        <v>1</v>
      </c>
      <c r="D17" s="94">
        <v>1</v>
      </c>
      <c r="E17" s="91">
        <v>33</v>
      </c>
    </row>
    <row r="18" spans="1:5" x14ac:dyDescent="0.3">
      <c r="A18" s="87">
        <v>1</v>
      </c>
      <c r="B18" s="87">
        <v>1</v>
      </c>
      <c r="C18" s="87">
        <v>1</v>
      </c>
      <c r="D18" s="93">
        <v>0</v>
      </c>
      <c r="E18" s="90">
        <v>32</v>
      </c>
    </row>
    <row r="19" spans="1:5" x14ac:dyDescent="0.3">
      <c r="A19" s="97">
        <v>4</v>
      </c>
      <c r="B19" s="97">
        <v>5</v>
      </c>
      <c r="C19" s="97">
        <v>4</v>
      </c>
      <c r="D19" s="94">
        <v>1</v>
      </c>
      <c r="E19" s="91">
        <v>41</v>
      </c>
    </row>
    <row r="20" spans="1:5" x14ac:dyDescent="0.3">
      <c r="A20" s="87">
        <v>1</v>
      </c>
      <c r="B20" s="87">
        <v>1</v>
      </c>
      <c r="C20" s="87">
        <v>1</v>
      </c>
      <c r="D20" s="93">
        <v>1</v>
      </c>
      <c r="E20" s="90">
        <v>32</v>
      </c>
    </row>
    <row r="21" spans="1:5" x14ac:dyDescent="0.3">
      <c r="A21" s="97">
        <v>1</v>
      </c>
      <c r="B21" s="97">
        <v>1</v>
      </c>
      <c r="C21" s="97">
        <v>4</v>
      </c>
      <c r="D21" s="94">
        <v>0</v>
      </c>
      <c r="E21" s="91">
        <v>32</v>
      </c>
    </row>
    <row r="22" spans="1:5" x14ac:dyDescent="0.3">
      <c r="A22" s="87">
        <v>3</v>
      </c>
      <c r="B22" s="87">
        <v>4</v>
      </c>
      <c r="C22" s="87">
        <v>3</v>
      </c>
      <c r="D22" s="93">
        <v>1</v>
      </c>
      <c r="E22" s="90">
        <v>27</v>
      </c>
    </row>
    <row r="23" spans="1:5" x14ac:dyDescent="0.3">
      <c r="A23" s="97">
        <v>4</v>
      </c>
      <c r="B23" s="97">
        <v>7</v>
      </c>
      <c r="C23" s="97">
        <v>5</v>
      </c>
      <c r="D23" s="94">
        <v>1</v>
      </c>
      <c r="E23" s="91">
        <v>31</v>
      </c>
    </row>
    <row r="24" spans="1:5" x14ac:dyDescent="0.3">
      <c r="A24" s="87">
        <v>2</v>
      </c>
      <c r="B24" s="87">
        <v>3</v>
      </c>
      <c r="C24" s="87">
        <v>5</v>
      </c>
      <c r="D24" s="93">
        <v>1</v>
      </c>
      <c r="E24" s="90">
        <v>26</v>
      </c>
    </row>
    <row r="25" spans="1:5" x14ac:dyDescent="0.3">
      <c r="A25" s="97">
        <v>1</v>
      </c>
      <c r="B25" s="97">
        <v>2</v>
      </c>
      <c r="C25" s="97">
        <v>1</v>
      </c>
      <c r="D25" s="94">
        <v>0</v>
      </c>
      <c r="E25" s="91">
        <v>25</v>
      </c>
    </row>
    <row r="26" spans="1:5" x14ac:dyDescent="0.3">
      <c r="A26" s="87">
        <v>3</v>
      </c>
      <c r="B26" s="87">
        <v>4</v>
      </c>
      <c r="C26" s="87">
        <v>2</v>
      </c>
      <c r="D26" s="93">
        <v>0</v>
      </c>
      <c r="E26" s="90">
        <v>27</v>
      </c>
    </row>
    <row r="27" spans="1:5" x14ac:dyDescent="0.3">
      <c r="A27" s="97">
        <v>2</v>
      </c>
      <c r="B27" s="97">
        <v>3</v>
      </c>
      <c r="C27" s="97">
        <v>5</v>
      </c>
      <c r="D27" s="94">
        <v>0</v>
      </c>
      <c r="E27" s="91">
        <v>30</v>
      </c>
    </row>
    <row r="28" spans="1:5" x14ac:dyDescent="0.3">
      <c r="A28" s="87">
        <v>1</v>
      </c>
      <c r="B28" s="87">
        <v>1</v>
      </c>
      <c r="C28" s="87">
        <v>4</v>
      </c>
      <c r="D28" s="93">
        <v>1</v>
      </c>
      <c r="E28" s="90">
        <v>31</v>
      </c>
    </row>
    <row r="29" spans="1:5" x14ac:dyDescent="0.3">
      <c r="A29" s="97">
        <v>4</v>
      </c>
      <c r="B29" s="97">
        <v>6</v>
      </c>
      <c r="C29" s="97">
        <v>4</v>
      </c>
      <c r="D29" s="94">
        <v>1</v>
      </c>
      <c r="E29" s="91">
        <v>63</v>
      </c>
    </row>
    <row r="30" spans="1:5" x14ac:dyDescent="0.3">
      <c r="A30" s="87">
        <v>2</v>
      </c>
      <c r="B30" s="87">
        <v>3</v>
      </c>
      <c r="C30" s="87">
        <v>5</v>
      </c>
      <c r="D30" s="93">
        <v>1</v>
      </c>
      <c r="E30" s="90">
        <v>32</v>
      </c>
    </row>
    <row r="31" spans="1:5" x14ac:dyDescent="0.3">
      <c r="A31" s="97">
        <v>1</v>
      </c>
      <c r="B31" s="97">
        <v>1</v>
      </c>
      <c r="C31" s="97">
        <v>4</v>
      </c>
      <c r="D31" s="94">
        <v>1</v>
      </c>
      <c r="E31" s="91">
        <v>30</v>
      </c>
    </row>
    <row r="32" spans="1:5" x14ac:dyDescent="0.3">
      <c r="A32" s="87">
        <v>4</v>
      </c>
      <c r="B32" s="87">
        <v>6</v>
      </c>
      <c r="C32" s="87">
        <v>2</v>
      </c>
      <c r="D32" s="93">
        <v>0</v>
      </c>
      <c r="E32" s="90">
        <v>56</v>
      </c>
    </row>
    <row r="33" spans="1:5" x14ac:dyDescent="0.3">
      <c r="A33" s="97">
        <v>1</v>
      </c>
      <c r="B33" s="97">
        <v>1</v>
      </c>
      <c r="C33" s="97">
        <v>5</v>
      </c>
      <c r="D33" s="94">
        <v>0</v>
      </c>
      <c r="E33" s="91">
        <v>22</v>
      </c>
    </row>
    <row r="34" spans="1:5" x14ac:dyDescent="0.3">
      <c r="A34" s="87">
        <v>4</v>
      </c>
      <c r="B34" s="87">
        <v>5</v>
      </c>
      <c r="C34" s="87">
        <v>2</v>
      </c>
      <c r="D34" s="93">
        <v>1</v>
      </c>
      <c r="E34" s="90">
        <v>53</v>
      </c>
    </row>
    <row r="35" spans="1:5" x14ac:dyDescent="0.3">
      <c r="A35" s="97">
        <v>1</v>
      </c>
      <c r="B35" s="97">
        <v>1</v>
      </c>
      <c r="C35" s="97">
        <v>4</v>
      </c>
      <c r="D35" s="94">
        <v>1</v>
      </c>
      <c r="E35" s="91">
        <v>21</v>
      </c>
    </row>
    <row r="36" spans="1:5" x14ac:dyDescent="0.3">
      <c r="A36" s="87">
        <v>2</v>
      </c>
      <c r="B36" s="87">
        <v>3</v>
      </c>
      <c r="C36" s="87">
        <v>5</v>
      </c>
      <c r="D36" s="93">
        <v>1</v>
      </c>
      <c r="E36" s="90">
        <v>25</v>
      </c>
    </row>
    <row r="37" spans="1:5" x14ac:dyDescent="0.3">
      <c r="A37" s="97">
        <v>1</v>
      </c>
      <c r="B37" s="97">
        <v>1</v>
      </c>
      <c r="C37" s="97">
        <v>3</v>
      </c>
      <c r="D37" s="94">
        <v>1</v>
      </c>
      <c r="E37" s="91">
        <v>30</v>
      </c>
    </row>
    <row r="38" spans="1:5" x14ac:dyDescent="0.3">
      <c r="A38" s="87">
        <v>2</v>
      </c>
      <c r="B38" s="87">
        <v>3</v>
      </c>
      <c r="C38" s="87">
        <v>5</v>
      </c>
      <c r="D38" s="93">
        <v>1</v>
      </c>
      <c r="E38" s="90">
        <v>55</v>
      </c>
    </row>
    <row r="39" spans="1:5" x14ac:dyDescent="0.3">
      <c r="A39" s="97">
        <v>1</v>
      </c>
      <c r="B39" s="97">
        <v>1</v>
      </c>
      <c r="C39" s="97">
        <v>3</v>
      </c>
      <c r="D39" s="94">
        <v>1</v>
      </c>
      <c r="E39" s="91">
        <v>26</v>
      </c>
    </row>
    <row r="40" spans="1:5" x14ac:dyDescent="0.3">
      <c r="A40" s="87">
        <v>2</v>
      </c>
      <c r="B40" s="87">
        <v>3</v>
      </c>
      <c r="C40" s="87">
        <v>5</v>
      </c>
      <c r="D40" s="93">
        <v>0</v>
      </c>
      <c r="E40" s="90">
        <v>30</v>
      </c>
    </row>
    <row r="41" spans="1:5" x14ac:dyDescent="0.3">
      <c r="A41" s="97">
        <v>1</v>
      </c>
      <c r="B41" s="97">
        <v>1</v>
      </c>
      <c r="C41" s="97">
        <v>1</v>
      </c>
      <c r="D41" s="94">
        <v>0</v>
      </c>
      <c r="E41" s="91">
        <v>34</v>
      </c>
    </row>
    <row r="42" spans="1:5" x14ac:dyDescent="0.3">
      <c r="A42" s="87">
        <v>1</v>
      </c>
      <c r="B42" s="87">
        <v>1</v>
      </c>
      <c r="C42" s="87">
        <v>5</v>
      </c>
      <c r="D42" s="93">
        <v>1</v>
      </c>
      <c r="E42" s="90">
        <v>31</v>
      </c>
    </row>
    <row r="43" spans="1:5" x14ac:dyDescent="0.3">
      <c r="A43" s="97">
        <v>1</v>
      </c>
      <c r="B43" s="97">
        <v>1</v>
      </c>
      <c r="C43" s="97">
        <v>1</v>
      </c>
      <c r="D43" s="94">
        <v>1</v>
      </c>
      <c r="E43" s="91">
        <v>30</v>
      </c>
    </row>
    <row r="44" spans="1:5" x14ac:dyDescent="0.3">
      <c r="A44" s="87">
        <v>1</v>
      </c>
      <c r="B44" s="87">
        <v>1</v>
      </c>
      <c r="C44" s="87">
        <v>1</v>
      </c>
      <c r="D44" s="93">
        <v>0</v>
      </c>
      <c r="E44" s="90">
        <v>30</v>
      </c>
    </row>
    <row r="45" spans="1:5" x14ac:dyDescent="0.3">
      <c r="A45" s="97">
        <v>2</v>
      </c>
      <c r="B45" s="97">
        <v>3</v>
      </c>
      <c r="C45" s="97">
        <v>4</v>
      </c>
      <c r="D45" s="94">
        <v>1</v>
      </c>
      <c r="E45" s="91">
        <v>35</v>
      </c>
    </row>
    <row r="46" spans="1:5" x14ac:dyDescent="0.3">
      <c r="A46" s="87">
        <v>4</v>
      </c>
      <c r="B46" s="87">
        <v>5</v>
      </c>
      <c r="C46" s="87">
        <v>1</v>
      </c>
      <c r="D46" s="93">
        <v>1</v>
      </c>
      <c r="E46" s="90">
        <v>25</v>
      </c>
    </row>
    <row r="47" spans="1:5" x14ac:dyDescent="0.3">
      <c r="A47" s="97">
        <v>3</v>
      </c>
      <c r="B47" s="97">
        <v>4</v>
      </c>
      <c r="C47" s="97">
        <v>2</v>
      </c>
      <c r="D47" s="94">
        <v>1</v>
      </c>
      <c r="E47" s="91">
        <v>33</v>
      </c>
    </row>
    <row r="48" spans="1:5" x14ac:dyDescent="0.3">
      <c r="A48" s="87">
        <v>1</v>
      </c>
      <c r="B48" s="87">
        <v>1</v>
      </c>
      <c r="C48" s="87">
        <v>1</v>
      </c>
      <c r="D48" s="93">
        <v>0</v>
      </c>
      <c r="E48" s="90">
        <v>32</v>
      </c>
    </row>
    <row r="49" spans="1:5" x14ac:dyDescent="0.3">
      <c r="A49" s="97">
        <v>4</v>
      </c>
      <c r="B49" s="97">
        <v>5</v>
      </c>
      <c r="C49" s="97">
        <v>4</v>
      </c>
      <c r="D49" s="94">
        <v>1</v>
      </c>
      <c r="E49" s="91">
        <v>34</v>
      </c>
    </row>
    <row r="50" spans="1:5" x14ac:dyDescent="0.3">
      <c r="A50" s="87">
        <v>2</v>
      </c>
      <c r="B50" s="87">
        <v>3</v>
      </c>
      <c r="C50" s="87">
        <v>4</v>
      </c>
      <c r="D50" s="93">
        <v>0</v>
      </c>
      <c r="E50" s="90">
        <v>31</v>
      </c>
    </row>
    <row r="51" spans="1:5" x14ac:dyDescent="0.3">
      <c r="A51" s="97">
        <v>1</v>
      </c>
      <c r="B51" s="97">
        <v>1</v>
      </c>
      <c r="C51" s="97">
        <v>4</v>
      </c>
      <c r="D51" s="94">
        <v>0</v>
      </c>
      <c r="E51" s="91">
        <v>34</v>
      </c>
    </row>
    <row r="52" spans="1:5" x14ac:dyDescent="0.3">
      <c r="A52" s="87">
        <v>1</v>
      </c>
      <c r="B52" s="87">
        <v>1</v>
      </c>
      <c r="C52" s="87">
        <v>4</v>
      </c>
      <c r="D52" s="93">
        <v>1</v>
      </c>
      <c r="E52" s="90">
        <v>32</v>
      </c>
    </row>
    <row r="53" spans="1:5" x14ac:dyDescent="0.3">
      <c r="A53" s="97">
        <v>1</v>
      </c>
      <c r="B53" s="97">
        <v>1</v>
      </c>
      <c r="C53" s="97">
        <v>1</v>
      </c>
      <c r="D53" s="94">
        <v>0</v>
      </c>
      <c r="E53" s="91">
        <v>31</v>
      </c>
    </row>
    <row r="54" spans="1:5" x14ac:dyDescent="0.3">
      <c r="A54" s="87">
        <v>4</v>
      </c>
      <c r="B54" s="87">
        <v>6</v>
      </c>
      <c r="C54" s="87">
        <v>2</v>
      </c>
      <c r="D54" s="93">
        <v>1</v>
      </c>
      <c r="E54" s="90">
        <v>32</v>
      </c>
    </row>
    <row r="55" spans="1:5" x14ac:dyDescent="0.3">
      <c r="A55" s="97">
        <v>1</v>
      </c>
      <c r="B55" s="97">
        <v>1</v>
      </c>
      <c r="C55" s="97">
        <v>1</v>
      </c>
      <c r="D55" s="94">
        <v>0</v>
      </c>
      <c r="E55" s="91">
        <v>27</v>
      </c>
    </row>
    <row r="56" spans="1:5" x14ac:dyDescent="0.3">
      <c r="A56" s="87">
        <v>4</v>
      </c>
      <c r="B56" s="87">
        <v>7</v>
      </c>
      <c r="C56" s="87">
        <v>3</v>
      </c>
      <c r="D56" s="93">
        <v>0</v>
      </c>
      <c r="E56" s="90">
        <v>51</v>
      </c>
    </row>
    <row r="57" spans="1:5" x14ac:dyDescent="0.3">
      <c r="A57" s="97">
        <v>1</v>
      </c>
      <c r="B57" s="97">
        <v>1</v>
      </c>
      <c r="C57" s="97">
        <v>1</v>
      </c>
      <c r="D57" s="94">
        <v>0</v>
      </c>
      <c r="E57" s="91">
        <v>51</v>
      </c>
    </row>
    <row r="58" spans="1:5" x14ac:dyDescent="0.3">
      <c r="A58" s="87">
        <v>4</v>
      </c>
      <c r="B58" s="87">
        <v>7</v>
      </c>
      <c r="C58" s="87">
        <v>5</v>
      </c>
      <c r="D58" s="93">
        <v>1</v>
      </c>
      <c r="E58" s="90">
        <v>52</v>
      </c>
    </row>
    <row r="59" spans="1:5" x14ac:dyDescent="0.3">
      <c r="A59" s="97">
        <v>1</v>
      </c>
      <c r="B59" s="97">
        <v>1</v>
      </c>
      <c r="C59" s="97">
        <v>1</v>
      </c>
      <c r="D59" s="94">
        <v>1</v>
      </c>
      <c r="E59" s="91">
        <v>21</v>
      </c>
    </row>
    <row r="60" spans="1:5" x14ac:dyDescent="0.3">
      <c r="A60" s="87">
        <v>1</v>
      </c>
      <c r="B60" s="87">
        <v>1</v>
      </c>
      <c r="C60" s="87">
        <v>4</v>
      </c>
      <c r="D60" s="93">
        <v>1</v>
      </c>
      <c r="E60" s="90">
        <v>21</v>
      </c>
    </row>
    <row r="61" spans="1:5" x14ac:dyDescent="0.3">
      <c r="A61" s="97">
        <v>3</v>
      </c>
      <c r="B61" s="97">
        <v>4</v>
      </c>
      <c r="C61" s="97">
        <v>4</v>
      </c>
      <c r="D61" s="94">
        <v>0</v>
      </c>
      <c r="E61" s="91">
        <v>88</v>
      </c>
    </row>
    <row r="62" spans="1:5" x14ac:dyDescent="0.3">
      <c r="A62" s="87">
        <v>2</v>
      </c>
      <c r="B62" s="87">
        <v>3</v>
      </c>
      <c r="C62" s="87">
        <v>5</v>
      </c>
      <c r="D62" s="93">
        <v>1</v>
      </c>
      <c r="E62" s="90">
        <v>56</v>
      </c>
    </row>
    <row r="63" spans="1:5" x14ac:dyDescent="0.3">
      <c r="A63" s="97">
        <v>1</v>
      </c>
      <c r="B63" s="97">
        <v>1</v>
      </c>
      <c r="C63" s="97">
        <v>1</v>
      </c>
      <c r="D63" s="94">
        <v>1</v>
      </c>
      <c r="E63" s="91">
        <v>59</v>
      </c>
    </row>
    <row r="64" spans="1:5" x14ac:dyDescent="0.3">
      <c r="A64" s="87">
        <v>1</v>
      </c>
      <c r="B64" s="87">
        <v>1</v>
      </c>
      <c r="C64" s="87">
        <v>3</v>
      </c>
      <c r="D64" s="93">
        <v>1</v>
      </c>
      <c r="E64" s="90">
        <v>20</v>
      </c>
    </row>
    <row r="65" spans="1:5" x14ac:dyDescent="0.3">
      <c r="A65" s="99">
        <v>1</v>
      </c>
      <c r="B65" s="99">
        <v>1</v>
      </c>
      <c r="C65" s="99">
        <v>3</v>
      </c>
      <c r="D65" s="95">
        <v>0</v>
      </c>
      <c r="E65" s="92">
        <v>28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BF26-EE78-4296-9140-DCC05FEE84A6}">
  <dimension ref="A1:L21"/>
  <sheetViews>
    <sheetView workbookViewId="0">
      <selection activeCell="D6" sqref="D6"/>
    </sheetView>
  </sheetViews>
  <sheetFormatPr defaultRowHeight="14.4" x14ac:dyDescent="0.3"/>
  <cols>
    <col min="1" max="1" width="17.6640625" bestFit="1" customWidth="1"/>
    <col min="2" max="2" width="10.5546875" bestFit="1" customWidth="1"/>
    <col min="3" max="3" width="9.5546875" bestFit="1" customWidth="1"/>
    <col min="4" max="4" width="10.5546875" bestFit="1" customWidth="1"/>
    <col min="5" max="5" width="8.6640625" bestFit="1" customWidth="1"/>
    <col min="6" max="6" width="7.6640625" bestFit="1" customWidth="1"/>
    <col min="7" max="7" width="6.5546875" bestFit="1" customWidth="1"/>
    <col min="9" max="10" width="17.44140625" bestFit="1" customWidth="1"/>
    <col min="11" max="11" width="7" bestFit="1" customWidth="1"/>
    <col min="12" max="12" width="11.44140625" bestFit="1" customWidth="1"/>
  </cols>
  <sheetData>
    <row r="1" spans="1:12" x14ac:dyDescent="0.3">
      <c r="A1" t="s">
        <v>74</v>
      </c>
    </row>
    <row r="3" spans="1:12" ht="15" thickBot="1" x14ac:dyDescent="0.35">
      <c r="A3" t="s">
        <v>75</v>
      </c>
      <c r="I3" s="138" t="s">
        <v>93</v>
      </c>
      <c r="J3" s="138"/>
      <c r="K3" s="4">
        <v>0.05</v>
      </c>
    </row>
    <row r="4" spans="1:12" x14ac:dyDescent="0.3">
      <c r="A4" s="18" t="s">
        <v>76</v>
      </c>
      <c r="B4" s="18" t="s">
        <v>33</v>
      </c>
      <c r="C4" s="18" t="s">
        <v>77</v>
      </c>
      <c r="D4" s="18" t="s">
        <v>78</v>
      </c>
      <c r="E4" s="18" t="s">
        <v>79</v>
      </c>
      <c r="I4" s="138" t="s">
        <v>87</v>
      </c>
      <c r="J4" s="138"/>
      <c r="K4" s="4">
        <f>K3/10</f>
        <v>5.0000000000000001E-3</v>
      </c>
    </row>
    <row r="5" spans="1:12" x14ac:dyDescent="0.3">
      <c r="A5" s="16" t="s">
        <v>119</v>
      </c>
      <c r="B5" s="33">
        <v>64</v>
      </c>
      <c r="C5" s="33">
        <v>126</v>
      </c>
      <c r="D5" s="33">
        <v>1.96875</v>
      </c>
      <c r="E5" s="33">
        <v>1.4910714285714286</v>
      </c>
    </row>
    <row r="6" spans="1:12" x14ac:dyDescent="0.3">
      <c r="A6" s="16" t="s">
        <v>50</v>
      </c>
      <c r="B6" s="33">
        <v>64</v>
      </c>
      <c r="C6" s="33">
        <v>171</v>
      </c>
      <c r="D6" s="33">
        <v>2.671875</v>
      </c>
      <c r="E6" s="33">
        <v>4.0652281746031749</v>
      </c>
      <c r="I6" s="138" t="s">
        <v>88</v>
      </c>
      <c r="J6" s="138"/>
      <c r="K6" s="138"/>
      <c r="L6" s="138"/>
    </row>
    <row r="7" spans="1:12" x14ac:dyDescent="0.3">
      <c r="A7" s="16" t="s">
        <v>44</v>
      </c>
      <c r="B7" s="33">
        <v>64</v>
      </c>
      <c r="C7" s="33">
        <v>194</v>
      </c>
      <c r="D7" s="33">
        <v>3.03125</v>
      </c>
      <c r="E7" s="33">
        <v>2.4751984126984126</v>
      </c>
      <c r="I7" s="4" t="s">
        <v>85</v>
      </c>
      <c r="J7" s="4" t="s">
        <v>86</v>
      </c>
      <c r="K7" s="4" t="s">
        <v>84</v>
      </c>
      <c r="L7" s="32" t="s">
        <v>94</v>
      </c>
    </row>
    <row r="8" spans="1:12" x14ac:dyDescent="0.3">
      <c r="A8" s="16" t="s">
        <v>46</v>
      </c>
      <c r="B8" s="33">
        <v>64</v>
      </c>
      <c r="C8" s="33">
        <v>39</v>
      </c>
      <c r="D8" s="33">
        <v>0.609375</v>
      </c>
      <c r="E8" s="33">
        <v>0.24181547619047619</v>
      </c>
      <c r="I8" s="32" t="s">
        <v>119</v>
      </c>
      <c r="J8" s="32" t="s">
        <v>50</v>
      </c>
      <c r="K8" s="23">
        <v>1.8830314571411683E-2</v>
      </c>
      <c r="L8" s="4" t="str">
        <f>IF(K8&lt;$K$4,"Yes","No")</f>
        <v>No</v>
      </c>
    </row>
    <row r="9" spans="1:12" ht="15" thickBot="1" x14ac:dyDescent="0.35">
      <c r="A9" s="17" t="s">
        <v>51</v>
      </c>
      <c r="B9" s="34">
        <v>64</v>
      </c>
      <c r="C9" s="34">
        <v>2260</v>
      </c>
      <c r="D9" s="34">
        <v>35.3125</v>
      </c>
      <c r="E9" s="34">
        <v>169.86904761904762</v>
      </c>
      <c r="I9" s="89" t="s">
        <v>119</v>
      </c>
      <c r="J9" s="89" t="s">
        <v>44</v>
      </c>
      <c r="K9" s="23">
        <v>3.9898103917144268E-5</v>
      </c>
      <c r="L9" s="4" t="str">
        <f t="shared" ref="L9:L17" si="0">IF(K9&lt;$K$4,"Yes","No")</f>
        <v>Yes</v>
      </c>
    </row>
    <row r="10" spans="1:12" x14ac:dyDescent="0.3">
      <c r="I10" s="89" t="s">
        <v>119</v>
      </c>
      <c r="J10" s="89" t="s">
        <v>46</v>
      </c>
      <c r="K10" s="23">
        <v>1.9748488335904552E-12</v>
      </c>
      <c r="L10" s="4" t="str">
        <f t="shared" si="0"/>
        <v>Yes</v>
      </c>
    </row>
    <row r="11" spans="1:12" x14ac:dyDescent="0.3">
      <c r="I11" s="89" t="s">
        <v>119</v>
      </c>
      <c r="J11" s="89" t="s">
        <v>51</v>
      </c>
      <c r="K11" s="23">
        <v>1.0487331023469274E-29</v>
      </c>
      <c r="L11" s="4" t="str">
        <f t="shared" si="0"/>
        <v>Yes</v>
      </c>
    </row>
    <row r="12" spans="1:12" ht="15" thickBot="1" x14ac:dyDescent="0.35">
      <c r="A12" t="s">
        <v>59</v>
      </c>
      <c r="I12" s="32" t="s">
        <v>50</v>
      </c>
      <c r="J12" s="32" t="s">
        <v>44</v>
      </c>
      <c r="K12" s="23">
        <v>0.26320098960208665</v>
      </c>
      <c r="L12" s="4" t="str">
        <f t="shared" si="0"/>
        <v>No</v>
      </c>
    </row>
    <row r="13" spans="1:12" x14ac:dyDescent="0.3">
      <c r="A13" s="18" t="s">
        <v>80</v>
      </c>
      <c r="B13" s="18" t="s">
        <v>64</v>
      </c>
      <c r="C13" s="18" t="s">
        <v>63</v>
      </c>
      <c r="D13" s="18" t="s">
        <v>65</v>
      </c>
      <c r="E13" s="18" t="s">
        <v>26</v>
      </c>
      <c r="F13" s="18" t="s">
        <v>69</v>
      </c>
      <c r="G13" s="18" t="s">
        <v>81</v>
      </c>
      <c r="I13" s="89" t="s">
        <v>50</v>
      </c>
      <c r="J13" s="89" t="s">
        <v>46</v>
      </c>
      <c r="K13" s="23">
        <v>2.1630971183028741E-11</v>
      </c>
      <c r="L13" s="4" t="str">
        <f t="shared" si="0"/>
        <v>Yes</v>
      </c>
    </row>
    <row r="14" spans="1:12" x14ac:dyDescent="0.3">
      <c r="A14" s="16" t="s">
        <v>82</v>
      </c>
      <c r="B14" s="33">
        <v>56797.71875</v>
      </c>
      <c r="C14" s="33">
        <v>4</v>
      </c>
      <c r="D14" s="33">
        <v>14199.4296875</v>
      </c>
      <c r="E14" s="33">
        <v>398.54163824188674</v>
      </c>
      <c r="F14" s="33">
        <v>7.4691507127172929E-122</v>
      </c>
      <c r="G14" s="33">
        <v>2.4003108695464781</v>
      </c>
      <c r="I14" s="89" t="s">
        <v>50</v>
      </c>
      <c r="J14" s="89" t="s">
        <v>51</v>
      </c>
      <c r="K14" s="23">
        <v>1.801621518637193E-29</v>
      </c>
      <c r="L14" s="4" t="str">
        <f t="shared" si="0"/>
        <v>Yes</v>
      </c>
    </row>
    <row r="15" spans="1:12" x14ac:dyDescent="0.3">
      <c r="A15" s="16" t="s">
        <v>83</v>
      </c>
      <c r="B15" s="33">
        <v>11222.96875</v>
      </c>
      <c r="C15" s="33">
        <v>315</v>
      </c>
      <c r="D15" s="33">
        <v>35.628472222222221</v>
      </c>
      <c r="E15" s="33"/>
      <c r="F15" s="33"/>
      <c r="G15" s="33"/>
      <c r="I15" s="89" t="s">
        <v>44</v>
      </c>
      <c r="J15" s="89" t="s">
        <v>46</v>
      </c>
      <c r="K15" s="23">
        <v>1.0598622631106673E-18</v>
      </c>
      <c r="L15" s="4" t="str">
        <f t="shared" si="0"/>
        <v>Yes</v>
      </c>
    </row>
    <row r="16" spans="1:12" x14ac:dyDescent="0.3">
      <c r="A16" s="16"/>
      <c r="B16" s="33"/>
      <c r="C16" s="33"/>
      <c r="D16" s="33"/>
      <c r="E16" s="33"/>
      <c r="F16" s="33"/>
      <c r="G16" s="33"/>
      <c r="I16" s="89" t="s">
        <v>44</v>
      </c>
      <c r="J16" s="89" t="s">
        <v>51</v>
      </c>
      <c r="K16" s="23">
        <v>4.9437122572152046E-29</v>
      </c>
      <c r="L16" s="4" t="str">
        <f t="shared" si="0"/>
        <v>Yes</v>
      </c>
    </row>
    <row r="17" spans="1:12" ht="15" thickBot="1" x14ac:dyDescent="0.35">
      <c r="A17" s="17" t="s">
        <v>42</v>
      </c>
      <c r="B17" s="34">
        <v>68020.6875</v>
      </c>
      <c r="C17" s="34">
        <v>319</v>
      </c>
      <c r="D17" s="34"/>
      <c r="E17" s="34"/>
      <c r="F17" s="34"/>
      <c r="G17" s="34"/>
      <c r="I17" s="89" t="s">
        <v>46</v>
      </c>
      <c r="J17" s="89" t="s">
        <v>51</v>
      </c>
      <c r="K17" s="23">
        <v>1.6144930159785101E-30</v>
      </c>
      <c r="L17" s="4" t="str">
        <f t="shared" si="0"/>
        <v>Yes</v>
      </c>
    </row>
    <row r="20" spans="1:12" ht="14.4" customHeight="1" x14ac:dyDescent="0.3">
      <c r="A20" s="4" t="s">
        <v>89</v>
      </c>
      <c r="B20" s="137" t="s">
        <v>91</v>
      </c>
      <c r="C20" s="137"/>
      <c r="D20" s="137"/>
    </row>
    <row r="21" spans="1:12" ht="14.4" customHeight="1" x14ac:dyDescent="0.3">
      <c r="A21" s="4" t="s">
        <v>90</v>
      </c>
      <c r="B21" s="137"/>
      <c r="C21" s="137"/>
      <c r="D21" s="137"/>
    </row>
  </sheetData>
  <mergeCells count="4">
    <mergeCell ref="B20:D21"/>
    <mergeCell ref="I3:J3"/>
    <mergeCell ref="I4:J4"/>
    <mergeCell ref="I6:L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D90C-58EB-4228-BDC2-5EEC807B4CE0}">
  <dimension ref="A1:D15"/>
  <sheetViews>
    <sheetView workbookViewId="0">
      <selection activeCell="D6" sqref="D6"/>
    </sheetView>
  </sheetViews>
  <sheetFormatPr defaultRowHeight="14.4" x14ac:dyDescent="0.3"/>
  <cols>
    <col min="1" max="1" width="17.44140625" bestFit="1" customWidth="1"/>
    <col min="2" max="2" width="17.44140625" customWidth="1"/>
    <col min="3" max="3" width="35.5546875" customWidth="1"/>
    <col min="4" max="4" width="8.77734375" bestFit="1" customWidth="1"/>
    <col min="5" max="5" width="8.44140625" bestFit="1" customWidth="1"/>
    <col min="6" max="6" width="8.77734375" bestFit="1" customWidth="1"/>
    <col min="7" max="7" width="7.21875" bestFit="1" customWidth="1"/>
  </cols>
  <sheetData>
    <row r="1" spans="1:4" ht="21" x14ac:dyDescent="0.4">
      <c r="A1" s="139" t="s">
        <v>218</v>
      </c>
      <c r="B1" s="139"/>
      <c r="C1" s="139"/>
      <c r="D1" s="139"/>
    </row>
    <row r="2" spans="1:4" x14ac:dyDescent="0.3">
      <c r="A2" s="147" t="s">
        <v>211</v>
      </c>
      <c r="B2" s="147"/>
      <c r="C2" s="111" t="s">
        <v>103</v>
      </c>
      <c r="D2" s="4" t="s">
        <v>226</v>
      </c>
    </row>
    <row r="3" spans="1:4" x14ac:dyDescent="0.3">
      <c r="A3" s="146" t="s">
        <v>119</v>
      </c>
      <c r="B3" s="88" t="s">
        <v>212</v>
      </c>
      <c r="C3" s="112">
        <f>CORREL('ToH Table'!A2:A65,'ToH Table'!$E$2:$E$65)</f>
        <v>0.29384797073291036</v>
      </c>
      <c r="D3" s="159">
        <f>SKEW('ToH Table'!A2:A65)</f>
        <v>0.81719746850768604</v>
      </c>
    </row>
    <row r="4" spans="1:4" x14ac:dyDescent="0.3">
      <c r="A4" s="146"/>
      <c r="B4" s="88" t="s">
        <v>84</v>
      </c>
      <c r="C4" s="112">
        <f>1-_xlfn.F.DIST(((C3^2)*62/(1-C3^2)),1,62,TRUE)</f>
        <v>1.8436178613201237E-2</v>
      </c>
      <c r="D4" s="160"/>
    </row>
    <row r="5" spans="1:4" x14ac:dyDescent="0.3">
      <c r="A5" s="146" t="s">
        <v>50</v>
      </c>
      <c r="B5" s="88" t="s">
        <v>212</v>
      </c>
      <c r="C5" s="112">
        <f>CORREL('ToH Table'!B2:B65,'ToH Table'!E2:E65)</f>
        <v>0.29993958073078281</v>
      </c>
      <c r="D5" s="159">
        <f>SKEW('ToH Table'!B2:B65)</f>
        <v>0.86232092819897199</v>
      </c>
    </row>
    <row r="6" spans="1:4" x14ac:dyDescent="0.3">
      <c r="A6" s="146"/>
      <c r="B6" s="88" t="s">
        <v>84</v>
      </c>
      <c r="C6" s="112">
        <f>1-_xlfn.F.DIST(((C5^2)*62/(1-C5^2)),1,62,TRUE)</f>
        <v>1.6042417372636786E-2</v>
      </c>
      <c r="D6" s="160"/>
    </row>
    <row r="7" spans="1:4" x14ac:dyDescent="0.3">
      <c r="A7" s="146" t="s">
        <v>44</v>
      </c>
      <c r="B7" s="88" t="s">
        <v>212</v>
      </c>
      <c r="C7" s="114">
        <f>CORREL('ToH Table'!C2:C65,'ToH Table'!E2:E65)</f>
        <v>0.15511037615195919</v>
      </c>
      <c r="D7" s="159">
        <f>SKEW('ToH Table'!C2:C65)</f>
        <v>-0.12884079840074839</v>
      </c>
    </row>
    <row r="8" spans="1:4" x14ac:dyDescent="0.3">
      <c r="A8" s="146"/>
      <c r="B8" s="88" t="s">
        <v>84</v>
      </c>
      <c r="C8" s="114">
        <f>1-_xlfn.F.DIST(((C7^2)*62/(1-C7^2)),1,62,TRUE)</f>
        <v>0.22100909193549034</v>
      </c>
      <c r="D8" s="160"/>
    </row>
    <row r="9" spans="1:4" x14ac:dyDescent="0.3">
      <c r="A9" s="148" t="s">
        <v>46</v>
      </c>
      <c r="B9" s="88" t="s">
        <v>212</v>
      </c>
      <c r="C9" s="114">
        <f>CORREL('ToH Table'!D2:D65,'ToH Table'!E2:E65)</f>
        <v>-0.1218189994590423</v>
      </c>
      <c r="D9" s="159">
        <f>SKEW('ToH Table'!D2:D65)</f>
        <v>-0.459191986076459</v>
      </c>
    </row>
    <row r="10" spans="1:4" x14ac:dyDescent="0.3">
      <c r="A10" s="148"/>
      <c r="B10" s="88" t="s">
        <v>84</v>
      </c>
      <c r="C10" s="114">
        <f>1-_xlfn.F.DIST(((C9^2)*62/(1-C9^2)),1,62,TRUE)</f>
        <v>0.33759809803076479</v>
      </c>
      <c r="D10" s="160"/>
    </row>
    <row r="11" spans="1:4" x14ac:dyDescent="0.3">
      <c r="A11" s="109"/>
      <c r="B11" s="110"/>
    </row>
    <row r="12" spans="1:4" x14ac:dyDescent="0.3">
      <c r="A12" s="140" t="s">
        <v>103</v>
      </c>
      <c r="B12" s="140"/>
      <c r="C12" s="140"/>
    </row>
    <row r="13" spans="1:4" x14ac:dyDescent="0.3">
      <c r="A13" s="141"/>
      <c r="B13" s="141"/>
      <c r="C13" s="141"/>
    </row>
    <row r="14" spans="1:4" s="113" customFormat="1" ht="57.6" x14ac:dyDescent="0.3">
      <c r="A14" s="142" t="s">
        <v>105</v>
      </c>
      <c r="B14" s="143"/>
      <c r="C14" s="53" t="s">
        <v>107</v>
      </c>
    </row>
    <row r="15" spans="1:4" s="113" customFormat="1" ht="43.2" x14ac:dyDescent="0.3">
      <c r="A15" s="144"/>
      <c r="B15" s="145"/>
      <c r="C15" s="53" t="s">
        <v>106</v>
      </c>
    </row>
  </sheetData>
  <mergeCells count="12">
    <mergeCell ref="A12:C13"/>
    <mergeCell ref="A14:B15"/>
    <mergeCell ref="A3:A4"/>
    <mergeCell ref="A5:A6"/>
    <mergeCell ref="A7:A8"/>
    <mergeCell ref="A2:B2"/>
    <mergeCell ref="A9:A10"/>
    <mergeCell ref="A1:D1"/>
    <mergeCell ref="D3:D4"/>
    <mergeCell ref="D5:D6"/>
    <mergeCell ref="D7:D8"/>
    <mergeCell ref="D9:D1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CF689-9419-42C7-951B-BF44B0B5C80D}">
  <dimension ref="A1:I65"/>
  <sheetViews>
    <sheetView workbookViewId="0">
      <selection activeCell="F1" sqref="F1:F1048576"/>
    </sheetView>
  </sheetViews>
  <sheetFormatPr defaultRowHeight="14.4" x14ac:dyDescent="0.3"/>
  <cols>
    <col min="1" max="1" width="10.6640625" bestFit="1" customWidth="1"/>
    <col min="2" max="2" width="14.88671875" bestFit="1" customWidth="1"/>
    <col min="3" max="3" width="17.44140625" bestFit="1" customWidth="1"/>
    <col min="4" max="4" width="25.21875" bestFit="1" customWidth="1"/>
    <col min="5" max="5" width="11.5546875" bestFit="1" customWidth="1"/>
    <col min="6" max="6" width="14.109375" bestFit="1" customWidth="1"/>
    <col min="7" max="7" width="13.44140625" bestFit="1" customWidth="1"/>
    <col min="8" max="8" width="12.77734375" bestFit="1" customWidth="1"/>
    <col min="9" max="9" width="13.109375" bestFit="1" customWidth="1"/>
  </cols>
  <sheetData>
    <row r="1" spans="1:9" ht="15" thickBot="1" x14ac:dyDescent="0.35">
      <c r="A1" s="55" t="s">
        <v>215</v>
      </c>
      <c r="B1" s="55" t="s">
        <v>109</v>
      </c>
      <c r="C1" s="55" t="s">
        <v>108</v>
      </c>
      <c r="D1" s="55" t="s">
        <v>110</v>
      </c>
      <c r="E1" s="118" t="s">
        <v>97</v>
      </c>
      <c r="F1" s="55" t="s">
        <v>29</v>
      </c>
      <c r="G1" s="55" t="s">
        <v>95</v>
      </c>
      <c r="H1" s="55" t="s">
        <v>96</v>
      </c>
      <c r="I1" s="119" t="s">
        <v>98</v>
      </c>
    </row>
    <row r="2" spans="1:9" ht="15" thickTop="1" x14ac:dyDescent="0.3">
      <c r="A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2" s="93">
        <f>IF(RawData[[#This Row],[PerformanceScore]]="Exceeds",1,0)</f>
        <v>0</v>
      </c>
      <c r="C2" s="93">
        <f>IF(RawData[[#This Row],[PerformanceScore]]="Fully Meets",1,0)</f>
        <v>1</v>
      </c>
      <c r="D2" s="93">
        <f>IF(RawData[[#This Row],[PerformanceScore]]="Needs Improvement",1,0)</f>
        <v>0</v>
      </c>
      <c r="E2" s="93">
        <v>45</v>
      </c>
      <c r="F2" s="120">
        <v>744000</v>
      </c>
      <c r="G2" s="87">
        <v>95</v>
      </c>
      <c r="H2" s="87">
        <v>47</v>
      </c>
      <c r="I2" s="115">
        <v>41</v>
      </c>
    </row>
    <row r="3" spans="1:9" x14ac:dyDescent="0.3">
      <c r="A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B3" s="94">
        <f>IF(RawData[[#This Row],[PerformanceScore]]="Exceeds",1,0)</f>
        <v>0</v>
      </c>
      <c r="C3" s="94">
        <f>IF(RawData[[#This Row],[PerformanceScore]]="Fully Meets",1,0)</f>
        <v>1</v>
      </c>
      <c r="D3" s="94">
        <f>IF(RawData[[#This Row],[PerformanceScore]]="Needs Improvement",1,0)</f>
        <v>0</v>
      </c>
      <c r="E3" s="94">
        <v>82</v>
      </c>
      <c r="F3" s="121">
        <v>744000</v>
      </c>
      <c r="G3" s="97">
        <v>95</v>
      </c>
      <c r="H3" s="97">
        <v>47</v>
      </c>
      <c r="I3" s="116">
        <v>41</v>
      </c>
    </row>
    <row r="4" spans="1:9" x14ac:dyDescent="0.3">
      <c r="A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4" s="93">
        <f>IF(RawData[[#This Row],[PerformanceScore]]="Exceeds",1,0)</f>
        <v>1</v>
      </c>
      <c r="C4" s="93">
        <f>IF(RawData[[#This Row],[PerformanceScore]]="Fully Meets",1,0)</f>
        <v>0</v>
      </c>
      <c r="D4" s="93">
        <f>IF(RawData[[#This Row],[PerformanceScore]]="Needs Improvement",1,0)</f>
        <v>0</v>
      </c>
      <c r="E4" s="93">
        <v>26</v>
      </c>
      <c r="F4" s="120">
        <v>660000</v>
      </c>
      <c r="G4" s="87">
        <v>85</v>
      </c>
      <c r="H4" s="87">
        <v>48</v>
      </c>
      <c r="I4" s="115">
        <v>41</v>
      </c>
    </row>
    <row r="5" spans="1:9" x14ac:dyDescent="0.3">
      <c r="A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B5" s="94">
        <f>IF(RawData[[#This Row],[PerformanceScore]]="Exceeds",1,0)</f>
        <v>0</v>
      </c>
      <c r="C5" s="94">
        <f>IF(RawData[[#This Row],[PerformanceScore]]="Fully Meets",1,0)</f>
        <v>1</v>
      </c>
      <c r="D5" s="94">
        <f>IF(RawData[[#This Row],[PerformanceScore]]="Needs Improvement",1,0)</f>
        <v>0</v>
      </c>
      <c r="E5" s="94">
        <v>28.000000000000004</v>
      </c>
      <c r="F5" s="121">
        <v>960000</v>
      </c>
      <c r="G5" s="97">
        <v>85</v>
      </c>
      <c r="H5" s="97">
        <v>48</v>
      </c>
      <c r="I5" s="116">
        <v>41</v>
      </c>
    </row>
    <row r="6" spans="1:9" x14ac:dyDescent="0.3">
      <c r="A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6" s="93">
        <f>IF(RawData[[#This Row],[PerformanceScore]]="Exceeds",1,0)</f>
        <v>0</v>
      </c>
      <c r="C6" s="93">
        <f>IF(RawData[[#This Row],[PerformanceScore]]="Fully Meets",1,0)</f>
        <v>1</v>
      </c>
      <c r="D6" s="93">
        <f>IF(RawData[[#This Row],[PerformanceScore]]="Needs Improvement",1,0)</f>
        <v>0</v>
      </c>
      <c r="E6" s="93">
        <v>34</v>
      </c>
      <c r="F6" s="120">
        <v>660000</v>
      </c>
      <c r="G6" s="87">
        <v>93</v>
      </c>
      <c r="H6" s="87">
        <v>51</v>
      </c>
      <c r="I6" s="115">
        <v>41</v>
      </c>
    </row>
    <row r="7" spans="1:9" x14ac:dyDescent="0.3">
      <c r="A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7" s="94">
        <f>IF(RawData[[#This Row],[PerformanceScore]]="Exceeds",1,0)</f>
        <v>0</v>
      </c>
      <c r="C7" s="94">
        <f>IF(RawData[[#This Row],[PerformanceScore]]="Fully Meets",1,0)</f>
        <v>1</v>
      </c>
      <c r="D7" s="94">
        <f>IF(RawData[[#This Row],[PerformanceScore]]="Needs Improvement",1,0)</f>
        <v>0</v>
      </c>
      <c r="E7" s="94">
        <v>81</v>
      </c>
      <c r="F7" s="121">
        <v>589200</v>
      </c>
      <c r="G7" s="97">
        <v>93</v>
      </c>
      <c r="H7" s="97">
        <v>51</v>
      </c>
      <c r="I7" s="116">
        <v>41</v>
      </c>
    </row>
    <row r="8" spans="1:9" x14ac:dyDescent="0.3">
      <c r="A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8" s="93">
        <f>IF(RawData[[#This Row],[PerformanceScore]]="Exceeds",1,0)</f>
        <v>0</v>
      </c>
      <c r="C8" s="93">
        <f>IF(RawData[[#This Row],[PerformanceScore]]="Fully Meets",1,0)</f>
        <v>1</v>
      </c>
      <c r="D8" s="93">
        <f>IF(RawData[[#This Row],[PerformanceScore]]="Needs Improvement",1,0)</f>
        <v>0</v>
      </c>
      <c r="E8" s="93">
        <v>90</v>
      </c>
      <c r="F8" s="120">
        <v>582000</v>
      </c>
      <c r="G8" s="87">
        <v>89</v>
      </c>
      <c r="H8" s="87">
        <v>53</v>
      </c>
      <c r="I8" s="115">
        <v>47</v>
      </c>
    </row>
    <row r="9" spans="1:9" x14ac:dyDescent="0.3">
      <c r="A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9" s="94">
        <f>IF(RawData[[#This Row],[PerformanceScore]]="Exceeds",1,0)</f>
        <v>0</v>
      </c>
      <c r="C9" s="94">
        <f>IF(RawData[[#This Row],[PerformanceScore]]="Fully Meets",1,0)</f>
        <v>1</v>
      </c>
      <c r="D9" s="94">
        <f>IF(RawData[[#This Row],[PerformanceScore]]="Needs Improvement",1,0)</f>
        <v>0</v>
      </c>
      <c r="E9" s="94">
        <v>91</v>
      </c>
      <c r="F9" s="121">
        <v>564000</v>
      </c>
      <c r="G9" s="97">
        <v>90</v>
      </c>
      <c r="H9" s="97">
        <v>53</v>
      </c>
      <c r="I9" s="116">
        <v>47</v>
      </c>
    </row>
    <row r="10" spans="1:9" x14ac:dyDescent="0.3">
      <c r="A1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10" s="93">
        <f>IF(RawData[[#This Row],[PerformanceScore]]="Exceeds",1,0)</f>
        <v>0</v>
      </c>
      <c r="C10" s="93">
        <f>IF(RawData[[#This Row],[PerformanceScore]]="Fully Meets",1,0)</f>
        <v>0</v>
      </c>
      <c r="D10" s="93">
        <f>IF(RawData[[#This Row],[PerformanceScore]]="Needs Improvement",1,0)</f>
        <v>1</v>
      </c>
      <c r="E10" s="93">
        <v>33</v>
      </c>
      <c r="F10" s="120">
        <v>540000</v>
      </c>
      <c r="G10" s="87">
        <v>31</v>
      </c>
      <c r="H10" s="87">
        <v>95</v>
      </c>
      <c r="I10" s="115">
        <v>55.000000000000007</v>
      </c>
    </row>
    <row r="11" spans="1:9" x14ac:dyDescent="0.3">
      <c r="A1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11" s="94">
        <f>IF(RawData[[#This Row],[PerformanceScore]]="Exceeds",1,0)</f>
        <v>1</v>
      </c>
      <c r="C11" s="94">
        <f>IF(RawData[[#This Row],[PerformanceScore]]="Fully Meets",1,0)</f>
        <v>0</v>
      </c>
      <c r="D11" s="94">
        <f>IF(RawData[[#This Row],[PerformanceScore]]="Needs Improvement",1,0)</f>
        <v>0</v>
      </c>
      <c r="E11" s="94">
        <v>26</v>
      </c>
      <c r="F11" s="121">
        <v>540000</v>
      </c>
      <c r="G11" s="97">
        <v>31</v>
      </c>
      <c r="H11" s="97">
        <v>95</v>
      </c>
      <c r="I11" s="116">
        <v>55.000000000000007</v>
      </c>
    </row>
    <row r="12" spans="1:9" x14ac:dyDescent="0.3">
      <c r="A1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B12" s="93">
        <f>IF(RawData[[#This Row],[PerformanceScore]]="Exceeds",1,0)</f>
        <v>0</v>
      </c>
      <c r="C12" s="93">
        <f>IF(RawData[[#This Row],[PerformanceScore]]="Fully Meets",1,0)</f>
        <v>1</v>
      </c>
      <c r="D12" s="93">
        <f>IF(RawData[[#This Row],[PerformanceScore]]="Needs Improvement",1,0)</f>
        <v>0</v>
      </c>
      <c r="E12" s="93">
        <v>41</v>
      </c>
      <c r="F12" s="120">
        <v>840000</v>
      </c>
      <c r="G12" s="87">
        <v>24</v>
      </c>
      <c r="H12" s="87">
        <v>95</v>
      </c>
      <c r="I12" s="115">
        <v>66</v>
      </c>
    </row>
    <row r="13" spans="1:9" x14ac:dyDescent="0.3">
      <c r="A1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13" s="94">
        <f>IF(RawData[[#This Row],[PerformanceScore]]="Exceeds",1,0)</f>
        <v>0</v>
      </c>
      <c r="C13" s="94">
        <f>IF(RawData[[#This Row],[PerformanceScore]]="Fully Meets",1,0)</f>
        <v>1</v>
      </c>
      <c r="D13" s="94">
        <f>IF(RawData[[#This Row],[PerformanceScore]]="Needs Improvement",1,0)</f>
        <v>0</v>
      </c>
      <c r="E13" s="94">
        <v>75</v>
      </c>
      <c r="F13" s="121">
        <v>492000</v>
      </c>
      <c r="G13" s="97">
        <v>24</v>
      </c>
      <c r="H13" s="97">
        <v>94</v>
      </c>
      <c r="I13" s="116">
        <v>66</v>
      </c>
    </row>
    <row r="14" spans="1:9" x14ac:dyDescent="0.3">
      <c r="A1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14" s="93">
        <f>IF(RawData[[#This Row],[PerformanceScore]]="Exceeds",1,0)</f>
        <v>0</v>
      </c>
      <c r="C14" s="93">
        <f>IF(RawData[[#This Row],[PerformanceScore]]="Fully Meets",1,0)</f>
        <v>1</v>
      </c>
      <c r="D14" s="93">
        <f>IF(RawData[[#This Row],[PerformanceScore]]="Needs Improvement",1,0)</f>
        <v>0</v>
      </c>
      <c r="E14" s="93">
        <v>96</v>
      </c>
      <c r="F14" s="120">
        <v>768000</v>
      </c>
      <c r="G14" s="87">
        <v>26</v>
      </c>
      <c r="H14" s="87">
        <v>95</v>
      </c>
      <c r="I14" s="115">
        <v>70</v>
      </c>
    </row>
    <row r="15" spans="1:9" x14ac:dyDescent="0.3">
      <c r="A1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15" s="94">
        <f>IF(RawData[[#This Row],[PerformanceScore]]="Exceeds",1,0)</f>
        <v>0</v>
      </c>
      <c r="C15" s="94">
        <f>IF(RawData[[#This Row],[PerformanceScore]]="Fully Meets",1,0)</f>
        <v>1</v>
      </c>
      <c r="D15" s="94">
        <f>IF(RawData[[#This Row],[PerformanceScore]]="Needs Improvement",1,0)</f>
        <v>0</v>
      </c>
      <c r="E15" s="94">
        <v>36</v>
      </c>
      <c r="F15" s="121">
        <v>516000</v>
      </c>
      <c r="G15" s="97">
        <v>26</v>
      </c>
      <c r="H15" s="97">
        <v>95</v>
      </c>
      <c r="I15" s="116">
        <v>70</v>
      </c>
    </row>
    <row r="16" spans="1:9" x14ac:dyDescent="0.3">
      <c r="A1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16" s="93">
        <f>IF(RawData[[#This Row],[PerformanceScore]]="Exceeds",1,0)</f>
        <v>1</v>
      </c>
      <c r="C16" s="93">
        <f>IF(RawData[[#This Row],[PerformanceScore]]="Fully Meets",1,0)</f>
        <v>0</v>
      </c>
      <c r="D16" s="93">
        <f>IF(RawData[[#This Row],[PerformanceScore]]="Needs Improvement",1,0)</f>
        <v>0</v>
      </c>
      <c r="E16" s="93">
        <v>80</v>
      </c>
      <c r="F16" s="120">
        <v>624000</v>
      </c>
      <c r="G16" s="87">
        <v>30</v>
      </c>
      <c r="H16" s="87">
        <v>95</v>
      </c>
      <c r="I16" s="115">
        <v>71</v>
      </c>
    </row>
    <row r="17" spans="1:9" x14ac:dyDescent="0.3">
      <c r="A1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17" s="94">
        <f>IF(RawData[[#This Row],[PerformanceScore]]="Exceeds",1,0)</f>
        <v>0</v>
      </c>
      <c r="C17" s="94">
        <f>IF(RawData[[#This Row],[PerformanceScore]]="Fully Meets",1,0)</f>
        <v>1</v>
      </c>
      <c r="D17" s="94">
        <f>IF(RawData[[#This Row],[PerformanceScore]]="Needs Improvement",1,0)</f>
        <v>0</v>
      </c>
      <c r="E17" s="94">
        <v>90</v>
      </c>
      <c r="F17" s="121">
        <v>516000</v>
      </c>
      <c r="G17" s="97">
        <v>30</v>
      </c>
      <c r="H17" s="97">
        <v>95</v>
      </c>
      <c r="I17" s="116">
        <v>71</v>
      </c>
    </row>
    <row r="18" spans="1:9" x14ac:dyDescent="0.3">
      <c r="A1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18" s="93">
        <f>IF(RawData[[#This Row],[PerformanceScore]]="Exceeds",1,0)</f>
        <v>0</v>
      </c>
      <c r="C18" s="93">
        <f>IF(RawData[[#This Row],[PerformanceScore]]="Fully Meets",1,0)</f>
        <v>0</v>
      </c>
      <c r="D18" s="93">
        <f>IF(RawData[[#This Row],[PerformanceScore]]="Needs Improvement",1,0)</f>
        <v>1</v>
      </c>
      <c r="E18" s="93">
        <v>61</v>
      </c>
      <c r="F18" s="120">
        <v>513000</v>
      </c>
      <c r="G18" s="87">
        <v>89</v>
      </c>
      <c r="H18" s="87">
        <v>86</v>
      </c>
      <c r="I18" s="115">
        <v>85</v>
      </c>
    </row>
    <row r="19" spans="1:9" x14ac:dyDescent="0.3">
      <c r="A1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19" s="94">
        <f>IF(RawData[[#This Row],[PerformanceScore]]="Exceeds",1,0)</f>
        <v>0</v>
      </c>
      <c r="C19" s="94">
        <f>IF(RawData[[#This Row],[PerformanceScore]]="Fully Meets",1,0)</f>
        <v>0</v>
      </c>
      <c r="D19" s="94">
        <f>IF(RawData[[#This Row],[PerformanceScore]]="Needs Improvement",1,0)</f>
        <v>1</v>
      </c>
      <c r="E19" s="94">
        <v>28.000000000000004</v>
      </c>
      <c r="F19" s="121">
        <v>780000</v>
      </c>
      <c r="G19" s="97">
        <v>89</v>
      </c>
      <c r="H19" s="97">
        <v>86</v>
      </c>
      <c r="I19" s="116">
        <v>85</v>
      </c>
    </row>
    <row r="20" spans="1:9" x14ac:dyDescent="0.3">
      <c r="A2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20" s="93">
        <f>IF(RawData[[#This Row],[PerformanceScore]]="Exceeds",1,0)</f>
        <v>0</v>
      </c>
      <c r="C20" s="93">
        <f>IF(RawData[[#This Row],[PerformanceScore]]="Fully Meets",1,0)</f>
        <v>1</v>
      </c>
      <c r="D20" s="93">
        <f>IF(RawData[[#This Row],[PerformanceScore]]="Needs Improvement",1,0)</f>
        <v>0</v>
      </c>
      <c r="E20" s="93">
        <v>94</v>
      </c>
      <c r="F20" s="120">
        <v>506400</v>
      </c>
      <c r="G20" s="87">
        <v>95</v>
      </c>
      <c r="H20" s="87">
        <v>87</v>
      </c>
      <c r="I20" s="115">
        <v>85</v>
      </c>
    </row>
    <row r="21" spans="1:9" x14ac:dyDescent="0.3">
      <c r="A2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21" s="94">
        <f>IF(RawData[[#This Row],[PerformanceScore]]="Exceeds",1,0)</f>
        <v>0</v>
      </c>
      <c r="C21" s="94">
        <f>IF(RawData[[#This Row],[PerformanceScore]]="Fully Meets",1,0)</f>
        <v>0</v>
      </c>
      <c r="D21" s="94">
        <f>IF(RawData[[#This Row],[PerformanceScore]]="Needs Improvement",1,0)</f>
        <v>0</v>
      </c>
      <c r="E21" s="94">
        <v>75</v>
      </c>
      <c r="F21" s="121">
        <v>504000</v>
      </c>
      <c r="G21" s="97">
        <v>95</v>
      </c>
      <c r="H21" s="97">
        <v>87</v>
      </c>
      <c r="I21" s="116">
        <v>85</v>
      </c>
    </row>
    <row r="22" spans="1:9" x14ac:dyDescent="0.3">
      <c r="A2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22" s="93">
        <f>IF(RawData[[#This Row],[PerformanceScore]]="Exceeds",1,0)</f>
        <v>0</v>
      </c>
      <c r="C22" s="93">
        <f>IF(RawData[[#This Row],[PerformanceScore]]="Fully Meets",1,0)</f>
        <v>1</v>
      </c>
      <c r="D22" s="93">
        <f>IF(RawData[[#This Row],[PerformanceScore]]="Needs Improvement",1,0)</f>
        <v>0</v>
      </c>
      <c r="E22" s="93">
        <v>32</v>
      </c>
      <c r="F22" s="120">
        <v>384000</v>
      </c>
      <c r="G22" s="87">
        <v>88</v>
      </c>
      <c r="H22" s="87">
        <v>84</v>
      </c>
      <c r="I22" s="115">
        <v>85</v>
      </c>
    </row>
    <row r="23" spans="1:9" x14ac:dyDescent="0.3">
      <c r="A2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23" s="94">
        <f>IF(RawData[[#This Row],[PerformanceScore]]="Exceeds",1,0)</f>
        <v>0</v>
      </c>
      <c r="C23" s="94">
        <f>IF(RawData[[#This Row],[PerformanceScore]]="Fully Meets",1,0)</f>
        <v>1</v>
      </c>
      <c r="D23" s="94">
        <f>IF(RawData[[#This Row],[PerformanceScore]]="Needs Improvement",1,0)</f>
        <v>0</v>
      </c>
      <c r="E23" s="94">
        <v>35</v>
      </c>
      <c r="F23" s="121">
        <v>372000</v>
      </c>
      <c r="G23" s="97">
        <v>88</v>
      </c>
      <c r="H23" s="97">
        <v>84</v>
      </c>
      <c r="I23" s="116">
        <v>85</v>
      </c>
    </row>
    <row r="24" spans="1:9" x14ac:dyDescent="0.3">
      <c r="A2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24" s="93">
        <f>IF(RawData[[#This Row],[PerformanceScore]]="Exceeds",1,0)</f>
        <v>0</v>
      </c>
      <c r="C24" s="93">
        <f>IF(RawData[[#This Row],[PerformanceScore]]="Fully Meets",1,0)</f>
        <v>1</v>
      </c>
      <c r="D24" s="93">
        <f>IF(RawData[[#This Row],[PerformanceScore]]="Needs Improvement",1,0)</f>
        <v>0</v>
      </c>
      <c r="E24" s="93">
        <v>83</v>
      </c>
      <c r="F24" s="120">
        <v>481200</v>
      </c>
      <c r="G24" s="87">
        <v>73</v>
      </c>
      <c r="H24" s="87">
        <v>85</v>
      </c>
      <c r="I24" s="115">
        <v>85</v>
      </c>
    </row>
    <row r="25" spans="1:9" x14ac:dyDescent="0.3">
      <c r="A2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25" s="94">
        <f>IF(RawData[[#This Row],[PerformanceScore]]="Exceeds",1,0)</f>
        <v>0</v>
      </c>
      <c r="C25" s="94">
        <f>IF(RawData[[#This Row],[PerformanceScore]]="Fully Meets",1,0)</f>
        <v>1</v>
      </c>
      <c r="D25" s="94">
        <f>IF(RawData[[#This Row],[PerformanceScore]]="Needs Improvement",1,0)</f>
        <v>0</v>
      </c>
      <c r="E25" s="94">
        <v>65</v>
      </c>
      <c r="F25" s="121">
        <v>480000</v>
      </c>
      <c r="G25" s="97">
        <v>75</v>
      </c>
      <c r="H25" s="97">
        <v>87</v>
      </c>
      <c r="I25" s="116">
        <v>85</v>
      </c>
    </row>
    <row r="26" spans="1:9" x14ac:dyDescent="0.3">
      <c r="A2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B26" s="93">
        <f>IF(RawData[[#This Row],[PerformanceScore]]="Exceeds",1,0)</f>
        <v>0</v>
      </c>
      <c r="C26" s="93">
        <f>IF(RawData[[#This Row],[PerformanceScore]]="Fully Meets",1,0)</f>
        <v>1</v>
      </c>
      <c r="D26" s="93">
        <f>IF(RawData[[#This Row],[PerformanceScore]]="Needs Improvement",1,0)</f>
        <v>0</v>
      </c>
      <c r="E26" s="93">
        <v>71</v>
      </c>
      <c r="F26" s="120">
        <v>780000</v>
      </c>
      <c r="G26" s="87">
        <v>73</v>
      </c>
      <c r="H26" s="87">
        <v>85</v>
      </c>
      <c r="I26" s="115">
        <v>85</v>
      </c>
    </row>
    <row r="27" spans="1:9" x14ac:dyDescent="0.3">
      <c r="A2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27" s="94">
        <f>IF(RawData[[#This Row],[PerformanceScore]]="Exceeds",1,0)</f>
        <v>0</v>
      </c>
      <c r="C27" s="94">
        <f>IF(RawData[[#This Row],[PerformanceScore]]="Fully Meets",1,0)</f>
        <v>1</v>
      </c>
      <c r="D27" s="94">
        <f>IF(RawData[[#This Row],[PerformanceScore]]="Needs Improvement",1,0)</f>
        <v>0</v>
      </c>
      <c r="E27" s="94">
        <v>77</v>
      </c>
      <c r="F27" s="121">
        <v>474600</v>
      </c>
      <c r="G27" s="97">
        <v>75</v>
      </c>
      <c r="H27" s="97">
        <v>87</v>
      </c>
      <c r="I27" s="116">
        <v>85</v>
      </c>
    </row>
    <row r="28" spans="1:9" x14ac:dyDescent="0.3">
      <c r="A2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28" s="93">
        <f>IF(RawData[[#This Row],[PerformanceScore]]="Exceeds",1,0)</f>
        <v>0</v>
      </c>
      <c r="C28" s="93">
        <f>IF(RawData[[#This Row],[PerformanceScore]]="Fully Meets",1,0)</f>
        <v>1</v>
      </c>
      <c r="D28" s="93">
        <f>IF(RawData[[#This Row],[PerformanceScore]]="Needs Improvement",1,0)</f>
        <v>0</v>
      </c>
      <c r="E28" s="93">
        <v>94</v>
      </c>
      <c r="F28" s="120">
        <v>468000</v>
      </c>
      <c r="G28" s="87">
        <v>91</v>
      </c>
      <c r="H28" s="87">
        <v>85</v>
      </c>
      <c r="I28" s="115">
        <v>85</v>
      </c>
    </row>
    <row r="29" spans="1:9" x14ac:dyDescent="0.3">
      <c r="A2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29" s="94">
        <f>IF(RawData[[#This Row],[PerformanceScore]]="Exceeds",1,0)</f>
        <v>0</v>
      </c>
      <c r="C29" s="94">
        <f>IF(RawData[[#This Row],[PerformanceScore]]="Fully Meets",1,0)</f>
        <v>1</v>
      </c>
      <c r="D29" s="94">
        <f>IF(RawData[[#This Row],[PerformanceScore]]="Needs Improvement",1,0)</f>
        <v>0</v>
      </c>
      <c r="E29" s="94">
        <v>65</v>
      </c>
      <c r="F29" s="121">
        <v>696000</v>
      </c>
      <c r="G29" s="97">
        <v>91</v>
      </c>
      <c r="H29" s="97">
        <v>85</v>
      </c>
      <c r="I29" s="116">
        <v>85</v>
      </c>
    </row>
    <row r="30" spans="1:9" x14ac:dyDescent="0.3">
      <c r="A3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30" s="93">
        <f>IF(RawData[[#This Row],[PerformanceScore]]="Exceeds",1,0)</f>
        <v>1</v>
      </c>
      <c r="C30" s="93">
        <f>IF(RawData[[#This Row],[PerformanceScore]]="Fully Meets",1,0)</f>
        <v>0</v>
      </c>
      <c r="D30" s="93">
        <f>IF(RawData[[#This Row],[PerformanceScore]]="Needs Improvement",1,0)</f>
        <v>0</v>
      </c>
      <c r="E30" s="93">
        <v>45</v>
      </c>
      <c r="F30" s="120">
        <v>444000</v>
      </c>
      <c r="G30" s="87">
        <v>90</v>
      </c>
      <c r="H30" s="87">
        <v>87</v>
      </c>
      <c r="I30" s="115">
        <v>85</v>
      </c>
    </row>
    <row r="31" spans="1:9" x14ac:dyDescent="0.3">
      <c r="A3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31" s="94">
        <f>IF(RawData[[#This Row],[PerformanceScore]]="Exceeds",1,0)</f>
        <v>0</v>
      </c>
      <c r="C31" s="94">
        <f>IF(RawData[[#This Row],[PerformanceScore]]="Fully Meets",1,0)</f>
        <v>1</v>
      </c>
      <c r="D31" s="94">
        <f>IF(RawData[[#This Row],[PerformanceScore]]="Needs Improvement",1,0)</f>
        <v>0</v>
      </c>
      <c r="E31" s="94">
        <v>43</v>
      </c>
      <c r="F31" s="121">
        <v>426000</v>
      </c>
      <c r="G31" s="97">
        <v>90</v>
      </c>
      <c r="H31" s="97">
        <v>87</v>
      </c>
      <c r="I31" s="116">
        <v>85</v>
      </c>
    </row>
    <row r="32" spans="1:9" x14ac:dyDescent="0.3">
      <c r="A3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B32" s="93">
        <f>IF(RawData[[#This Row],[PerformanceScore]]="Exceeds",1,0)</f>
        <v>0</v>
      </c>
      <c r="C32" s="93">
        <f>IF(RawData[[#This Row],[PerformanceScore]]="Fully Meets",1,0)</f>
        <v>1</v>
      </c>
      <c r="D32" s="93">
        <f>IF(RawData[[#This Row],[PerformanceScore]]="Needs Improvement",1,0)</f>
        <v>0</v>
      </c>
      <c r="E32" s="93">
        <v>82</v>
      </c>
      <c r="F32" s="120">
        <v>756000</v>
      </c>
      <c r="G32" s="87">
        <v>83</v>
      </c>
      <c r="H32" s="87">
        <v>82</v>
      </c>
      <c r="I32" s="115">
        <v>85</v>
      </c>
    </row>
    <row r="33" spans="1:9" x14ac:dyDescent="0.3">
      <c r="A3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33" s="94">
        <f>IF(RawData[[#This Row],[PerformanceScore]]="Exceeds",1,0)</f>
        <v>0</v>
      </c>
      <c r="C33" s="94">
        <f>IF(RawData[[#This Row],[PerformanceScore]]="Fully Meets",1,0)</f>
        <v>1</v>
      </c>
      <c r="D33" s="94">
        <f>IF(RawData[[#This Row],[PerformanceScore]]="Needs Improvement",1,0)</f>
        <v>0</v>
      </c>
      <c r="E33" s="94">
        <v>36</v>
      </c>
      <c r="F33" s="121">
        <v>419400</v>
      </c>
      <c r="G33" s="97">
        <v>105</v>
      </c>
      <c r="H33" s="97">
        <v>82</v>
      </c>
      <c r="I33" s="116">
        <v>85</v>
      </c>
    </row>
    <row r="34" spans="1:9" x14ac:dyDescent="0.3">
      <c r="A3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B34" s="93">
        <f>IF(RawData[[#This Row],[PerformanceScore]]="Exceeds",1,0)</f>
        <v>0</v>
      </c>
      <c r="C34" s="93">
        <f>IF(RawData[[#This Row],[PerformanceScore]]="Fully Meets",1,0)</f>
        <v>1</v>
      </c>
      <c r="D34" s="93">
        <f>IF(RawData[[#This Row],[PerformanceScore]]="Needs Improvement",1,0)</f>
        <v>0</v>
      </c>
      <c r="E34" s="93">
        <v>71</v>
      </c>
      <c r="F34" s="120">
        <v>828000</v>
      </c>
      <c r="G34" s="87">
        <v>105</v>
      </c>
      <c r="H34" s="87">
        <v>82</v>
      </c>
      <c r="I34" s="115">
        <v>85</v>
      </c>
    </row>
    <row r="35" spans="1:9" x14ac:dyDescent="0.3">
      <c r="A3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35" s="94">
        <f>IF(RawData[[#This Row],[PerformanceScore]]="Exceeds",1,0)</f>
        <v>0</v>
      </c>
      <c r="C35" s="94">
        <f>IF(RawData[[#This Row],[PerformanceScore]]="Fully Meets",1,0)</f>
        <v>0</v>
      </c>
      <c r="D35" s="94">
        <f>IF(RawData[[#This Row],[PerformanceScore]]="Needs Improvement",1,0)</f>
        <v>0</v>
      </c>
      <c r="E35" s="94">
        <v>39</v>
      </c>
      <c r="F35" s="121">
        <v>419400</v>
      </c>
      <c r="G35" s="97">
        <v>83</v>
      </c>
      <c r="H35" s="97">
        <v>82</v>
      </c>
      <c r="I35" s="116">
        <v>85</v>
      </c>
    </row>
    <row r="36" spans="1:9" x14ac:dyDescent="0.3">
      <c r="A3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36" s="93">
        <f>IF(RawData[[#This Row],[PerformanceScore]]="Exceeds",1,0)</f>
        <v>0</v>
      </c>
      <c r="C36" s="93">
        <f>IF(RawData[[#This Row],[PerformanceScore]]="Fully Meets",1,0)</f>
        <v>1</v>
      </c>
      <c r="D36" s="93">
        <f>IF(RawData[[#This Row],[PerformanceScore]]="Needs Improvement",1,0)</f>
        <v>0</v>
      </c>
      <c r="E36" s="93">
        <v>28.999999999999996</v>
      </c>
      <c r="F36" s="120">
        <v>408000</v>
      </c>
      <c r="G36" s="87">
        <v>81</v>
      </c>
      <c r="H36" s="87">
        <v>84</v>
      </c>
      <c r="I36" s="115">
        <v>86</v>
      </c>
    </row>
    <row r="37" spans="1:9" x14ac:dyDescent="0.3">
      <c r="A3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37" s="94">
        <f>IF(RawData[[#This Row],[PerformanceScore]]="Exceeds",1,0)</f>
        <v>1</v>
      </c>
      <c r="C37" s="94">
        <f>IF(RawData[[#This Row],[PerformanceScore]]="Fully Meets",1,0)</f>
        <v>0</v>
      </c>
      <c r="D37" s="94">
        <f>IF(RawData[[#This Row],[PerformanceScore]]="Needs Improvement",1,0)</f>
        <v>0</v>
      </c>
      <c r="E37" s="94">
        <v>36</v>
      </c>
      <c r="F37" s="121">
        <v>376800</v>
      </c>
      <c r="G37" s="97">
        <v>81</v>
      </c>
      <c r="H37" s="97">
        <v>84</v>
      </c>
      <c r="I37" s="116">
        <v>86</v>
      </c>
    </row>
    <row r="38" spans="1:9" x14ac:dyDescent="0.3">
      <c r="A3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38" s="93">
        <f>IF(RawData[[#This Row],[PerformanceScore]]="Exceeds",1,0)</f>
        <v>0</v>
      </c>
      <c r="C38" s="93">
        <f>IF(RawData[[#This Row],[PerformanceScore]]="Fully Meets",1,0)</f>
        <v>1</v>
      </c>
      <c r="D38" s="93">
        <f>IF(RawData[[#This Row],[PerformanceScore]]="Needs Improvement",1,0)</f>
        <v>0</v>
      </c>
      <c r="E38" s="93">
        <v>48</v>
      </c>
      <c r="F38" s="120">
        <v>376800</v>
      </c>
      <c r="G38" s="87">
        <v>75</v>
      </c>
      <c r="H38" s="87">
        <v>85</v>
      </c>
      <c r="I38" s="115">
        <v>87</v>
      </c>
    </row>
    <row r="39" spans="1:9" x14ac:dyDescent="0.3">
      <c r="A3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39" s="94">
        <f>IF(RawData[[#This Row],[PerformanceScore]]="Exceeds",1,0)</f>
        <v>0</v>
      </c>
      <c r="C39" s="94">
        <f>IF(RawData[[#This Row],[PerformanceScore]]="Fully Meets",1,0)</f>
        <v>1</v>
      </c>
      <c r="D39" s="94">
        <f>IF(RawData[[#This Row],[PerformanceScore]]="Needs Improvement",1,0)</f>
        <v>0</v>
      </c>
      <c r="E39" s="94">
        <v>35</v>
      </c>
      <c r="F39" s="121">
        <v>362400</v>
      </c>
      <c r="G39" s="97">
        <v>75</v>
      </c>
      <c r="H39" s="97">
        <v>85</v>
      </c>
      <c r="I39" s="116">
        <v>87</v>
      </c>
    </row>
    <row r="40" spans="1:9" x14ac:dyDescent="0.3">
      <c r="A4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40" s="93">
        <f>IF(RawData[[#This Row],[PerformanceScore]]="Exceeds",1,0)</f>
        <v>0</v>
      </c>
      <c r="C40" s="93">
        <f>IF(RawData[[#This Row],[PerformanceScore]]="Fully Meets",1,0)</f>
        <v>1</v>
      </c>
      <c r="D40" s="93">
        <f>IF(RawData[[#This Row],[PerformanceScore]]="Needs Improvement",1,0)</f>
        <v>0</v>
      </c>
      <c r="E40" s="93">
        <v>51</v>
      </c>
      <c r="F40" s="120">
        <v>348000</v>
      </c>
      <c r="G40" s="87">
        <v>92</v>
      </c>
      <c r="H40" s="87">
        <v>86</v>
      </c>
      <c r="I40" s="115">
        <v>88</v>
      </c>
    </row>
    <row r="41" spans="1:9" x14ac:dyDescent="0.3">
      <c r="A4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41" s="94">
        <f>IF(RawData[[#This Row],[PerformanceScore]]="Exceeds",1,0)</f>
        <v>0</v>
      </c>
      <c r="C41" s="94">
        <f>IF(RawData[[#This Row],[PerformanceScore]]="Fully Meets",1,0)</f>
        <v>1</v>
      </c>
      <c r="D41" s="94">
        <f>IF(RawData[[#This Row],[PerformanceScore]]="Needs Improvement",1,0)</f>
        <v>0</v>
      </c>
      <c r="E41" s="94">
        <v>43</v>
      </c>
      <c r="F41" s="121">
        <v>347880</v>
      </c>
      <c r="G41" s="97">
        <v>92</v>
      </c>
      <c r="H41" s="97">
        <v>86</v>
      </c>
      <c r="I41" s="116">
        <v>88</v>
      </c>
    </row>
    <row r="42" spans="1:9" x14ac:dyDescent="0.3">
      <c r="A4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42" s="93">
        <f>IF(RawData[[#This Row],[PerformanceScore]]="Exceeds",1,0)</f>
        <v>0</v>
      </c>
      <c r="C42" s="93">
        <f>IF(RawData[[#This Row],[PerformanceScore]]="Fully Meets",1,0)</f>
        <v>1</v>
      </c>
      <c r="D42" s="93">
        <f>IF(RawData[[#This Row],[PerformanceScore]]="Needs Improvement",1,0)</f>
        <v>0</v>
      </c>
      <c r="E42" s="93">
        <v>40</v>
      </c>
      <c r="F42" s="120">
        <v>342000</v>
      </c>
      <c r="G42" s="87">
        <v>90</v>
      </c>
      <c r="H42" s="87">
        <v>85</v>
      </c>
      <c r="I42" s="115">
        <v>88</v>
      </c>
    </row>
    <row r="43" spans="1:9" x14ac:dyDescent="0.3">
      <c r="A4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43" s="94">
        <f>IF(RawData[[#This Row],[PerformanceScore]]="Exceeds",1,0)</f>
        <v>0</v>
      </c>
      <c r="C43" s="94">
        <f>IF(RawData[[#This Row],[PerformanceScore]]="Fully Meets",1,0)</f>
        <v>1</v>
      </c>
      <c r="D43" s="94">
        <f>IF(RawData[[#This Row],[PerformanceScore]]="Needs Improvement",1,0)</f>
        <v>0</v>
      </c>
      <c r="E43" s="94">
        <v>32</v>
      </c>
      <c r="F43" s="121">
        <v>336000</v>
      </c>
      <c r="G43" s="97">
        <v>90</v>
      </c>
      <c r="H43" s="97">
        <v>85</v>
      </c>
      <c r="I43" s="116">
        <v>88</v>
      </c>
    </row>
    <row r="44" spans="1:9" x14ac:dyDescent="0.3">
      <c r="A4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44" s="93">
        <f>IF(RawData[[#This Row],[PerformanceScore]]="Exceeds",1,0)</f>
        <v>0</v>
      </c>
      <c r="C44" s="93">
        <f>IF(RawData[[#This Row],[PerformanceScore]]="Fully Meets",1,0)</f>
        <v>0</v>
      </c>
      <c r="D44" s="93">
        <f>IF(RawData[[#This Row],[PerformanceScore]]="Needs Improvement",1,0)</f>
        <v>1</v>
      </c>
      <c r="E44" s="93">
        <v>26</v>
      </c>
      <c r="F44" s="120">
        <v>329880</v>
      </c>
      <c r="G44" s="87">
        <v>59</v>
      </c>
      <c r="H44" s="87">
        <v>85</v>
      </c>
      <c r="I44" s="115">
        <v>88</v>
      </c>
    </row>
    <row r="45" spans="1:9" x14ac:dyDescent="0.3">
      <c r="A4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45" s="94">
        <f>IF(RawData[[#This Row],[PerformanceScore]]="Exceeds",1,0)</f>
        <v>0</v>
      </c>
      <c r="C45" s="94">
        <f>IF(RawData[[#This Row],[PerformanceScore]]="Fully Meets",1,0)</f>
        <v>0</v>
      </c>
      <c r="D45" s="94">
        <f>IF(RawData[[#This Row],[PerformanceScore]]="Needs Improvement",1,0)</f>
        <v>1</v>
      </c>
      <c r="E45" s="94">
        <v>27</v>
      </c>
      <c r="F45" s="121">
        <v>324000</v>
      </c>
      <c r="G45" s="97">
        <v>59</v>
      </c>
      <c r="H45" s="97">
        <v>85</v>
      </c>
      <c r="I45" s="116">
        <v>88</v>
      </c>
    </row>
    <row r="46" spans="1:9" x14ac:dyDescent="0.3">
      <c r="A4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46" s="93">
        <f>IF(RawData[[#This Row],[PerformanceScore]]="Exceeds",1,0)</f>
        <v>1</v>
      </c>
      <c r="C46" s="93">
        <f>IF(RawData[[#This Row],[PerformanceScore]]="Fully Meets",1,0)</f>
        <v>0</v>
      </c>
      <c r="D46" s="93">
        <f>IF(RawData[[#This Row],[PerformanceScore]]="Needs Improvement",1,0)</f>
        <v>0</v>
      </c>
      <c r="E46" s="93">
        <v>39</v>
      </c>
      <c r="F46" s="120">
        <v>504000</v>
      </c>
      <c r="G46" s="87">
        <v>100</v>
      </c>
      <c r="H46" s="87">
        <v>87</v>
      </c>
      <c r="I46" s="115">
        <v>88</v>
      </c>
    </row>
    <row r="47" spans="1:9" x14ac:dyDescent="0.3">
      <c r="A4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B47" s="94">
        <f>IF(RawData[[#This Row],[PerformanceScore]]="Exceeds",1,0)</f>
        <v>0</v>
      </c>
      <c r="C47" s="94">
        <f>IF(RawData[[#This Row],[PerformanceScore]]="Fully Meets",1,0)</f>
        <v>1</v>
      </c>
      <c r="D47" s="94">
        <f>IF(RawData[[#This Row],[PerformanceScore]]="Needs Improvement",1,0)</f>
        <v>0</v>
      </c>
      <c r="E47" s="94">
        <v>41</v>
      </c>
      <c r="F47" s="121">
        <v>768000</v>
      </c>
      <c r="G47" s="97">
        <v>100</v>
      </c>
      <c r="H47" s="97">
        <v>87</v>
      </c>
      <c r="I47" s="116">
        <v>88</v>
      </c>
    </row>
    <row r="48" spans="1:9" x14ac:dyDescent="0.3">
      <c r="A4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48" s="93">
        <f>IF(RawData[[#This Row],[PerformanceScore]]="Exceeds",1,0)</f>
        <v>0</v>
      </c>
      <c r="C48" s="93">
        <f>IF(RawData[[#This Row],[PerformanceScore]]="Fully Meets",1,0)</f>
        <v>1</v>
      </c>
      <c r="D48" s="93">
        <f>IF(RawData[[#This Row],[PerformanceScore]]="Needs Improvement",1,0)</f>
        <v>0</v>
      </c>
      <c r="E48" s="93">
        <v>56.999999999999993</v>
      </c>
      <c r="F48" s="120">
        <v>312000</v>
      </c>
      <c r="G48" s="87">
        <v>75</v>
      </c>
      <c r="H48" s="87">
        <v>85</v>
      </c>
      <c r="I48" s="115">
        <v>89</v>
      </c>
    </row>
    <row r="49" spans="1:9" x14ac:dyDescent="0.3">
      <c r="A4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49" s="94">
        <f>IF(RawData[[#This Row],[PerformanceScore]]="Exceeds",1,0)</f>
        <v>0</v>
      </c>
      <c r="C49" s="94">
        <f>IF(RawData[[#This Row],[PerformanceScore]]="Fully Meets",1,0)</f>
        <v>1</v>
      </c>
      <c r="D49" s="94">
        <f>IF(RawData[[#This Row],[PerformanceScore]]="Needs Improvement",1,0)</f>
        <v>0</v>
      </c>
      <c r="E49" s="94">
        <v>35</v>
      </c>
      <c r="F49" s="121">
        <v>708000</v>
      </c>
      <c r="G49" s="97">
        <v>75</v>
      </c>
      <c r="H49" s="97">
        <v>85</v>
      </c>
      <c r="I49" s="116">
        <v>89</v>
      </c>
    </row>
    <row r="50" spans="1:9" x14ac:dyDescent="0.3">
      <c r="A5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50" s="93">
        <f>IF(RawData[[#This Row],[PerformanceScore]]="Exceeds",1,0)</f>
        <v>0</v>
      </c>
      <c r="C50" s="93">
        <f>IF(RawData[[#This Row],[PerformanceScore]]="Fully Meets",1,0)</f>
        <v>1</v>
      </c>
      <c r="D50" s="93">
        <f>IF(RawData[[#This Row],[PerformanceScore]]="Needs Improvement",1,0)</f>
        <v>0</v>
      </c>
      <c r="E50" s="93">
        <v>33</v>
      </c>
      <c r="F50" s="120">
        <v>276000</v>
      </c>
      <c r="G50" s="87">
        <v>105</v>
      </c>
      <c r="H50" s="87">
        <v>84</v>
      </c>
      <c r="I50" s="115">
        <v>89</v>
      </c>
    </row>
    <row r="51" spans="1:9" x14ac:dyDescent="0.3">
      <c r="A5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51" s="94">
        <f>IF(RawData[[#This Row],[PerformanceScore]]="Exceeds",1,0)</f>
        <v>0</v>
      </c>
      <c r="C51" s="94">
        <f>IF(RawData[[#This Row],[PerformanceScore]]="Fully Meets",1,0)</f>
        <v>1</v>
      </c>
      <c r="D51" s="94">
        <f>IF(RawData[[#This Row],[PerformanceScore]]="Needs Improvement",1,0)</f>
        <v>0</v>
      </c>
      <c r="E51" s="94">
        <v>36</v>
      </c>
      <c r="F51" s="121">
        <v>258000</v>
      </c>
      <c r="G51" s="97">
        <v>105</v>
      </c>
      <c r="H51" s="97">
        <v>84</v>
      </c>
      <c r="I51" s="116">
        <v>89</v>
      </c>
    </row>
    <row r="52" spans="1:9" x14ac:dyDescent="0.3">
      <c r="A5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52" s="93">
        <f>IF(RawData[[#This Row],[PerformanceScore]]="Exceeds",1,0)</f>
        <v>0</v>
      </c>
      <c r="C52" s="93">
        <f>IF(RawData[[#This Row],[PerformanceScore]]="Fully Meets",1,0)</f>
        <v>0</v>
      </c>
      <c r="D52" s="93">
        <f>IF(RawData[[#This Row],[PerformanceScore]]="Needs Improvement",1,0)</f>
        <v>1</v>
      </c>
      <c r="E52" s="93">
        <v>32</v>
      </c>
      <c r="F52" s="120">
        <v>252000</v>
      </c>
      <c r="G52" s="87">
        <v>105</v>
      </c>
      <c r="H52" s="87">
        <v>85</v>
      </c>
      <c r="I52" s="115">
        <v>91</v>
      </c>
    </row>
    <row r="53" spans="1:9" x14ac:dyDescent="0.3">
      <c r="A5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53" s="94">
        <f>IF(RawData[[#This Row],[PerformanceScore]]="Exceeds",1,0)</f>
        <v>1</v>
      </c>
      <c r="C53" s="94">
        <f>IF(RawData[[#This Row],[PerformanceScore]]="Fully Meets",1,0)</f>
        <v>0</v>
      </c>
      <c r="D53" s="94">
        <f>IF(RawData[[#This Row],[PerformanceScore]]="Needs Improvement",1,0)</f>
        <v>0</v>
      </c>
      <c r="E53" s="94">
        <v>35</v>
      </c>
      <c r="F53" s="121">
        <v>246000</v>
      </c>
      <c r="G53" s="97">
        <v>105</v>
      </c>
      <c r="H53" s="97">
        <v>85</v>
      </c>
      <c r="I53" s="116">
        <v>91</v>
      </c>
    </row>
    <row r="54" spans="1:9" x14ac:dyDescent="0.3">
      <c r="A5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B54" s="93">
        <f>IF(RawData[[#This Row],[PerformanceScore]]="Exceeds",1,0)</f>
        <v>0</v>
      </c>
      <c r="C54" s="93">
        <f>IF(RawData[[#This Row],[PerformanceScore]]="Fully Meets",1,0)</f>
        <v>1</v>
      </c>
      <c r="D54" s="93">
        <f>IF(RawData[[#This Row],[PerformanceScore]]="Needs Improvement",1,0)</f>
        <v>0</v>
      </c>
      <c r="E54" s="93">
        <v>43</v>
      </c>
      <c r="F54" s="120">
        <v>1008000</v>
      </c>
      <c r="G54" s="87">
        <v>89</v>
      </c>
      <c r="H54" s="87">
        <v>85</v>
      </c>
      <c r="I54" s="115">
        <v>91</v>
      </c>
    </row>
    <row r="55" spans="1:9" x14ac:dyDescent="0.3">
      <c r="A55"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55" s="94">
        <f>IF(RawData[[#This Row],[PerformanceScore]]="Exceeds",1,0)</f>
        <v>0</v>
      </c>
      <c r="C55" s="94">
        <f>IF(RawData[[#This Row],[PerformanceScore]]="Fully Meets",1,0)</f>
        <v>1</v>
      </c>
      <c r="D55" s="94">
        <f>IF(RawData[[#This Row],[PerformanceScore]]="Needs Improvement",1,0)</f>
        <v>0</v>
      </c>
      <c r="E55" s="94">
        <v>39</v>
      </c>
      <c r="F55" s="121">
        <v>198720</v>
      </c>
      <c r="G55" s="97">
        <v>89</v>
      </c>
      <c r="H55" s="97">
        <v>85</v>
      </c>
      <c r="I55" s="116">
        <v>91</v>
      </c>
    </row>
    <row r="56" spans="1:9" x14ac:dyDescent="0.3">
      <c r="A56"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56" s="93">
        <f>IF(RawData[[#This Row],[PerformanceScore]]="Exceeds",1,0)</f>
        <v>0</v>
      </c>
      <c r="C56" s="93">
        <f>IF(RawData[[#This Row],[PerformanceScore]]="Fully Meets",1,0)</f>
        <v>1</v>
      </c>
      <c r="D56" s="93">
        <f>IF(RawData[[#This Row],[PerformanceScore]]="Needs Improvement",1,0)</f>
        <v>0</v>
      </c>
      <c r="E56" s="93">
        <v>41</v>
      </c>
      <c r="F56" s="120">
        <v>696000</v>
      </c>
      <c r="G56" s="87">
        <v>83</v>
      </c>
      <c r="H56" s="87">
        <v>87</v>
      </c>
      <c r="I56" s="115">
        <v>91</v>
      </c>
    </row>
    <row r="57" spans="1:9" x14ac:dyDescent="0.3">
      <c r="A57"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57" s="94">
        <f>IF(RawData[[#This Row],[PerformanceScore]]="Exceeds",1,0)</f>
        <v>0</v>
      </c>
      <c r="C57" s="94">
        <f>IF(RawData[[#This Row],[PerformanceScore]]="Fully Meets",1,0)</f>
        <v>1</v>
      </c>
      <c r="D57" s="94">
        <f>IF(RawData[[#This Row],[PerformanceScore]]="Needs Improvement",1,0)</f>
        <v>0</v>
      </c>
      <c r="E57" s="94">
        <v>76</v>
      </c>
      <c r="F57" s="121">
        <v>210000</v>
      </c>
      <c r="G57" s="97">
        <v>56</v>
      </c>
      <c r="H57" s="97">
        <v>87</v>
      </c>
      <c r="I57" s="116">
        <v>91</v>
      </c>
    </row>
    <row r="58" spans="1:9" x14ac:dyDescent="0.3">
      <c r="A58"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58" s="93">
        <f>IF(RawData[[#This Row],[PerformanceScore]]="Exceeds",1,0)</f>
        <v>0</v>
      </c>
      <c r="C58" s="93">
        <f>IF(RawData[[#This Row],[PerformanceScore]]="Fully Meets",1,0)</f>
        <v>1</v>
      </c>
      <c r="D58" s="93">
        <f>IF(RawData[[#This Row],[PerformanceScore]]="Needs Improvement",1,0)</f>
        <v>0</v>
      </c>
      <c r="E58" s="93">
        <v>35</v>
      </c>
      <c r="F58" s="120">
        <v>432000</v>
      </c>
      <c r="G58" s="87">
        <v>83</v>
      </c>
      <c r="H58" s="87">
        <v>87</v>
      </c>
      <c r="I58" s="115">
        <v>91</v>
      </c>
    </row>
    <row r="59" spans="1:9" x14ac:dyDescent="0.3">
      <c r="A59"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59" s="94">
        <f>IF(RawData[[#This Row],[PerformanceScore]]="Exceeds",1,0)</f>
        <v>0</v>
      </c>
      <c r="C59" s="94">
        <f>IF(RawData[[#This Row],[PerformanceScore]]="Fully Meets",1,0)</f>
        <v>1</v>
      </c>
      <c r="D59" s="94">
        <f>IF(RawData[[#This Row],[PerformanceScore]]="Needs Improvement",1,0)</f>
        <v>0</v>
      </c>
      <c r="E59" s="94">
        <v>32</v>
      </c>
      <c r="F59" s="121">
        <v>187200</v>
      </c>
      <c r="G59" s="97">
        <v>56</v>
      </c>
      <c r="H59" s="97">
        <v>87</v>
      </c>
      <c r="I59" s="116">
        <v>91</v>
      </c>
    </row>
    <row r="60" spans="1:9" x14ac:dyDescent="0.3">
      <c r="A60"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60" s="93">
        <f>IF(RawData[[#This Row],[PerformanceScore]]="Exceeds",1,0)</f>
        <v>0</v>
      </c>
      <c r="C60" s="93">
        <f>IF(RawData[[#This Row],[PerformanceScore]]="Fully Meets",1,0)</f>
        <v>0</v>
      </c>
      <c r="D60" s="93">
        <f>IF(RawData[[#This Row],[PerformanceScore]]="Needs Improvement",1,0)</f>
        <v>0</v>
      </c>
      <c r="E60" s="93">
        <v>28.999999999999996</v>
      </c>
      <c r="F60" s="120">
        <v>196800</v>
      </c>
      <c r="G60" s="87">
        <v>59</v>
      </c>
      <c r="H60" s="87">
        <v>87</v>
      </c>
      <c r="I60" s="115">
        <v>92</v>
      </c>
    </row>
    <row r="61" spans="1:9" x14ac:dyDescent="0.3">
      <c r="A61"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B61" s="94">
        <f>IF(RawData[[#This Row],[PerformanceScore]]="Exceeds",1,0)</f>
        <v>1</v>
      </c>
      <c r="C61" s="94">
        <f>IF(RawData[[#This Row],[PerformanceScore]]="Fully Meets",1,0)</f>
        <v>0</v>
      </c>
      <c r="D61" s="94">
        <f>IF(RawData[[#This Row],[PerformanceScore]]="Needs Improvement",1,0)</f>
        <v>0</v>
      </c>
      <c r="E61" s="94">
        <v>46</v>
      </c>
      <c r="F61" s="121">
        <v>756000</v>
      </c>
      <c r="G61" s="97">
        <v>59</v>
      </c>
      <c r="H61" s="97">
        <v>87</v>
      </c>
      <c r="I61" s="116">
        <v>92</v>
      </c>
    </row>
    <row r="62" spans="1:9" x14ac:dyDescent="0.3">
      <c r="A62"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B62" s="93">
        <f>IF(RawData[[#This Row],[PerformanceScore]]="Exceeds",1,0)</f>
        <v>0</v>
      </c>
      <c r="C62" s="93">
        <f>IF(RawData[[#This Row],[PerformanceScore]]="Fully Meets",1,0)</f>
        <v>1</v>
      </c>
      <c r="D62" s="93">
        <f>IF(RawData[[#This Row],[PerformanceScore]]="Needs Improvement",1,0)</f>
        <v>0</v>
      </c>
      <c r="E62" s="93">
        <v>46</v>
      </c>
      <c r="F62" s="120">
        <v>265200</v>
      </c>
      <c r="G62" s="87">
        <v>56</v>
      </c>
      <c r="H62" s="87">
        <v>85</v>
      </c>
      <c r="I62" s="115">
        <v>92</v>
      </c>
    </row>
    <row r="63" spans="1:9" x14ac:dyDescent="0.3">
      <c r="A63" s="9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63" s="94">
        <f>IF(RawData[[#This Row],[PerformanceScore]]="Exceeds",1,0)</f>
        <v>0</v>
      </c>
      <c r="C63" s="94">
        <f>IF(RawData[[#This Row],[PerformanceScore]]="Fully Meets",1,0)</f>
        <v>1</v>
      </c>
      <c r="D63" s="94">
        <f>IF(RawData[[#This Row],[PerformanceScore]]="Needs Improvement",1,0)</f>
        <v>0</v>
      </c>
      <c r="E63" s="94">
        <v>35</v>
      </c>
      <c r="F63" s="121">
        <v>213600</v>
      </c>
      <c r="G63" s="97">
        <v>56</v>
      </c>
      <c r="H63" s="97">
        <v>85</v>
      </c>
      <c r="I63" s="116">
        <v>92</v>
      </c>
    </row>
    <row r="64" spans="1:9" x14ac:dyDescent="0.3">
      <c r="A64" s="8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64" s="93">
        <f>IF(RawData[[#This Row],[PerformanceScore]]="Exceeds",1,0)</f>
        <v>0</v>
      </c>
      <c r="C64" s="93">
        <f>IF(RawData[[#This Row],[PerformanceScore]]="Fully Meets",1,0)</f>
        <v>1</v>
      </c>
      <c r="D64" s="93">
        <f>IF(RawData[[#This Row],[PerformanceScore]]="Needs Improvement",1,0)</f>
        <v>0</v>
      </c>
      <c r="E64" s="93">
        <v>36</v>
      </c>
      <c r="F64" s="120">
        <v>174000</v>
      </c>
      <c r="G64" s="87">
        <v>70</v>
      </c>
      <c r="H64" s="87">
        <v>87</v>
      </c>
      <c r="I64" s="115">
        <v>94</v>
      </c>
    </row>
    <row r="65" spans="1:9" x14ac:dyDescent="0.3">
      <c r="A65" s="9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B65" s="95">
        <f>IF(RawData[[#This Row],[PerformanceScore]]="Exceeds",1,0)</f>
        <v>0</v>
      </c>
      <c r="C65" s="95">
        <f>IF(RawData[[#This Row],[PerformanceScore]]="Fully Meets",1,0)</f>
        <v>0</v>
      </c>
      <c r="D65" s="95">
        <f>IF(RawData[[#This Row],[PerformanceScore]]="Needs Improvement",1,0)</f>
        <v>0</v>
      </c>
      <c r="E65" s="95">
        <v>32</v>
      </c>
      <c r="F65" s="122">
        <v>168000</v>
      </c>
      <c r="G65" s="99">
        <v>71</v>
      </c>
      <c r="H65" s="99">
        <v>87</v>
      </c>
      <c r="I65" s="117">
        <v>94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1795-7428-4F9F-827A-A51EFD93A0C9}">
  <dimension ref="A1:T27"/>
  <sheetViews>
    <sheetView workbookViewId="0">
      <selection activeCell="D6" sqref="D6"/>
    </sheetView>
  </sheetViews>
  <sheetFormatPr defaultRowHeight="14.4" x14ac:dyDescent="0.3"/>
  <cols>
    <col min="1" max="1" width="24.109375" bestFit="1" customWidth="1"/>
    <col min="2" max="2" width="12.6640625" bestFit="1" customWidth="1"/>
    <col min="3" max="3" width="13.44140625" bestFit="1" customWidth="1"/>
    <col min="4" max="4" width="12.6640625" bestFit="1" customWidth="1"/>
    <col min="5" max="5" width="12" bestFit="1" customWidth="1"/>
    <col min="6" max="7" width="12.6640625" bestFit="1" customWidth="1"/>
    <col min="8" max="8" width="14.33203125" bestFit="1" customWidth="1"/>
    <col min="9" max="9" width="12.6640625" bestFit="1" customWidth="1"/>
  </cols>
  <sheetData>
    <row r="1" spans="1:20" x14ac:dyDescent="0.3">
      <c r="A1" s="150" t="s">
        <v>111</v>
      </c>
      <c r="B1" s="150"/>
      <c r="C1" s="150"/>
      <c r="D1" s="150"/>
      <c r="E1" s="150"/>
      <c r="F1" s="150"/>
      <c r="G1" s="150"/>
      <c r="H1" s="150"/>
      <c r="I1" s="150"/>
      <c r="L1" s="149" t="s">
        <v>113</v>
      </c>
      <c r="M1" s="149"/>
      <c r="N1" s="149"/>
      <c r="O1" s="149"/>
      <c r="P1" s="149"/>
      <c r="Q1" s="149"/>
      <c r="R1" s="149"/>
      <c r="S1" s="149"/>
      <c r="T1" s="149"/>
    </row>
    <row r="2" spans="1:20" x14ac:dyDescent="0.3">
      <c r="A2" s="150"/>
      <c r="B2" s="150"/>
      <c r="C2" s="150"/>
      <c r="D2" s="150"/>
      <c r="E2" s="150"/>
      <c r="F2" s="150"/>
      <c r="G2" s="150"/>
      <c r="H2" s="150"/>
      <c r="I2" s="150"/>
      <c r="L2" s="149"/>
      <c r="M2" s="149"/>
      <c r="N2" s="149"/>
      <c r="O2" s="149"/>
      <c r="P2" s="149"/>
      <c r="Q2" s="149"/>
      <c r="R2" s="149"/>
      <c r="S2" s="149"/>
      <c r="T2" s="149"/>
    </row>
    <row r="3" spans="1:20" x14ac:dyDescent="0.3">
      <c r="A3" t="s">
        <v>52</v>
      </c>
      <c r="L3" t="s">
        <v>52</v>
      </c>
    </row>
    <row r="4" spans="1:20" ht="15" thickBot="1" x14ac:dyDescent="0.35"/>
    <row r="5" spans="1:20" x14ac:dyDescent="0.3">
      <c r="A5" s="101" t="s">
        <v>53</v>
      </c>
      <c r="B5" s="101"/>
      <c r="G5" s="134" t="s">
        <v>112</v>
      </c>
      <c r="H5" s="134"/>
      <c r="I5" s="134"/>
      <c r="L5" s="19" t="s">
        <v>53</v>
      </c>
      <c r="M5" s="19"/>
    </row>
    <row r="6" spans="1:20" x14ac:dyDescent="0.3">
      <c r="A6" s="102" t="s">
        <v>54</v>
      </c>
      <c r="B6" s="102">
        <v>0.89697904433848019</v>
      </c>
      <c r="G6" s="36" t="s">
        <v>99</v>
      </c>
      <c r="H6" s="36" t="s">
        <v>100</v>
      </c>
      <c r="I6" s="36" t="s">
        <v>101</v>
      </c>
      <c r="L6" s="16" t="s">
        <v>54</v>
      </c>
      <c r="M6" s="16">
        <v>0.90832756152002014</v>
      </c>
    </row>
    <row r="7" spans="1:20" x14ac:dyDescent="0.3">
      <c r="A7" s="102" t="s">
        <v>55</v>
      </c>
      <c r="B7" s="102">
        <v>0.80457140598237331</v>
      </c>
      <c r="G7" s="4">
        <f>HLOOKUP('QoH Table'!$I$1,'QoH Table'!$I$1:$I$65,'QoH Regression'!$I$13,FALSE)</f>
        <v>85</v>
      </c>
      <c r="H7" s="108">
        <f>ROUND((B19+SUMPRODUCT($B$20:$B$22,$J$20:$J$22)),0)</f>
        <v>85</v>
      </c>
      <c r="I7" s="37">
        <f>ABS(G7-H7)/G7</f>
        <v>0</v>
      </c>
      <c r="L7" s="16" t="s">
        <v>55</v>
      </c>
      <c r="M7" s="16">
        <v>0.82505895901690596</v>
      </c>
    </row>
    <row r="8" spans="1:20" x14ac:dyDescent="0.3">
      <c r="A8" s="102" t="s">
        <v>56</v>
      </c>
      <c r="B8" s="102">
        <v>0.79479997628149202</v>
      </c>
      <c r="L8" s="16" t="s">
        <v>56</v>
      </c>
      <c r="M8" s="16">
        <v>0.79961298941936498</v>
      </c>
    </row>
    <row r="9" spans="1:20" x14ac:dyDescent="0.3">
      <c r="A9" s="102" t="s">
        <v>57</v>
      </c>
      <c r="B9" s="102">
        <v>7.3707757292629523</v>
      </c>
      <c r="L9" s="16" t="s">
        <v>57</v>
      </c>
      <c r="M9" s="16">
        <v>7.2838212103485187</v>
      </c>
    </row>
    <row r="10" spans="1:20" ht="15" thickBot="1" x14ac:dyDescent="0.35">
      <c r="A10" s="102" t="s">
        <v>58</v>
      </c>
      <c r="B10" s="102">
        <v>64</v>
      </c>
      <c r="L10" s="17" t="s">
        <v>58</v>
      </c>
      <c r="M10" s="17">
        <v>64</v>
      </c>
    </row>
    <row r="12" spans="1:20" ht="15" thickBot="1" x14ac:dyDescent="0.35">
      <c r="A12" t="s">
        <v>59</v>
      </c>
      <c r="L12" t="s">
        <v>59</v>
      </c>
    </row>
    <row r="13" spans="1:20" x14ac:dyDescent="0.3">
      <c r="A13" s="103"/>
      <c r="B13" s="103" t="s">
        <v>63</v>
      </c>
      <c r="C13" s="103" t="s">
        <v>64</v>
      </c>
      <c r="D13" s="103" t="s">
        <v>65</v>
      </c>
      <c r="E13" s="103" t="s">
        <v>26</v>
      </c>
      <c r="F13" s="103" t="s">
        <v>66</v>
      </c>
      <c r="H13" s="105" t="s">
        <v>102</v>
      </c>
      <c r="I13" s="4">
        <v>27</v>
      </c>
      <c r="L13" s="18"/>
      <c r="M13" s="18" t="s">
        <v>63</v>
      </c>
      <c r="N13" s="18" t="s">
        <v>64</v>
      </c>
      <c r="O13" s="18" t="s">
        <v>65</v>
      </c>
      <c r="P13" s="18" t="s">
        <v>26</v>
      </c>
      <c r="Q13" s="18" t="s">
        <v>66</v>
      </c>
    </row>
    <row r="14" spans="1:20" x14ac:dyDescent="0.3">
      <c r="A14" s="102" t="s">
        <v>60</v>
      </c>
      <c r="B14" s="102">
        <v>3</v>
      </c>
      <c r="C14" s="102">
        <v>13420.049908934492</v>
      </c>
      <c r="D14" s="102">
        <v>4473.3499696448307</v>
      </c>
      <c r="E14" s="102">
        <v>82.339169457444399</v>
      </c>
      <c r="F14" s="102">
        <v>3.0234449818315029E-21</v>
      </c>
      <c r="L14" s="16" t="s">
        <v>60</v>
      </c>
      <c r="M14" s="16">
        <v>8</v>
      </c>
      <c r="N14" s="16">
        <v>13761.777171662237</v>
      </c>
      <c r="O14" s="16">
        <v>1720.2221464577797</v>
      </c>
      <c r="P14" s="16">
        <v>32.423954444111182</v>
      </c>
      <c r="Q14" s="16">
        <v>3.7112156180001285E-18</v>
      </c>
    </row>
    <row r="15" spans="1:20" x14ac:dyDescent="0.3">
      <c r="A15" s="102" t="s">
        <v>61</v>
      </c>
      <c r="B15" s="102">
        <v>60</v>
      </c>
      <c r="C15" s="102">
        <v>3259.7000910655088</v>
      </c>
      <c r="D15" s="102">
        <v>54.32833485109181</v>
      </c>
      <c r="E15" s="102"/>
      <c r="F15" s="102"/>
      <c r="L15" s="16" t="s">
        <v>61</v>
      </c>
      <c r="M15" s="16">
        <v>55</v>
      </c>
      <c r="N15" s="16">
        <v>2917.9728283377626</v>
      </c>
      <c r="O15" s="16">
        <v>53.054051424322957</v>
      </c>
      <c r="P15" s="16"/>
      <c r="Q15" s="16"/>
    </row>
    <row r="16" spans="1:20" ht="15" thickBot="1" x14ac:dyDescent="0.35">
      <c r="A16" s="102" t="s">
        <v>42</v>
      </c>
      <c r="B16" s="102">
        <v>63</v>
      </c>
      <c r="C16" s="102">
        <v>16679.75</v>
      </c>
      <c r="D16" s="102"/>
      <c r="E16" s="102"/>
      <c r="F16" s="102"/>
      <c r="L16" s="17" t="s">
        <v>42</v>
      </c>
      <c r="M16" s="17">
        <v>63</v>
      </c>
      <c r="N16" s="17">
        <v>16679.75</v>
      </c>
      <c r="O16" s="17"/>
      <c r="P16" s="17"/>
      <c r="Q16" s="17"/>
    </row>
    <row r="17" spans="1:20" ht="15" thickBot="1" x14ac:dyDescent="0.35"/>
    <row r="18" spans="1:20" x14ac:dyDescent="0.3">
      <c r="A18" s="103"/>
      <c r="B18" s="103" t="s">
        <v>67</v>
      </c>
      <c r="C18" s="103" t="s">
        <v>57</v>
      </c>
      <c r="D18" s="103" t="s">
        <v>68</v>
      </c>
      <c r="E18" s="103" t="s">
        <v>69</v>
      </c>
      <c r="F18" s="103" t="s">
        <v>70</v>
      </c>
      <c r="G18" s="103" t="s">
        <v>71</v>
      </c>
      <c r="H18" s="103" t="s">
        <v>72</v>
      </c>
      <c r="I18" s="103" t="s">
        <v>73</v>
      </c>
      <c r="L18" s="18"/>
      <c r="M18" s="18" t="s">
        <v>67</v>
      </c>
      <c r="N18" s="18" t="s">
        <v>57</v>
      </c>
      <c r="O18" s="18" t="s">
        <v>68</v>
      </c>
      <c r="P18" s="18" t="s">
        <v>69</v>
      </c>
      <c r="Q18" s="18" t="s">
        <v>70</v>
      </c>
      <c r="R18" s="18" t="s">
        <v>71</v>
      </c>
      <c r="S18" s="18" t="s">
        <v>72</v>
      </c>
      <c r="T18" s="18" t="s">
        <v>73</v>
      </c>
    </row>
    <row r="19" spans="1:20" x14ac:dyDescent="0.3">
      <c r="A19" s="102" t="s">
        <v>62</v>
      </c>
      <c r="B19" s="102">
        <v>-31.72989029630363</v>
      </c>
      <c r="C19" s="102">
        <v>10.207903457306527</v>
      </c>
      <c r="D19" s="102">
        <v>-3.1083650456737302</v>
      </c>
      <c r="E19" s="104">
        <v>2.8749868700988696E-3</v>
      </c>
      <c r="F19" s="102">
        <v>-52.148737349285717</v>
      </c>
      <c r="G19" s="102">
        <v>-11.311043243321542</v>
      </c>
      <c r="H19" s="102">
        <v>-52.148737349285717</v>
      </c>
      <c r="I19" s="102">
        <v>-11.311043243321542</v>
      </c>
      <c r="L19" s="16" t="s">
        <v>62</v>
      </c>
      <c r="M19" s="16">
        <v>-24.212376327621698</v>
      </c>
      <c r="N19" s="16">
        <v>10.989560160908916</v>
      </c>
      <c r="O19" s="16">
        <v>-2.2032161408741184</v>
      </c>
      <c r="P19" s="16">
        <v>3.1786392589031653E-2</v>
      </c>
      <c r="Q19" s="16">
        <v>-46.235947038733428</v>
      </c>
      <c r="R19" s="16">
        <v>-2.1888056165099634</v>
      </c>
      <c r="S19" s="16">
        <v>-46.235947038733428</v>
      </c>
      <c r="T19" s="16">
        <v>-2.1888056165099634</v>
      </c>
    </row>
    <row r="20" spans="1:20" x14ac:dyDescent="0.3">
      <c r="A20" s="102" t="s">
        <v>29</v>
      </c>
      <c r="B20" s="125">
        <v>-1.6192420022111699E-5</v>
      </c>
      <c r="C20" s="102">
        <v>4.7658726244067776E-6</v>
      </c>
      <c r="D20" s="102">
        <v>-3.3975771696431392</v>
      </c>
      <c r="E20" s="106">
        <v>1.2123880512630652E-3</v>
      </c>
      <c r="F20" s="102">
        <v>-2.5725584652709968E-5</v>
      </c>
      <c r="G20" s="102">
        <v>-6.659255391513432E-6</v>
      </c>
      <c r="H20" s="102">
        <v>-2.5725584652709968E-5</v>
      </c>
      <c r="I20" s="102">
        <v>-6.659255391513432E-6</v>
      </c>
      <c r="J20" s="126">
        <f>HLOOKUP($A20,'QoH Table'!$F$1:$H$65,'QoH Regression'!$I$13,FALSE)</f>
        <v>474600</v>
      </c>
      <c r="L20" s="16" t="s">
        <v>29</v>
      </c>
      <c r="M20" s="16">
        <v>-2.0568634961874563E-5</v>
      </c>
      <c r="N20" s="16">
        <v>6.4810536084005584E-6</v>
      </c>
      <c r="O20" s="16">
        <v>-3.1736560449390638</v>
      </c>
      <c r="P20" s="123">
        <v>2.4649571516156725E-3</v>
      </c>
      <c r="Q20" s="16">
        <v>-3.3556956636006998E-5</v>
      </c>
      <c r="R20" s="16">
        <v>-7.5803132877421318E-6</v>
      </c>
      <c r="S20" s="16">
        <v>-3.3556956636006998E-5</v>
      </c>
      <c r="T20" s="16">
        <v>-7.5803132877421318E-6</v>
      </c>
    </row>
    <row r="21" spans="1:20" x14ac:dyDescent="0.3">
      <c r="A21" s="102" t="s">
        <v>95</v>
      </c>
      <c r="B21" s="125">
        <v>0.35425979319734408</v>
      </c>
      <c r="C21" s="102">
        <v>4.5484631895574015E-2</v>
      </c>
      <c r="D21" s="102">
        <v>7.7885601890913865</v>
      </c>
      <c r="E21" s="106">
        <v>1.1250191030459954E-10</v>
      </c>
      <c r="F21" s="102">
        <v>0.26327698308150699</v>
      </c>
      <c r="G21" s="102">
        <v>0.44524260331318116</v>
      </c>
      <c r="H21" s="102">
        <v>0.26327698308150699</v>
      </c>
      <c r="I21" s="102">
        <v>0.44524260331318116</v>
      </c>
      <c r="J21" s="126">
        <f>HLOOKUP($A21,'QoH Table'!$F$1:$H$65,'QoH Regression'!$I$13,FALSE)</f>
        <v>75</v>
      </c>
      <c r="L21" s="16" t="s">
        <v>215</v>
      </c>
      <c r="M21" s="16">
        <v>6.2994001023450137E-5</v>
      </c>
      <c r="N21" s="16">
        <v>3.9441269894543384E-5</v>
      </c>
      <c r="O21" s="16">
        <v>1.5971595537334671</v>
      </c>
      <c r="P21" s="16">
        <v>0.11596033961043196</v>
      </c>
      <c r="Q21" s="16">
        <v>-1.6048070155008762E-5</v>
      </c>
      <c r="R21" s="16">
        <v>1.4203607220190904E-4</v>
      </c>
      <c r="S21" s="16">
        <v>-1.6048070155008762E-5</v>
      </c>
      <c r="T21" s="16">
        <v>1.4203607220190904E-4</v>
      </c>
    </row>
    <row r="22" spans="1:20" x14ac:dyDescent="0.3">
      <c r="A22" s="102" t="s">
        <v>96</v>
      </c>
      <c r="B22" s="125">
        <v>1.1194031593724751</v>
      </c>
      <c r="C22" s="102">
        <v>8.542006566987341E-2</v>
      </c>
      <c r="D22" s="102">
        <v>13.104686241973642</v>
      </c>
      <c r="E22" s="106">
        <v>2.9418415286972772E-19</v>
      </c>
      <c r="F22" s="102">
        <v>0.94853758805671218</v>
      </c>
      <c r="G22" s="102">
        <v>1.2902687306882381</v>
      </c>
      <c r="H22" s="102">
        <v>0.94853758805671218</v>
      </c>
      <c r="I22" s="102">
        <v>1.2902687306882381</v>
      </c>
      <c r="J22" s="126">
        <f>HLOOKUP($A22,'QoH Table'!$F$1:$H$65,'QoH Regression'!$I$13,FALSE)</f>
        <v>87</v>
      </c>
      <c r="L22" s="16" t="s">
        <v>109</v>
      </c>
      <c r="M22" s="16">
        <v>-5.0158516291392266</v>
      </c>
      <c r="N22" s="16">
        <v>4.6275310423585054</v>
      </c>
      <c r="O22" s="16">
        <v>-1.0839152851112601</v>
      </c>
      <c r="P22" s="16">
        <v>0.28313113787710398</v>
      </c>
      <c r="Q22" s="16">
        <v>-14.289631074086373</v>
      </c>
      <c r="R22" s="16">
        <v>4.2579278158079186</v>
      </c>
      <c r="S22" s="16">
        <v>-14.289631074086373</v>
      </c>
      <c r="T22" s="16">
        <v>4.2579278158079186</v>
      </c>
    </row>
    <row r="23" spans="1:20" x14ac:dyDescent="0.3">
      <c r="L23" s="16" t="s">
        <v>108</v>
      </c>
      <c r="M23" s="16">
        <v>-2.1040246049420102</v>
      </c>
      <c r="N23" s="16">
        <v>3.8995176792562809</v>
      </c>
      <c r="O23" s="16">
        <v>-0.53956021693003109</v>
      </c>
      <c r="P23" s="16">
        <v>0.59167817687457869</v>
      </c>
      <c r="Q23" s="16">
        <v>-9.9188326673993554</v>
      </c>
      <c r="R23" s="16">
        <v>5.7107834575153351</v>
      </c>
      <c r="S23" s="16">
        <v>-9.9188326673993554</v>
      </c>
      <c r="T23" s="16">
        <v>5.7107834575153351</v>
      </c>
    </row>
    <row r="24" spans="1:20" ht="18" x14ac:dyDescent="0.35">
      <c r="A24" s="151" t="s">
        <v>98</v>
      </c>
      <c r="B24" s="151"/>
      <c r="C24" s="151"/>
      <c r="D24" s="151"/>
      <c r="E24" s="151"/>
      <c r="F24" s="151"/>
      <c r="L24" s="16" t="s">
        <v>110</v>
      </c>
      <c r="M24" s="16">
        <v>-4.3763534844290373</v>
      </c>
      <c r="N24" s="16">
        <v>4.8264284980253702</v>
      </c>
      <c r="O24" s="16">
        <v>-0.90674781284329153</v>
      </c>
      <c r="P24" s="16">
        <v>0.36849576694021358</v>
      </c>
      <c r="Q24" s="16">
        <v>-14.048732337814846</v>
      </c>
      <c r="R24" s="16">
        <v>5.2960253689567711</v>
      </c>
      <c r="S24" s="16">
        <v>-14.048732337814846</v>
      </c>
      <c r="T24" s="16">
        <v>5.2960253689567711</v>
      </c>
    </row>
    <row r="25" spans="1:20" ht="14.4" customHeight="1" x14ac:dyDescent="0.3">
      <c r="A25" s="152" t="s">
        <v>114</v>
      </c>
      <c r="B25" s="138" t="s">
        <v>115</v>
      </c>
      <c r="C25" s="138"/>
      <c r="D25" s="138"/>
      <c r="E25" s="138"/>
      <c r="F25" s="138"/>
      <c r="L25" s="16" t="s">
        <v>97</v>
      </c>
      <c r="M25" s="16">
        <v>-4.1635906622214107E-2</v>
      </c>
      <c r="N25" s="16">
        <v>4.7246044757357546E-2</v>
      </c>
      <c r="O25" s="16">
        <v>-0.8812569779342263</v>
      </c>
      <c r="P25" s="16">
        <v>0.3820137365543621</v>
      </c>
      <c r="Q25" s="16">
        <v>-0.13631909614924198</v>
      </c>
      <c r="R25" s="16">
        <v>5.304728290481376E-2</v>
      </c>
      <c r="S25" s="16">
        <v>-0.13631909614924198</v>
      </c>
      <c r="T25" s="16">
        <v>5.304728290481376E-2</v>
      </c>
    </row>
    <row r="26" spans="1:20" ht="14.4" customHeight="1" x14ac:dyDescent="0.3">
      <c r="A26" s="152"/>
      <c r="B26" s="153" t="s">
        <v>219</v>
      </c>
      <c r="C26" s="154"/>
      <c r="D26" s="154"/>
      <c r="E26" s="154"/>
      <c r="F26" s="155"/>
      <c r="L26" s="16" t="s">
        <v>95</v>
      </c>
      <c r="M26" s="16">
        <v>0.33748358359317499</v>
      </c>
      <c r="N26" s="16">
        <v>4.5530450518731003E-2</v>
      </c>
      <c r="O26" s="16">
        <v>7.4122610197835819</v>
      </c>
      <c r="P26" s="123">
        <v>7.9634610274333017E-10</v>
      </c>
      <c r="Q26" s="16">
        <v>0.24623852175030755</v>
      </c>
      <c r="R26" s="16">
        <v>0.42872864543604239</v>
      </c>
      <c r="S26" s="16">
        <v>0.24623852175030755</v>
      </c>
      <c r="T26" s="16">
        <v>0.42872864543604239</v>
      </c>
    </row>
    <row r="27" spans="1:20" ht="15" thickBot="1" x14ac:dyDescent="0.35">
      <c r="A27" s="152"/>
      <c r="B27" s="156"/>
      <c r="C27" s="157"/>
      <c r="D27" s="157"/>
      <c r="E27" s="157"/>
      <c r="F27" s="158"/>
      <c r="L27" s="17" t="s">
        <v>96</v>
      </c>
      <c r="M27" s="17">
        <v>1.112423740560551</v>
      </c>
      <c r="N27" s="17">
        <v>8.5308437687015584E-2</v>
      </c>
      <c r="O27" s="17">
        <v>13.040020081505585</v>
      </c>
      <c r="P27" s="124">
        <v>1.8235835174870114E-18</v>
      </c>
      <c r="Q27" s="17">
        <v>0.94146181104334037</v>
      </c>
      <c r="R27" s="17">
        <v>1.2833856700777617</v>
      </c>
      <c r="S27" s="17">
        <v>0.94146181104334037</v>
      </c>
      <c r="T27" s="17">
        <v>1.2833856700777617</v>
      </c>
    </row>
  </sheetData>
  <mergeCells count="7">
    <mergeCell ref="L1:T2"/>
    <mergeCell ref="A1:I2"/>
    <mergeCell ref="G5:I5"/>
    <mergeCell ref="A24:F24"/>
    <mergeCell ref="B25:F25"/>
    <mergeCell ref="A25:A27"/>
    <mergeCell ref="B26:F2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dimension ref="A1:P21"/>
  <sheetViews>
    <sheetView workbookViewId="0">
      <selection activeCell="E25" sqref="E25"/>
    </sheetView>
  </sheetViews>
  <sheetFormatPr defaultRowHeight="14.4" x14ac:dyDescent="0.3"/>
  <cols>
    <col min="1" max="1" width="16.109375" bestFit="1" customWidth="1"/>
    <col min="2" max="2" width="13.77734375" bestFit="1" customWidth="1"/>
    <col min="3" max="3" width="9.6640625" bestFit="1" customWidth="1"/>
    <col min="4" max="4" width="12.5546875" bestFit="1" customWidth="1"/>
    <col min="5" max="5" width="13.77734375" bestFit="1" customWidth="1"/>
    <col min="6" max="6" width="9.6640625" bestFit="1" customWidth="1"/>
    <col min="7" max="7" width="20.21875" bestFit="1" customWidth="1"/>
    <col min="8" max="8" width="23.88671875" bestFit="1" customWidth="1"/>
    <col min="9" max="9" width="10.77734375" bestFit="1" customWidth="1"/>
    <col min="11" max="11" width="13.77734375" bestFit="1" customWidth="1"/>
    <col min="12" max="12" width="15.5546875" bestFit="1" customWidth="1"/>
    <col min="13" max="13" width="10.5546875" bestFit="1" customWidth="1"/>
    <col min="14" max="14" width="18.44140625" bestFit="1" customWidth="1"/>
    <col min="15" max="15" width="3.77734375" bestFit="1" customWidth="1"/>
    <col min="16" max="16" width="10.77734375" bestFit="1" customWidth="1"/>
  </cols>
  <sheetData>
    <row r="1" spans="1:16" x14ac:dyDescent="0.3">
      <c r="A1" s="127" t="s">
        <v>103</v>
      </c>
      <c r="B1" t="s">
        <v>223</v>
      </c>
      <c r="D1" s="127" t="s">
        <v>215</v>
      </c>
      <c r="E1" s="127" t="s">
        <v>222</v>
      </c>
      <c r="K1" s="127" t="s">
        <v>224</v>
      </c>
      <c r="L1" s="127" t="s">
        <v>222</v>
      </c>
    </row>
    <row r="2" spans="1:16" x14ac:dyDescent="0.3">
      <c r="A2" s="128" t="s">
        <v>4</v>
      </c>
      <c r="B2" s="35"/>
      <c r="D2" s="127" t="s">
        <v>220</v>
      </c>
      <c r="E2" t="s">
        <v>4</v>
      </c>
      <c r="F2" t="s">
        <v>6</v>
      </c>
      <c r="G2" t="s">
        <v>118</v>
      </c>
      <c r="H2" t="s">
        <v>5</v>
      </c>
      <c r="I2" t="s">
        <v>221</v>
      </c>
      <c r="K2" s="127" t="s">
        <v>220</v>
      </c>
      <c r="L2" t="s">
        <v>22</v>
      </c>
      <c r="M2" t="s">
        <v>21</v>
      </c>
      <c r="N2" t="s">
        <v>23</v>
      </c>
      <c r="O2" t="s">
        <v>24</v>
      </c>
      <c r="P2" t="s">
        <v>221</v>
      </c>
    </row>
    <row r="3" spans="1:16" x14ac:dyDescent="0.3">
      <c r="A3" s="129" t="s">
        <v>18</v>
      </c>
      <c r="B3" s="35">
        <v>40.25</v>
      </c>
      <c r="D3" s="128" t="s">
        <v>34</v>
      </c>
      <c r="E3" s="1">
        <v>527040</v>
      </c>
      <c r="F3" s="1"/>
      <c r="G3" s="1">
        <v>89280</v>
      </c>
      <c r="H3" s="1">
        <v>185760</v>
      </c>
      <c r="I3" s="1">
        <v>802080</v>
      </c>
      <c r="K3" s="128" t="s">
        <v>4</v>
      </c>
      <c r="L3" s="1">
        <v>2</v>
      </c>
      <c r="M3" s="1">
        <v>11</v>
      </c>
      <c r="N3" s="1">
        <v>1</v>
      </c>
      <c r="O3" s="1"/>
      <c r="P3" s="1">
        <v>14</v>
      </c>
    </row>
    <row r="4" spans="1:16" x14ac:dyDescent="0.3">
      <c r="A4" s="129" t="s">
        <v>16</v>
      </c>
      <c r="B4" s="35">
        <v>36</v>
      </c>
      <c r="D4" s="128" t="s">
        <v>14</v>
      </c>
      <c r="E4" s="1">
        <v>10000</v>
      </c>
      <c r="F4" s="1"/>
      <c r="G4" s="1">
        <v>50000</v>
      </c>
      <c r="H4" s="1">
        <v>10000</v>
      </c>
      <c r="I4" s="1">
        <v>70000</v>
      </c>
      <c r="K4" s="128" t="s">
        <v>6</v>
      </c>
      <c r="L4" s="1">
        <v>1</v>
      </c>
      <c r="M4" s="1">
        <v>10</v>
      </c>
      <c r="N4" s="1">
        <v>1</v>
      </c>
      <c r="O4" s="1"/>
      <c r="P4" s="1">
        <v>12</v>
      </c>
    </row>
    <row r="5" spans="1:16" x14ac:dyDescent="0.3">
      <c r="A5" s="129" t="s">
        <v>17</v>
      </c>
      <c r="B5" s="35">
        <v>46.6</v>
      </c>
      <c r="D5" s="128" t="s">
        <v>11</v>
      </c>
      <c r="E5" s="1">
        <v>10000</v>
      </c>
      <c r="F5" s="1">
        <v>30000</v>
      </c>
      <c r="G5" s="1">
        <v>140000</v>
      </c>
      <c r="H5" s="1"/>
      <c r="I5" s="1">
        <v>180000</v>
      </c>
      <c r="K5" s="128" t="s">
        <v>118</v>
      </c>
      <c r="L5" s="1">
        <v>4</v>
      </c>
      <c r="M5" s="1">
        <v>22</v>
      </c>
      <c r="N5" s="1">
        <v>4</v>
      </c>
      <c r="O5" s="1">
        <v>4</v>
      </c>
      <c r="P5" s="1">
        <v>34</v>
      </c>
    </row>
    <row r="6" spans="1:16" x14ac:dyDescent="0.3">
      <c r="A6" s="128" t="s">
        <v>6</v>
      </c>
      <c r="B6" s="35"/>
      <c r="D6" s="128" t="s">
        <v>13</v>
      </c>
      <c r="E6" s="1">
        <v>10500</v>
      </c>
      <c r="F6" s="1">
        <v>5250</v>
      </c>
      <c r="G6" s="1">
        <v>23625</v>
      </c>
      <c r="H6" s="1">
        <v>2625</v>
      </c>
      <c r="I6" s="1">
        <v>42000</v>
      </c>
      <c r="K6" s="128" t="s">
        <v>5</v>
      </c>
      <c r="L6" s="1">
        <v>1</v>
      </c>
      <c r="M6" s="1">
        <v>3</v>
      </c>
      <c r="N6" s="1"/>
      <c r="O6" s="1"/>
      <c r="P6" s="1">
        <v>4</v>
      </c>
    </row>
    <row r="7" spans="1:16" x14ac:dyDescent="0.3">
      <c r="A7" s="129" t="s">
        <v>31</v>
      </c>
      <c r="B7" s="35">
        <v>34.333333333333336</v>
      </c>
      <c r="D7" s="128" t="s">
        <v>10</v>
      </c>
      <c r="E7" s="1">
        <v>12000</v>
      </c>
      <c r="F7" s="1">
        <v>28000</v>
      </c>
      <c r="G7" s="1">
        <v>20000</v>
      </c>
      <c r="H7" s="1"/>
      <c r="I7" s="1">
        <v>60000</v>
      </c>
      <c r="K7" s="128" t="s">
        <v>221</v>
      </c>
      <c r="L7" s="1">
        <v>8</v>
      </c>
      <c r="M7" s="1">
        <v>46</v>
      </c>
      <c r="N7" s="1">
        <v>6</v>
      </c>
      <c r="O7" s="1">
        <v>4</v>
      </c>
      <c r="P7" s="1">
        <v>64</v>
      </c>
    </row>
    <row r="8" spans="1:16" x14ac:dyDescent="0.3">
      <c r="A8" s="128" t="s">
        <v>118</v>
      </c>
      <c r="B8" s="35"/>
      <c r="D8" s="128" t="s">
        <v>221</v>
      </c>
      <c r="E8" s="1">
        <v>569540</v>
      </c>
      <c r="F8" s="1">
        <v>63250</v>
      </c>
      <c r="G8" s="1">
        <v>322905</v>
      </c>
      <c r="H8" s="1">
        <v>198385</v>
      </c>
      <c r="I8" s="1">
        <v>1154080</v>
      </c>
    </row>
    <row r="9" spans="1:16" x14ac:dyDescent="0.3">
      <c r="A9" s="129" t="s">
        <v>19</v>
      </c>
      <c r="B9" s="35">
        <v>37.5</v>
      </c>
    </row>
    <row r="10" spans="1:16" x14ac:dyDescent="0.3">
      <c r="A10" s="129" t="s">
        <v>15</v>
      </c>
      <c r="B10" s="35">
        <v>32</v>
      </c>
    </row>
    <row r="11" spans="1:16" x14ac:dyDescent="0.3">
      <c r="A11" s="128" t="s">
        <v>5</v>
      </c>
      <c r="B11" s="35"/>
      <c r="D11" s="127" t="s">
        <v>220</v>
      </c>
      <c r="E11" t="s">
        <v>224</v>
      </c>
      <c r="G11" s="127" t="s">
        <v>220</v>
      </c>
      <c r="H11" t="s">
        <v>225</v>
      </c>
    </row>
    <row r="12" spans="1:16" x14ac:dyDescent="0.3">
      <c r="A12" s="129" t="s">
        <v>30</v>
      </c>
      <c r="B12" s="35">
        <v>43.75</v>
      </c>
      <c r="D12" s="128" t="s">
        <v>4</v>
      </c>
      <c r="E12" s="1">
        <v>14</v>
      </c>
      <c r="G12" s="128" t="s">
        <v>18</v>
      </c>
      <c r="H12" s="1">
        <v>531000</v>
      </c>
    </row>
    <row r="13" spans="1:16" x14ac:dyDescent="0.3">
      <c r="A13" s="128" t="s">
        <v>221</v>
      </c>
      <c r="B13" s="35">
        <v>35.3125</v>
      </c>
      <c r="D13" s="128" t="s">
        <v>6</v>
      </c>
      <c r="E13" s="1">
        <v>12</v>
      </c>
      <c r="G13" s="128" t="s">
        <v>31</v>
      </c>
      <c r="H13" s="1">
        <v>415650</v>
      </c>
    </row>
    <row r="14" spans="1:16" x14ac:dyDescent="0.3">
      <c r="D14" s="128" t="s">
        <v>118</v>
      </c>
      <c r="E14" s="1">
        <v>34</v>
      </c>
      <c r="G14" s="128" t="s">
        <v>19</v>
      </c>
      <c r="H14" s="1">
        <v>510000</v>
      </c>
    </row>
    <row r="15" spans="1:16" x14ac:dyDescent="0.3">
      <c r="A15" s="127" t="s">
        <v>220</v>
      </c>
      <c r="B15" t="s">
        <v>224</v>
      </c>
      <c r="D15" s="128" t="s">
        <v>5</v>
      </c>
      <c r="E15" s="1">
        <v>4</v>
      </c>
      <c r="G15" s="128" t="s">
        <v>15</v>
      </c>
      <c r="H15" s="1">
        <v>399521.25</v>
      </c>
    </row>
    <row r="16" spans="1:16" x14ac:dyDescent="0.3">
      <c r="A16" s="128" t="s">
        <v>34</v>
      </c>
      <c r="B16" s="1">
        <v>8</v>
      </c>
      <c r="D16" s="128" t="s">
        <v>221</v>
      </c>
      <c r="E16" s="1">
        <v>64</v>
      </c>
      <c r="G16" s="128" t="s">
        <v>16</v>
      </c>
      <c r="H16" s="1">
        <v>756000</v>
      </c>
    </row>
    <row r="17" spans="1:8" x14ac:dyDescent="0.3">
      <c r="A17" s="128" t="s">
        <v>14</v>
      </c>
      <c r="B17" s="1">
        <v>7</v>
      </c>
      <c r="G17" s="128" t="s">
        <v>17</v>
      </c>
      <c r="H17" s="1">
        <v>813600</v>
      </c>
    </row>
    <row r="18" spans="1:8" x14ac:dyDescent="0.3">
      <c r="A18" s="128" t="s">
        <v>11</v>
      </c>
      <c r="B18" s="1">
        <v>18</v>
      </c>
      <c r="G18" s="128" t="s">
        <v>30</v>
      </c>
      <c r="H18" s="1">
        <v>672000</v>
      </c>
    </row>
    <row r="19" spans="1:8" x14ac:dyDescent="0.3">
      <c r="A19" s="128" t="s">
        <v>13</v>
      </c>
      <c r="B19" s="1">
        <v>16</v>
      </c>
      <c r="G19" s="128" t="s">
        <v>221</v>
      </c>
      <c r="H19" s="1">
        <v>491445</v>
      </c>
    </row>
    <row r="20" spans="1:8" x14ac:dyDescent="0.3">
      <c r="A20" s="128" t="s">
        <v>10</v>
      </c>
      <c r="B20" s="1">
        <v>15</v>
      </c>
    </row>
    <row r="21" spans="1:8" x14ac:dyDescent="0.3">
      <c r="A21" s="128" t="s">
        <v>221</v>
      </c>
      <c r="B21" s="1">
        <v>64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B390-EA7B-457C-83CC-995A5F1E4AF1}">
  <dimension ref="A1:B5"/>
  <sheetViews>
    <sheetView workbookViewId="0"/>
  </sheetViews>
  <sheetFormatPr defaultRowHeight="14.4" x14ac:dyDescent="0.3"/>
  <sheetData>
    <row r="1" spans="1:2" x14ac:dyDescent="0.3">
      <c r="A1">
        <v>1</v>
      </c>
      <c r="B1">
        <v>38.498762855522322</v>
      </c>
    </row>
    <row r="2" spans="1:2" x14ac:dyDescent="0.3">
      <c r="A2">
        <v>2</v>
      </c>
      <c r="B2">
        <v>34.28050013922504</v>
      </c>
    </row>
    <row r="3" spans="1:2" x14ac:dyDescent="0.3">
      <c r="A3">
        <v>3</v>
      </c>
      <c r="B3">
        <v>33.832305452327738</v>
      </c>
    </row>
    <row r="4" spans="1:2" x14ac:dyDescent="0.3">
      <c r="A4">
        <v>4</v>
      </c>
      <c r="B4">
        <v>41.169159778450137</v>
      </c>
    </row>
    <row r="5" spans="1:2" x14ac:dyDescent="0.3">
      <c r="A5">
        <v>5</v>
      </c>
      <c r="B5">
        <v>42.720216137807107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dimension ref="A1"/>
  <sheetViews>
    <sheetView showGridLines="0" showRowColHeaders="0" zoomScale="90" zoomScaleNormal="90" workbookViewId="0">
      <selection activeCell="D6" sqref="D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D6337-8A41-48C5-BC34-B655123308EA}">
  <dimension ref="A1:B7"/>
  <sheetViews>
    <sheetView workbookViewId="0"/>
  </sheetViews>
  <sheetFormatPr defaultRowHeight="14.4" x14ac:dyDescent="0.3"/>
  <sheetData>
    <row r="1" spans="1:2" x14ac:dyDescent="0.3">
      <c r="A1">
        <v>1</v>
      </c>
      <c r="B1">
        <v>33.117125166782927</v>
      </c>
    </row>
    <row r="2" spans="1:2" x14ac:dyDescent="0.3">
      <c r="A2">
        <v>2</v>
      </c>
      <c r="B2">
        <v>37.748173332274547</v>
      </c>
    </row>
    <row r="3" spans="1:2" x14ac:dyDescent="0.3">
      <c r="A3">
        <v>3</v>
      </c>
      <c r="B3">
        <v>37.748173332274547</v>
      </c>
    </row>
    <row r="4" spans="1:2" x14ac:dyDescent="0.3">
      <c r="A4">
        <v>4</v>
      </c>
      <c r="B4">
        <v>37.748173332274547</v>
      </c>
    </row>
    <row r="5" spans="1:2" x14ac:dyDescent="0.3">
      <c r="A5">
        <v>5</v>
      </c>
      <c r="B5">
        <v>35.729031170698036</v>
      </c>
    </row>
    <row r="6" spans="1:2" x14ac:dyDescent="0.3">
      <c r="A6">
        <v>6</v>
      </c>
      <c r="B6">
        <v>46.862472442086109</v>
      </c>
    </row>
    <row r="7" spans="1:2" x14ac:dyDescent="0.3">
      <c r="A7">
        <v>7</v>
      </c>
      <c r="B7">
        <v>37.748173332274547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FD56-3EA7-4ECE-A0F9-3EDA5640B23E}">
  <dimension ref="A1:B4"/>
  <sheetViews>
    <sheetView workbookViewId="0"/>
  </sheetViews>
  <sheetFormatPr defaultRowHeight="14.4" x14ac:dyDescent="0.3"/>
  <sheetData>
    <row r="1" spans="1:2" x14ac:dyDescent="0.3">
      <c r="A1">
        <v>1</v>
      </c>
      <c r="B1">
        <v>36.118243096072163</v>
      </c>
    </row>
    <row r="2" spans="1:2" x14ac:dyDescent="0.3">
      <c r="A2">
        <v>2</v>
      </c>
      <c r="B2">
        <v>31.379194322381966</v>
      </c>
    </row>
    <row r="3" spans="1:2" x14ac:dyDescent="0.3">
      <c r="A3">
        <v>3</v>
      </c>
      <c r="B3">
        <v>46.311588035751384</v>
      </c>
    </row>
    <row r="4" spans="1:2" x14ac:dyDescent="0.3">
      <c r="A4">
        <v>4</v>
      </c>
      <c r="B4">
        <v>38.591730036460355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8390-4F99-4286-AF20-849876D95ADD}">
  <dimension ref="A1:B64"/>
  <sheetViews>
    <sheetView workbookViewId="0"/>
  </sheetViews>
  <sheetFormatPr defaultRowHeight="14.4" x14ac:dyDescent="0.3"/>
  <sheetData>
    <row r="1" spans="1:2" x14ac:dyDescent="0.3">
      <c r="A1" t="s">
        <v>147</v>
      </c>
      <c r="B1">
        <v>-0.32645734933011239</v>
      </c>
    </row>
    <row r="2" spans="1:2" x14ac:dyDescent="0.3">
      <c r="A2" t="s">
        <v>148</v>
      </c>
      <c r="B2">
        <v>5.3152977429016153E-2</v>
      </c>
    </row>
    <row r="3" spans="1:2" x14ac:dyDescent="0.3">
      <c r="A3" t="s">
        <v>149</v>
      </c>
      <c r="B3">
        <v>1.8826374922752556</v>
      </c>
    </row>
    <row r="4" spans="1:2" x14ac:dyDescent="0.3">
      <c r="A4" t="s">
        <v>150</v>
      </c>
      <c r="B4">
        <v>-0.41938513618996337</v>
      </c>
    </row>
    <row r="5" spans="1:2" x14ac:dyDescent="0.3">
      <c r="A5" t="s">
        <v>151</v>
      </c>
      <c r="B5">
        <v>8.7955836310751725E-2</v>
      </c>
    </row>
    <row r="6" spans="1:2" x14ac:dyDescent="0.3">
      <c r="A6" t="s">
        <v>152</v>
      </c>
      <c r="B6">
        <v>1.6496838681080594</v>
      </c>
    </row>
    <row r="7" spans="1:2" x14ac:dyDescent="0.3">
      <c r="A7" t="s">
        <v>153</v>
      </c>
      <c r="B7">
        <v>-3.3060216523352393E-2</v>
      </c>
    </row>
    <row r="8" spans="1:2" x14ac:dyDescent="0.3">
      <c r="A8" t="s">
        <v>154</v>
      </c>
      <c r="B8">
        <v>-0.66265625866658184</v>
      </c>
    </row>
    <row r="9" spans="1:2" x14ac:dyDescent="0.3">
      <c r="A9" t="s">
        <v>155</v>
      </c>
      <c r="B9">
        <v>-0.60220116550817038</v>
      </c>
    </row>
    <row r="10" spans="1:2" x14ac:dyDescent="0.3">
      <c r="A10" t="s">
        <v>156</v>
      </c>
      <c r="B10">
        <v>0.86696032716982274</v>
      </c>
    </row>
    <row r="11" spans="1:2" x14ac:dyDescent="0.3">
      <c r="A11" t="s">
        <v>157</v>
      </c>
      <c r="B11">
        <v>0.57971869260677678</v>
      </c>
    </row>
    <row r="12" spans="1:2" x14ac:dyDescent="0.3">
      <c r="A12" t="s">
        <v>158</v>
      </c>
      <c r="B12">
        <v>-3.3060216523352393E-2</v>
      </c>
    </row>
    <row r="13" spans="1:2" x14ac:dyDescent="0.3">
      <c r="A13" t="s">
        <v>159</v>
      </c>
      <c r="B13">
        <v>-1.6286596114450509</v>
      </c>
    </row>
    <row r="14" spans="1:2" x14ac:dyDescent="0.3">
      <c r="A14" t="s">
        <v>160</v>
      </c>
      <c r="B14">
        <v>-0.11071142457908444</v>
      </c>
    </row>
    <row r="15" spans="1:2" x14ac:dyDescent="0.3">
      <c r="A15" t="s">
        <v>161</v>
      </c>
      <c r="B15">
        <v>-1.1110867071432342</v>
      </c>
    </row>
    <row r="16" spans="1:2" x14ac:dyDescent="0.3">
      <c r="A16" t="s">
        <v>162</v>
      </c>
      <c r="B16">
        <v>0.11385582189073874</v>
      </c>
    </row>
    <row r="17" spans="1:2" x14ac:dyDescent="0.3">
      <c r="A17" t="s">
        <v>163</v>
      </c>
      <c r="B17">
        <v>3.6204613835006678E-2</v>
      </c>
    </row>
    <row r="18" spans="1:2" x14ac:dyDescent="0.3">
      <c r="A18" t="s">
        <v>164</v>
      </c>
      <c r="B18">
        <v>0.13281903371969278</v>
      </c>
    </row>
    <row r="19" spans="1:2" x14ac:dyDescent="0.3">
      <c r="A19" t="s">
        <v>165</v>
      </c>
      <c r="B19">
        <v>3.6204613835006678E-2</v>
      </c>
    </row>
    <row r="20" spans="1:2" x14ac:dyDescent="0.3">
      <c r="A20" t="s">
        <v>166</v>
      </c>
      <c r="B20">
        <v>-0.17115493321864828</v>
      </c>
    </row>
    <row r="21" spans="1:2" x14ac:dyDescent="0.3">
      <c r="A21" t="s">
        <v>167</v>
      </c>
      <c r="B21">
        <v>-1.1408274050545613</v>
      </c>
    </row>
    <row r="22" spans="1:2" x14ac:dyDescent="0.3">
      <c r="A22" t="s">
        <v>168</v>
      </c>
      <c r="B22">
        <v>-0.92092327498689996</v>
      </c>
    </row>
    <row r="23" spans="1:2" x14ac:dyDescent="0.3">
      <c r="A23" t="s">
        <v>169</v>
      </c>
      <c r="B23">
        <v>-0.74911720392226144</v>
      </c>
    </row>
    <row r="24" spans="1:2" x14ac:dyDescent="0.3">
      <c r="A24" t="s">
        <v>170</v>
      </c>
      <c r="B24">
        <v>-0.86696032716982385</v>
      </c>
    </row>
    <row r="25" spans="1:2" x14ac:dyDescent="0.3">
      <c r="A25" t="s">
        <v>171</v>
      </c>
      <c r="B25">
        <v>-1.1756302639362968</v>
      </c>
    </row>
    <row r="26" spans="1:2" x14ac:dyDescent="0.3">
      <c r="A26" t="s">
        <v>172</v>
      </c>
      <c r="B26">
        <v>-0.43851237169933327</v>
      </c>
    </row>
    <row r="27" spans="1:2" x14ac:dyDescent="0.3">
      <c r="A27" t="s">
        <v>173</v>
      </c>
      <c r="B27">
        <v>-0.24880614127438033</v>
      </c>
    </row>
    <row r="28" spans="1:2" x14ac:dyDescent="0.3">
      <c r="A28" t="s">
        <v>174</v>
      </c>
      <c r="B28">
        <v>0.97662044640496881</v>
      </c>
    </row>
    <row r="29" spans="1:2" x14ac:dyDescent="0.3">
      <c r="A29" t="s">
        <v>175</v>
      </c>
      <c r="B29">
        <v>-0.2832099555878691</v>
      </c>
    </row>
    <row r="30" spans="1:2" x14ac:dyDescent="0.3">
      <c r="A30" t="s">
        <v>176</v>
      </c>
      <c r="B30">
        <v>-0.32645734933011239</v>
      </c>
    </row>
    <row r="31" spans="1:2" x14ac:dyDescent="0.3">
      <c r="A31" t="s">
        <v>177</v>
      </c>
      <c r="B31">
        <v>0.96797473288543723</v>
      </c>
    </row>
    <row r="32" spans="1:2" x14ac:dyDescent="0.3">
      <c r="A32" t="s">
        <v>178</v>
      </c>
      <c r="B32">
        <v>-1.0681084138425627</v>
      </c>
    </row>
    <row r="33" spans="1:2" x14ac:dyDescent="0.3">
      <c r="A33" t="s">
        <v>179</v>
      </c>
      <c r="B33">
        <v>1.5995462732590702</v>
      </c>
    </row>
    <row r="34" spans="1:2" x14ac:dyDescent="0.3">
      <c r="A34" t="s">
        <v>180</v>
      </c>
      <c r="B34">
        <v>-1.025318221831701</v>
      </c>
    </row>
    <row r="35" spans="1:2" x14ac:dyDescent="0.3">
      <c r="A35" t="s">
        <v>181</v>
      </c>
      <c r="B35">
        <v>-0.82676841197799356</v>
      </c>
    </row>
    <row r="36" spans="1:2" x14ac:dyDescent="0.3">
      <c r="A36" t="s">
        <v>182</v>
      </c>
      <c r="B36">
        <v>0.24325825242221585</v>
      </c>
    </row>
    <row r="37" spans="1:2" x14ac:dyDescent="0.3">
      <c r="A37" t="s">
        <v>183</v>
      </c>
      <c r="B37">
        <v>1.5027678296939682</v>
      </c>
    </row>
    <row r="38" spans="1:2" x14ac:dyDescent="0.3">
      <c r="A38" t="s">
        <v>184</v>
      </c>
      <c r="B38">
        <v>-6.7346579800712389E-2</v>
      </c>
    </row>
    <row r="39" spans="1:2" x14ac:dyDescent="0.3">
      <c r="A39" t="s">
        <v>185</v>
      </c>
      <c r="B39">
        <v>-0.43851237169933327</v>
      </c>
    </row>
    <row r="40" spans="1:2" x14ac:dyDescent="0.3">
      <c r="A40" t="s">
        <v>186</v>
      </c>
      <c r="B40">
        <v>0.19150702994647081</v>
      </c>
    </row>
    <row r="41" spans="1:2" x14ac:dyDescent="0.3">
      <c r="A41" t="s">
        <v>187</v>
      </c>
      <c r="B41">
        <v>-0.36924754134097415</v>
      </c>
    </row>
    <row r="42" spans="1:2" x14ac:dyDescent="0.3">
      <c r="A42" t="s">
        <v>188</v>
      </c>
      <c r="B42">
        <v>-0.11909780227645744</v>
      </c>
    </row>
    <row r="43" spans="1:2" x14ac:dyDescent="0.3">
      <c r="A43" t="s">
        <v>189</v>
      </c>
      <c r="B43">
        <v>-0.11909780227645744</v>
      </c>
    </row>
    <row r="44" spans="1:2" x14ac:dyDescent="0.3">
      <c r="A44" t="s">
        <v>190</v>
      </c>
      <c r="B44">
        <v>7.0185068645920889E-2</v>
      </c>
    </row>
    <row r="45" spans="1:2" x14ac:dyDescent="0.3">
      <c r="A45" t="s">
        <v>191</v>
      </c>
      <c r="B45">
        <v>-0.90224074811836519</v>
      </c>
    </row>
    <row r="46" spans="1:2" x14ac:dyDescent="0.3">
      <c r="A46" t="s">
        <v>192</v>
      </c>
      <c r="B46">
        <v>-0.70972301560190443</v>
      </c>
    </row>
    <row r="47" spans="1:2" x14ac:dyDescent="0.3">
      <c r="A47" t="s">
        <v>193</v>
      </c>
      <c r="B47">
        <v>3.6204613835006678E-2</v>
      </c>
    </row>
    <row r="48" spans="1:2" x14ac:dyDescent="0.3">
      <c r="A48" t="s">
        <v>194</v>
      </c>
      <c r="B48">
        <v>-0.41073942267043162</v>
      </c>
    </row>
    <row r="49" spans="1:2" x14ac:dyDescent="0.3">
      <c r="A49" t="s">
        <v>195</v>
      </c>
      <c r="B49">
        <v>-0.24041976357700737</v>
      </c>
    </row>
    <row r="50" spans="1:2" x14ac:dyDescent="0.3">
      <c r="A50" t="s">
        <v>196</v>
      </c>
      <c r="B50">
        <v>-1.5852517107184161E-2</v>
      </c>
    </row>
    <row r="51" spans="1:2" x14ac:dyDescent="0.3">
      <c r="A51" t="s">
        <v>197</v>
      </c>
      <c r="B51">
        <v>-0.17115493321864828</v>
      </c>
    </row>
    <row r="52" spans="1:2" x14ac:dyDescent="0.3">
      <c r="A52" t="s">
        <v>198</v>
      </c>
      <c r="B52">
        <v>-4.1446594220725386E-2</v>
      </c>
    </row>
    <row r="53" spans="1:2" x14ac:dyDescent="0.3">
      <c r="A53" t="s">
        <v>199</v>
      </c>
      <c r="B53">
        <v>-0.89565426045213237</v>
      </c>
    </row>
    <row r="54" spans="1:2" x14ac:dyDescent="0.3">
      <c r="A54" t="s">
        <v>200</v>
      </c>
      <c r="B54">
        <v>-0.35205142644365361</v>
      </c>
    </row>
    <row r="55" spans="1:2" x14ac:dyDescent="0.3">
      <c r="A55" t="s">
        <v>201</v>
      </c>
      <c r="B55">
        <v>1.3222578879466635</v>
      </c>
    </row>
    <row r="56" spans="1:2" x14ac:dyDescent="0.3">
      <c r="A56" t="s">
        <v>202</v>
      </c>
      <c r="B56">
        <v>1.5115775668939158</v>
      </c>
    </row>
    <row r="57" spans="1:2" x14ac:dyDescent="0.3">
      <c r="A57" t="s">
        <v>203</v>
      </c>
      <c r="B57">
        <v>0.7097520941834734</v>
      </c>
    </row>
    <row r="58" spans="1:2" x14ac:dyDescent="0.3">
      <c r="A58" t="s">
        <v>204</v>
      </c>
      <c r="B58">
        <v>-0.81795867477804596</v>
      </c>
    </row>
    <row r="59" spans="1:2" x14ac:dyDescent="0.3">
      <c r="A59" t="s">
        <v>205</v>
      </c>
      <c r="B59">
        <v>-1.025318221831701</v>
      </c>
    </row>
    <row r="60" spans="1:2" x14ac:dyDescent="0.3">
      <c r="A60" t="s">
        <v>206</v>
      </c>
      <c r="B60">
        <v>3.0261806845927661</v>
      </c>
    </row>
    <row r="61" spans="1:2" x14ac:dyDescent="0.3">
      <c r="A61" t="s">
        <v>207</v>
      </c>
      <c r="B61">
        <v>1.5804190377497005</v>
      </c>
    </row>
    <row r="62" spans="1:2" x14ac:dyDescent="0.3">
      <c r="A62" t="s">
        <v>208</v>
      </c>
      <c r="B62">
        <v>2.1327872313397722</v>
      </c>
    </row>
    <row r="63" spans="1:2" x14ac:dyDescent="0.3">
      <c r="A63" t="s">
        <v>209</v>
      </c>
      <c r="B63">
        <v>-0.5332538281351048</v>
      </c>
    </row>
    <row r="64" spans="1:2" x14ac:dyDescent="0.3">
      <c r="A64" t="s">
        <v>210</v>
      </c>
      <c r="B64">
        <v>8.7955836310751725E-2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DBF1-5A54-4B45-9961-E6D5E03BA27A}">
  <dimension ref="A1:H100"/>
  <sheetViews>
    <sheetView workbookViewId="0"/>
  </sheetViews>
  <sheetFormatPr defaultRowHeight="14.4" x14ac:dyDescent="0.3"/>
  <sheetData>
    <row r="1" spans="1:8" x14ac:dyDescent="0.3">
      <c r="A1">
        <v>34.204150295972298</v>
      </c>
      <c r="B1">
        <v>30</v>
      </c>
      <c r="C1">
        <v>21.49383677587992</v>
      </c>
      <c r="D1">
        <v>-4.8143125238406981</v>
      </c>
      <c r="E1">
        <v>21.49383677587992</v>
      </c>
      <c r="F1">
        <v>47.801986075600539</v>
      </c>
      <c r="G1">
        <v>-4</v>
      </c>
      <c r="H1">
        <v>-4</v>
      </c>
    </row>
    <row r="2" spans="1:8" x14ac:dyDescent="0.3">
      <c r="A2">
        <v>27.31549065674719</v>
      </c>
      <c r="B2">
        <v>28</v>
      </c>
      <c r="C2">
        <v>21.902586898573368</v>
      </c>
      <c r="D2">
        <v>-4.3895014551443374</v>
      </c>
      <c r="E2">
        <v>21.902586898573368</v>
      </c>
      <c r="F2">
        <v>48.194675252291077</v>
      </c>
      <c r="G2">
        <v>89</v>
      </c>
      <c r="H2">
        <v>89</v>
      </c>
    </row>
    <row r="3" spans="1:8" x14ac:dyDescent="0.3">
      <c r="A3">
        <v>35.75520665532926</v>
      </c>
      <c r="B3">
        <v>60</v>
      </c>
      <c r="C3">
        <v>22.311337021266816</v>
      </c>
      <c r="D3">
        <v>-3.965163214857093</v>
      </c>
      <c r="E3">
        <v>22.311337021266816</v>
      </c>
      <c r="F3">
        <v>48.587837257390717</v>
      </c>
    </row>
    <row r="4" spans="1:8" x14ac:dyDescent="0.3">
      <c r="A4">
        <v>32.400883601050495</v>
      </c>
      <c r="B4">
        <v>27</v>
      </c>
      <c r="C4">
        <v>22.720087143960264</v>
      </c>
      <c r="D4">
        <v>-3.5412986449571981</v>
      </c>
      <c r="E4">
        <v>22.720087143960264</v>
      </c>
      <c r="F4">
        <v>48.981472932877722</v>
      </c>
    </row>
    <row r="5" spans="1:8" x14ac:dyDescent="0.3">
      <c r="A5">
        <v>26.867295969849899</v>
      </c>
      <c r="B5">
        <v>28</v>
      </c>
      <c r="C5">
        <v>23.128837266653711</v>
      </c>
      <c r="D5">
        <v>-3.1179085637479353</v>
      </c>
      <c r="E5">
        <v>23.128837266653711</v>
      </c>
      <c r="F5">
        <v>49.375583097055355</v>
      </c>
    </row>
    <row r="6" spans="1:8" x14ac:dyDescent="0.3">
      <c r="A6">
        <v>35.75520665532926</v>
      </c>
      <c r="B6">
        <v>57</v>
      </c>
      <c r="C6">
        <v>23.537587389347159</v>
      </c>
      <c r="D6">
        <v>-2.694993765641581</v>
      </c>
      <c r="E6">
        <v>23.537587389347159</v>
      </c>
      <c r="F6">
        <v>49.770168544335903</v>
      </c>
    </row>
    <row r="7" spans="1:8" x14ac:dyDescent="0.3">
      <c r="A7">
        <v>31.425752764845903</v>
      </c>
      <c r="B7">
        <v>31</v>
      </c>
      <c r="C7">
        <v>23.946337512040607</v>
      </c>
      <c r="D7">
        <v>-2.2725550209488219</v>
      </c>
      <c r="E7">
        <v>23.946337512040607</v>
      </c>
      <c r="F7">
        <v>50.165230045030029</v>
      </c>
    </row>
    <row r="8" spans="1:8" x14ac:dyDescent="0.3">
      <c r="A8">
        <v>31.533753373044476</v>
      </c>
      <c r="B8">
        <v>23</v>
      </c>
      <c r="C8">
        <v>24.355087634734055</v>
      </c>
      <c r="D8">
        <v>-1.8505930756737856</v>
      </c>
      <c r="E8">
        <v>24.355087634734055</v>
      </c>
      <c r="F8">
        <v>50.560768345141895</v>
      </c>
    </row>
    <row r="9" spans="1:8" x14ac:dyDescent="0.3">
      <c r="A9">
        <v>35.75520665532926</v>
      </c>
      <c r="B9">
        <v>28</v>
      </c>
      <c r="C9">
        <v>24.763837757427503</v>
      </c>
      <c r="D9">
        <v>-1.4291086513148414</v>
      </c>
      <c r="E9">
        <v>24.763837757427503</v>
      </c>
      <c r="F9">
        <v>50.956784166169847</v>
      </c>
    </row>
    <row r="10" spans="1:8" x14ac:dyDescent="0.3">
      <c r="A10">
        <v>38.835198461463918</v>
      </c>
      <c r="B10">
        <v>50</v>
      </c>
      <c r="C10">
        <v>25.17258788012095</v>
      </c>
      <c r="D10">
        <v>-1.0081024446712803</v>
      </c>
      <c r="E10">
        <v>25.17258788012095</v>
      </c>
      <c r="F10">
        <v>51.353278204913181</v>
      </c>
    </row>
    <row r="11" spans="1:8" x14ac:dyDescent="0.3">
      <c r="A11">
        <v>43.534324872438567</v>
      </c>
      <c r="B11">
        <v>51</v>
      </c>
      <c r="C11">
        <v>25.581338002814402</v>
      </c>
      <c r="D11">
        <v>-0.58757512765597752</v>
      </c>
      <c r="E11">
        <v>25.581338002814402</v>
      </c>
      <c r="F11">
        <v>51.750251133284777</v>
      </c>
    </row>
    <row r="12" spans="1:8" x14ac:dyDescent="0.3">
      <c r="A12">
        <v>31.425752764845903</v>
      </c>
      <c r="B12">
        <v>31</v>
      </c>
      <c r="C12">
        <v>25.99008812550785</v>
      </c>
      <c r="D12">
        <v>-0.1675273471141594</v>
      </c>
      <c r="E12">
        <v>25.99008812550785</v>
      </c>
      <c r="F12">
        <v>52.147703598129851</v>
      </c>
    </row>
    <row r="13" spans="1:8" x14ac:dyDescent="0.3">
      <c r="A13">
        <v>51.974040871020634</v>
      </c>
      <c r="B13">
        <v>31</v>
      </c>
      <c r="C13">
        <v>26.398838248201297</v>
      </c>
      <c r="D13">
        <v>0.25204027535158602</v>
      </c>
      <c r="E13">
        <v>26.398838248201297</v>
      </c>
      <c r="F13">
        <v>52.545636221050998</v>
      </c>
    </row>
    <row r="14" spans="1:8" x14ac:dyDescent="0.3">
      <c r="A14">
        <v>31.425752764845903</v>
      </c>
      <c r="B14">
        <v>30</v>
      </c>
      <c r="C14">
        <v>26.807588370894742</v>
      </c>
      <c r="D14">
        <v>0.67112714354998815</v>
      </c>
      <c r="E14">
        <v>26.807588370894742</v>
      </c>
      <c r="F14">
        <v>52.944049598239495</v>
      </c>
    </row>
    <row r="15" spans="1:8" x14ac:dyDescent="0.3">
      <c r="A15">
        <v>41.308685401852109</v>
      </c>
      <c r="B15">
        <v>27</v>
      </c>
      <c r="C15">
        <v>27.216338493588189</v>
      </c>
      <c r="D15">
        <v>1.0897326868633677</v>
      </c>
      <c r="E15">
        <v>27.216338493588189</v>
      </c>
      <c r="F15">
        <v>53.342944300313007</v>
      </c>
    </row>
    <row r="16" spans="1:8" x14ac:dyDescent="0.3">
      <c r="A16">
        <v>31.533753373044476</v>
      </c>
      <c r="B16">
        <v>33</v>
      </c>
      <c r="C16">
        <v>27.625088616281637</v>
      </c>
      <c r="D16">
        <v>1.5078563604032702</v>
      </c>
      <c r="E16">
        <v>27.625088616281637</v>
      </c>
      <c r="F16">
        <v>53.742320872160008</v>
      </c>
    </row>
    <row r="17" spans="1:6" x14ac:dyDescent="0.3">
      <c r="A17">
        <v>31.533753373044476</v>
      </c>
      <c r="B17">
        <v>32</v>
      </c>
      <c r="C17">
        <v>28.033838738975085</v>
      </c>
      <c r="D17">
        <v>1.9254976451596093</v>
      </c>
      <c r="E17">
        <v>28.033838738975085</v>
      </c>
      <c r="F17">
        <v>54.142179832790561</v>
      </c>
    </row>
    <row r="18" spans="1:6" x14ac:dyDescent="0.3">
      <c r="A18">
        <v>39.289543240275599</v>
      </c>
      <c r="B18">
        <v>41</v>
      </c>
      <c r="C18">
        <v>28.442588861668533</v>
      </c>
      <c r="D18">
        <v>2.3426560481429703</v>
      </c>
      <c r="E18">
        <v>28.442588861668533</v>
      </c>
      <c r="F18">
        <v>54.542521675194095</v>
      </c>
    </row>
    <row r="19" spans="1:6" x14ac:dyDescent="0.3">
      <c r="A19">
        <v>31.533753373044476</v>
      </c>
      <c r="B19">
        <v>32</v>
      </c>
      <c r="C19">
        <v>28.851338984361981</v>
      </c>
      <c r="D19">
        <v>2.7593311025201324</v>
      </c>
      <c r="E19">
        <v>28.851338984361981</v>
      </c>
      <c r="F19">
        <v>54.943346866203825</v>
      </c>
    </row>
    <row r="20" spans="1:6" x14ac:dyDescent="0.3">
      <c r="A20">
        <v>34.204150295972298</v>
      </c>
      <c r="B20">
        <v>32</v>
      </c>
      <c r="C20">
        <v>29.260089107055428</v>
      </c>
      <c r="D20">
        <v>3.1755223677427011</v>
      </c>
      <c r="E20">
        <v>29.260089107055428</v>
      </c>
      <c r="F20">
        <v>55.344655846368155</v>
      </c>
    </row>
    <row r="21" spans="1:6" x14ac:dyDescent="0.3">
      <c r="A21">
        <v>41.69168907502074</v>
      </c>
      <c r="B21">
        <v>27</v>
      </c>
      <c r="C21">
        <v>29.668839229748876</v>
      </c>
      <c r="D21">
        <v>3.5912294296687186</v>
      </c>
      <c r="E21">
        <v>29.668839229748876</v>
      </c>
      <c r="F21">
        <v>55.746449029829037</v>
      </c>
    </row>
    <row r="22" spans="1:6" x14ac:dyDescent="0.3">
      <c r="A22">
        <v>42.859741761209072</v>
      </c>
      <c r="B22">
        <v>31</v>
      </c>
      <c r="C22">
        <v>30.077589352442324</v>
      </c>
      <c r="D22">
        <v>4.0064519006772379</v>
      </c>
      <c r="E22">
        <v>30.077589352442324</v>
      </c>
      <c r="F22">
        <v>56.148726804207413</v>
      </c>
    </row>
    <row r="23" spans="1:6" x14ac:dyDescent="0.3">
      <c r="A23">
        <v>35.647206047130688</v>
      </c>
      <c r="B23">
        <v>26</v>
      </c>
      <c r="C23">
        <v>30.486339475135772</v>
      </c>
      <c r="D23">
        <v>4.4211894197757715</v>
      </c>
      <c r="E23">
        <v>30.486339475135772</v>
      </c>
      <c r="F23">
        <v>56.551489530495772</v>
      </c>
    </row>
    <row r="24" spans="1:6" x14ac:dyDescent="0.3">
      <c r="A24">
        <v>36.164801538536096</v>
      </c>
      <c r="B24">
        <v>25</v>
      </c>
      <c r="C24">
        <v>30.895089597829219</v>
      </c>
      <c r="D24">
        <v>4.8354416527004744</v>
      </c>
      <c r="E24">
        <v>30.895089597829219</v>
      </c>
      <c r="F24">
        <v>56.954737542957965</v>
      </c>
    </row>
    <row r="25" spans="1:6" x14ac:dyDescent="0.3">
      <c r="A25">
        <v>42.139883761918036</v>
      </c>
      <c r="B25">
        <v>27</v>
      </c>
      <c r="C25">
        <v>31.303839720522667</v>
      </c>
      <c r="D25">
        <v>5.2492082920091079</v>
      </c>
      <c r="E25">
        <v>31.303839720522667</v>
      </c>
      <c r="F25">
        <v>57.358471149036227</v>
      </c>
    </row>
    <row r="26" spans="1:6" x14ac:dyDescent="0.3">
      <c r="A26">
        <v>35.647206047130688</v>
      </c>
      <c r="B26">
        <v>30</v>
      </c>
      <c r="C26">
        <v>31.712589843216115</v>
      </c>
      <c r="D26">
        <v>5.6624890571666562</v>
      </c>
      <c r="E26">
        <v>31.712589843216115</v>
      </c>
      <c r="F26">
        <v>57.762690629265578</v>
      </c>
    </row>
    <row r="27" spans="1:6" x14ac:dyDescent="0.3">
      <c r="A27">
        <v>34.204150295972298</v>
      </c>
      <c r="B27">
        <v>31</v>
      </c>
      <c r="C27">
        <v>32.121339965909563</v>
      </c>
      <c r="D27">
        <v>6.0752836946235682</v>
      </c>
      <c r="E27">
        <v>32.121339965909563</v>
      </c>
      <c r="F27">
        <v>58.167396237195561</v>
      </c>
    </row>
    <row r="28" spans="1:6" x14ac:dyDescent="0.3">
      <c r="A28">
        <v>50.422984511663671</v>
      </c>
      <c r="B28">
        <v>63</v>
      </c>
      <c r="C28">
        <v>32.530090088603011</v>
      </c>
      <c r="D28">
        <v>6.4875919778865097</v>
      </c>
      <c r="E28">
        <v>32.530090088603011</v>
      </c>
      <c r="F28">
        <v>58.572588199319512</v>
      </c>
    </row>
    <row r="29" spans="1:6" x14ac:dyDescent="0.3">
      <c r="A29">
        <v>35.647206047130688</v>
      </c>
      <c r="B29">
        <v>32</v>
      </c>
      <c r="C29">
        <v>32.938840211296458</v>
      </c>
      <c r="D29">
        <v>6.8994137075816866</v>
      </c>
      <c r="E29">
        <v>32.938840211296458</v>
      </c>
      <c r="F29">
        <v>58.97826671501123</v>
      </c>
    </row>
    <row r="30" spans="1:6" x14ac:dyDescent="0.3">
      <c r="A30">
        <v>34.204150295972298</v>
      </c>
      <c r="B30">
        <v>30</v>
      </c>
      <c r="C30">
        <v>33.347590333989906</v>
      </c>
      <c r="D30">
        <v>7.3107487115106586</v>
      </c>
      <c r="E30">
        <v>33.347590333989906</v>
      </c>
      <c r="F30">
        <v>59.384431956469157</v>
      </c>
    </row>
    <row r="31" spans="1:6" x14ac:dyDescent="0.3">
      <c r="A31">
        <v>43.534324872438567</v>
      </c>
      <c r="B31">
        <v>56</v>
      </c>
      <c r="C31">
        <v>33.756340456683354</v>
      </c>
      <c r="D31">
        <v>7.7215968446984959</v>
      </c>
      <c r="E31">
        <v>33.756340456683354</v>
      </c>
      <c r="F31">
        <v>59.791084068668212</v>
      </c>
    </row>
    <row r="32" spans="1:6" x14ac:dyDescent="0.3">
      <c r="A32">
        <v>35.75520665532926</v>
      </c>
      <c r="B32">
        <v>22</v>
      </c>
      <c r="C32">
        <v>34.165090579376802</v>
      </c>
      <c r="D32">
        <v>8.1319579894344365</v>
      </c>
      <c r="E32">
        <v>34.165090579376802</v>
      </c>
      <c r="F32">
        <v>60.198223169319171</v>
      </c>
    </row>
    <row r="33" spans="1:6" x14ac:dyDescent="0.3">
      <c r="A33">
        <v>32.400883601050495</v>
      </c>
      <c r="B33">
        <v>53</v>
      </c>
      <c r="C33">
        <v>34.57384070207025</v>
      </c>
      <c r="D33">
        <v>8.5418320553048872</v>
      </c>
      <c r="E33">
        <v>34.57384070207025</v>
      </c>
      <c r="F33">
        <v>60.605849348835612</v>
      </c>
    </row>
    <row r="34" spans="1:6" x14ac:dyDescent="0.3">
      <c r="A34">
        <v>34.204150295972298</v>
      </c>
      <c r="B34">
        <v>21</v>
      </c>
      <c r="C34">
        <v>34.982590824763697</v>
      </c>
      <c r="D34">
        <v>8.9512189792187939</v>
      </c>
      <c r="E34">
        <v>34.982590824763697</v>
      </c>
      <c r="F34">
        <v>61.013962670308601</v>
      </c>
    </row>
    <row r="35" spans="1:6" x14ac:dyDescent="0.3">
      <c r="A35">
        <v>35.647206047130688</v>
      </c>
      <c r="B35">
        <v>25</v>
      </c>
      <c r="C35">
        <v>35.391340947457145</v>
      </c>
      <c r="D35">
        <v>9.3601187254253286</v>
      </c>
      <c r="E35">
        <v>35.391340947457145</v>
      </c>
      <c r="F35">
        <v>61.422563169488967</v>
      </c>
    </row>
    <row r="36" spans="1:6" x14ac:dyDescent="0.3">
      <c r="A36">
        <v>26.867295969849899</v>
      </c>
      <c r="B36">
        <v>30</v>
      </c>
      <c r="C36">
        <v>35.800091070150593</v>
      </c>
      <c r="D36">
        <v>9.7685312855239115</v>
      </c>
      <c r="E36">
        <v>35.800091070150593</v>
      </c>
      <c r="F36">
        <v>61.831650854777273</v>
      </c>
    </row>
    <row r="37" spans="1:6" x14ac:dyDescent="0.3">
      <c r="A37">
        <v>35.647206047130688</v>
      </c>
      <c r="B37">
        <v>55</v>
      </c>
      <c r="C37">
        <v>36.208841192844041</v>
      </c>
      <c r="D37">
        <v>10.176456678466632</v>
      </c>
      <c r="E37">
        <v>36.208841192844041</v>
      </c>
      <c r="F37">
        <v>62.241225707221446</v>
      </c>
    </row>
    <row r="38" spans="1:6" x14ac:dyDescent="0.3">
      <c r="A38">
        <v>26.867295969849899</v>
      </c>
      <c r="B38">
        <v>26</v>
      </c>
      <c r="C38">
        <v>36.617591315537489</v>
      </c>
      <c r="D38">
        <v>10.583894950552841</v>
      </c>
      <c r="E38">
        <v>36.617591315537489</v>
      </c>
      <c r="F38">
        <v>62.651287680522138</v>
      </c>
    </row>
    <row r="39" spans="1:6" x14ac:dyDescent="0.3">
      <c r="A39">
        <v>35.647206047130688</v>
      </c>
      <c r="B39">
        <v>30</v>
      </c>
      <c r="C39">
        <v>37.026341438230936</v>
      </c>
      <c r="D39">
        <v>10.990846175416229</v>
      </c>
      <c r="E39">
        <v>37.026341438230936</v>
      </c>
      <c r="F39">
        <v>63.06183670104565</v>
      </c>
    </row>
    <row r="40" spans="1:6" x14ac:dyDescent="0.3">
      <c r="A40">
        <v>31.533753373044476</v>
      </c>
      <c r="B40">
        <v>34</v>
      </c>
      <c r="C40">
        <v>37.435091560924384</v>
      </c>
      <c r="D40">
        <v>11.397310454004128</v>
      </c>
      <c r="E40">
        <v>37.435091560924384</v>
      </c>
      <c r="F40">
        <v>63.472872667844641</v>
      </c>
    </row>
    <row r="41" spans="1:6" x14ac:dyDescent="0.3">
      <c r="A41">
        <v>35.75520665532926</v>
      </c>
      <c r="B41">
        <v>31</v>
      </c>
      <c r="C41">
        <v>37.843841683617832</v>
      </c>
      <c r="D41">
        <v>11.803287914549212</v>
      </c>
      <c r="E41">
        <v>37.843841683617832</v>
      </c>
      <c r="F41">
        <v>63.884395452686448</v>
      </c>
    </row>
    <row r="42" spans="1:6" x14ac:dyDescent="0.3">
      <c r="A42">
        <v>31.533753373044476</v>
      </c>
      <c r="B42">
        <v>30</v>
      </c>
      <c r="C42">
        <v>38.25259180631128</v>
      </c>
      <c r="D42">
        <v>12.20877871253354</v>
      </c>
      <c r="E42">
        <v>38.25259180631128</v>
      </c>
      <c r="F42">
        <v>64.296404900089016</v>
      </c>
    </row>
    <row r="43" spans="1:6" x14ac:dyDescent="0.3">
      <c r="A43">
        <v>31.533753373044476</v>
      </c>
      <c r="B43">
        <v>30</v>
      </c>
      <c r="C43">
        <v>38.661341929004728</v>
      </c>
      <c r="D43">
        <v>12.613783030645028</v>
      </c>
      <c r="E43">
        <v>38.661341929004728</v>
      </c>
      <c r="F43">
        <v>64.708900827364431</v>
      </c>
    </row>
    <row r="44" spans="1:6" x14ac:dyDescent="0.3">
      <c r="A44">
        <v>34.096149687773725</v>
      </c>
      <c r="B44">
        <v>35</v>
      </c>
      <c r="C44">
        <v>39.070092051698175</v>
      </c>
      <c r="D44">
        <v>13.018301078726264</v>
      </c>
      <c r="E44">
        <v>39.070092051698175</v>
      </c>
      <c r="F44">
        <v>65.121883024670083</v>
      </c>
    </row>
    <row r="45" spans="1:6" x14ac:dyDescent="0.3">
      <c r="A45">
        <v>36.619146317347777</v>
      </c>
      <c r="B45">
        <v>25</v>
      </c>
      <c r="C45">
        <v>39.478842174391623</v>
      </c>
      <c r="D45">
        <v>13.422333093715867</v>
      </c>
      <c r="E45">
        <v>39.478842174391623</v>
      </c>
      <c r="F45">
        <v>65.535351255067383</v>
      </c>
    </row>
    <row r="46" spans="1:6" x14ac:dyDescent="0.3">
      <c r="A46">
        <v>42.139883761918036</v>
      </c>
      <c r="B46">
        <v>33</v>
      </c>
      <c r="C46">
        <v>39.887592297085071</v>
      </c>
      <c r="D46">
        <v>13.825879339582269</v>
      </c>
      <c r="E46">
        <v>39.887592297085071</v>
      </c>
      <c r="F46">
        <v>65.94930525458787</v>
      </c>
    </row>
    <row r="47" spans="1:6" x14ac:dyDescent="0.3">
      <c r="A47">
        <v>31.533753373044476</v>
      </c>
      <c r="B47">
        <v>32</v>
      </c>
      <c r="C47">
        <v>40.296342419778519</v>
      </c>
      <c r="D47">
        <v>14.22894010725004</v>
      </c>
      <c r="E47">
        <v>40.296342419778519</v>
      </c>
      <c r="F47">
        <v>66.363744732306998</v>
      </c>
    </row>
    <row r="48" spans="1:6" x14ac:dyDescent="0.3">
      <c r="A48">
        <v>39.289543240275599</v>
      </c>
      <c r="B48">
        <v>34</v>
      </c>
      <c r="C48">
        <v>40.705092542471967</v>
      </c>
      <c r="D48">
        <v>14.63151571451883</v>
      </c>
      <c r="E48">
        <v>40.705092542471967</v>
      </c>
      <c r="F48">
        <v>66.778669370425106</v>
      </c>
    </row>
    <row r="49" spans="1:6" x14ac:dyDescent="0.3">
      <c r="A49">
        <v>34.096149687773725</v>
      </c>
      <c r="B49">
        <v>31</v>
      </c>
      <c r="C49">
        <v>41.113842665165414</v>
      </c>
      <c r="D49">
        <v>15.033606505974888</v>
      </c>
      <c r="E49">
        <v>41.113842665165414</v>
      </c>
      <c r="F49">
        <v>67.194078824355941</v>
      </c>
    </row>
    <row r="50" spans="1:6" x14ac:dyDescent="0.3">
      <c r="A50">
        <v>34.204150295972298</v>
      </c>
      <c r="B50">
        <v>34</v>
      </c>
      <c r="C50">
        <v>41.522592787858862</v>
      </c>
      <c r="D50">
        <v>15.435212852895344</v>
      </c>
      <c r="E50">
        <v>41.522592787858862</v>
      </c>
      <c r="F50">
        <v>67.609972722822377</v>
      </c>
    </row>
    <row r="51" spans="1:6" x14ac:dyDescent="0.3">
      <c r="A51">
        <v>34.204150295972298</v>
      </c>
      <c r="B51">
        <v>32</v>
      </c>
      <c r="C51">
        <v>41.93134291055231</v>
      </c>
      <c r="D51">
        <v>15.836335153145161</v>
      </c>
      <c r="E51">
        <v>41.93134291055231</v>
      </c>
      <c r="F51">
        <v>68.026350667959463</v>
      </c>
    </row>
    <row r="52" spans="1:6" x14ac:dyDescent="0.3">
      <c r="A52">
        <v>31.533753373044476</v>
      </c>
      <c r="B52">
        <v>31</v>
      </c>
      <c r="C52">
        <v>42.340093033245758</v>
      </c>
      <c r="D52">
        <v>16.236973831066951</v>
      </c>
      <c r="E52">
        <v>42.340093033245758</v>
      </c>
      <c r="F52">
        <v>68.443212235424568</v>
      </c>
    </row>
    <row r="53" spans="1:6" x14ac:dyDescent="0.3">
      <c r="A53">
        <v>43.534324872438567</v>
      </c>
      <c r="B53">
        <v>32</v>
      </c>
      <c r="C53">
        <v>42.748843155939205</v>
      </c>
      <c r="D53">
        <v>16.637129337363707</v>
      </c>
      <c r="E53">
        <v>42.748843155939205</v>
      </c>
      <c r="F53">
        <v>68.860556974514708</v>
      </c>
    </row>
    <row r="54" spans="1:6" x14ac:dyDescent="0.3">
      <c r="A54">
        <v>31.533753373044476</v>
      </c>
      <c r="B54">
        <v>27</v>
      </c>
      <c r="C54">
        <v>43.157593278632653</v>
      </c>
      <c r="D54">
        <v>17.036802148974438</v>
      </c>
      <c r="E54">
        <v>43.157593278632653</v>
      </c>
      <c r="F54">
        <v>69.278384408290862</v>
      </c>
    </row>
    <row r="55" spans="1:6" x14ac:dyDescent="0.3">
      <c r="A55">
        <v>33.97183107572971</v>
      </c>
      <c r="B55">
        <v>51</v>
      </c>
      <c r="C55">
        <v>43.566343401326101</v>
      </c>
      <c r="D55">
        <v>17.435992768942878</v>
      </c>
      <c r="E55">
        <v>43.566343401326101</v>
      </c>
      <c r="F55">
        <v>69.696694033709321</v>
      </c>
    </row>
    <row r="56" spans="1:6" x14ac:dyDescent="0.3">
      <c r="A56">
        <v>31.533753373044476</v>
      </c>
      <c r="B56">
        <v>51</v>
      </c>
      <c r="C56">
        <v>43.975093524019549</v>
      </c>
      <c r="D56">
        <v>17.834701726279338</v>
      </c>
      <c r="E56">
        <v>43.975093524019549</v>
      </c>
      <c r="F56">
        <v>70.115485321759763</v>
      </c>
    </row>
    <row r="57" spans="1:6" x14ac:dyDescent="0.3">
      <c r="A57">
        <v>42.859741761209072</v>
      </c>
      <c r="B57">
        <v>52</v>
      </c>
      <c r="C57">
        <v>44.383843646712997</v>
      </c>
      <c r="D57">
        <v>18.232929575815763</v>
      </c>
      <c r="E57">
        <v>44.383843646712997</v>
      </c>
      <c r="F57">
        <v>70.534757717610233</v>
      </c>
    </row>
    <row r="58" spans="1:6" x14ac:dyDescent="0.3">
      <c r="A58">
        <v>31.533753373044476</v>
      </c>
      <c r="B58">
        <v>21</v>
      </c>
      <c r="C58">
        <v>44.792593769406452</v>
      </c>
      <c r="D58">
        <v>18.630676898054059</v>
      </c>
      <c r="E58">
        <v>44.792593769406452</v>
      </c>
      <c r="F58">
        <v>70.954510640758826</v>
      </c>
    </row>
    <row r="59" spans="1:6" x14ac:dyDescent="0.3">
      <c r="A59">
        <v>34.204150295972298</v>
      </c>
      <c r="B59">
        <v>21</v>
      </c>
      <c r="C59">
        <v>45.201343892099892</v>
      </c>
      <c r="D59">
        <v>19.027944299007892</v>
      </c>
      <c r="E59">
        <v>45.201343892099892</v>
      </c>
      <c r="F59">
        <v>71.374743485191885</v>
      </c>
    </row>
    <row r="60" spans="1:6" x14ac:dyDescent="0.3">
      <c r="A60">
        <v>49.028543401143139</v>
      </c>
      <c r="B60">
        <v>88</v>
      </c>
      <c r="C60">
        <v>45.61009401479334</v>
      </c>
      <c r="D60">
        <v>19.42473241003794</v>
      </c>
      <c r="E60">
        <v>45.61009401479334</v>
      </c>
      <c r="F60">
        <v>71.795455619548733</v>
      </c>
    </row>
    <row r="61" spans="1:6" x14ac:dyDescent="0.3">
      <c r="A61">
        <v>35.647206047130688</v>
      </c>
      <c r="B61">
        <v>56</v>
      </c>
      <c r="C61">
        <v>46.018844137486788</v>
      </c>
      <c r="D61">
        <v>19.821041887680742</v>
      </c>
      <c r="E61">
        <v>46.018844137486788</v>
      </c>
      <c r="F61">
        <v>72.216646387292826</v>
      </c>
    </row>
    <row r="62" spans="1:6" x14ac:dyDescent="0.3">
      <c r="A62">
        <v>31.533753373044476</v>
      </c>
      <c r="B62">
        <v>59</v>
      </c>
      <c r="C62">
        <v>46.427594260180243</v>
      </c>
      <c r="D62">
        <v>20.21687341347133</v>
      </c>
      <c r="E62">
        <v>46.427594260180243</v>
      </c>
      <c r="F62">
        <v>72.638315106889138</v>
      </c>
    </row>
    <row r="63" spans="1:6" x14ac:dyDescent="0.3">
      <c r="A63">
        <v>26.867295969849899</v>
      </c>
      <c r="B63">
        <v>20</v>
      </c>
      <c r="C63">
        <v>46.836344382873683</v>
      </c>
      <c r="D63">
        <v>20.612227693759575</v>
      </c>
      <c r="E63">
        <v>46.836344382873683</v>
      </c>
      <c r="F63">
        <v>73.060461071987788</v>
      </c>
    </row>
    <row r="64" spans="1:6" x14ac:dyDescent="0.3">
      <c r="A64">
        <v>26.867295969849899</v>
      </c>
      <c r="B64">
        <v>28</v>
      </c>
      <c r="C64">
        <v>47.245094505567131</v>
      </c>
      <c r="D64">
        <v>21.00710545952056</v>
      </c>
      <c r="E64">
        <v>47.245094505567131</v>
      </c>
      <c r="F64">
        <v>73.483083551613703</v>
      </c>
    </row>
    <row r="65" spans="3:6" x14ac:dyDescent="0.3">
      <c r="C65">
        <v>47.653844628260579</v>
      </c>
      <c r="D65">
        <v>21.401507466158979</v>
      </c>
      <c r="E65">
        <v>47.653844628260579</v>
      </c>
      <c r="F65">
        <v>73.906181790362183</v>
      </c>
    </row>
    <row r="66" spans="3:6" x14ac:dyDescent="0.3">
      <c r="C66">
        <v>48.062594750954027</v>
      </c>
      <c r="D66">
        <v>21.795434493307685</v>
      </c>
      <c r="E66">
        <v>48.062594750954027</v>
      </c>
      <c r="F66">
        <v>74.329755008600372</v>
      </c>
    </row>
    <row r="67" spans="3:6" x14ac:dyDescent="0.3">
      <c r="C67">
        <v>48.471344873647475</v>
      </c>
      <c r="D67">
        <v>22.188887344620536</v>
      </c>
      <c r="E67">
        <v>48.471344873647475</v>
      </c>
      <c r="F67">
        <v>74.75380240267441</v>
      </c>
    </row>
    <row r="68" spans="3:6" x14ac:dyDescent="0.3">
      <c r="C68">
        <v>48.880094996340922</v>
      </c>
      <c r="D68">
        <v>22.581866847559716</v>
      </c>
      <c r="E68">
        <v>48.880094996340922</v>
      </c>
      <c r="F68">
        <v>75.178323145122135</v>
      </c>
    </row>
    <row r="69" spans="3:6" x14ac:dyDescent="0.3">
      <c r="C69">
        <v>49.28884511903437</v>
      </c>
      <c r="D69">
        <v>22.974373853177525</v>
      </c>
      <c r="E69">
        <v>49.28884511903437</v>
      </c>
      <c r="F69">
        <v>75.603316384891215</v>
      </c>
    </row>
    <row r="70" spans="3:6" x14ac:dyDescent="0.3">
      <c r="C70">
        <v>49.697595241727818</v>
      </c>
      <c r="D70">
        <v>23.366409235892888</v>
      </c>
      <c r="E70">
        <v>49.697595241727818</v>
      </c>
      <c r="F70">
        <v>76.028781247562748</v>
      </c>
    </row>
    <row r="71" spans="3:6" x14ac:dyDescent="0.3">
      <c r="C71">
        <v>50.106345364421266</v>
      </c>
      <c r="D71">
        <v>23.75797389326269</v>
      </c>
      <c r="E71">
        <v>50.106345364421266</v>
      </c>
      <c r="F71">
        <v>76.454716835579845</v>
      </c>
    </row>
    <row r="72" spans="3:6" x14ac:dyDescent="0.3">
      <c r="C72">
        <v>50.515095487114714</v>
      </c>
      <c r="D72">
        <v>24.149068745748025</v>
      </c>
      <c r="E72">
        <v>50.515095487114714</v>
      </c>
      <c r="F72">
        <v>76.881122228481402</v>
      </c>
    </row>
    <row r="73" spans="3:6" x14ac:dyDescent="0.3">
      <c r="C73">
        <v>50.923845609808161</v>
      </c>
      <c r="D73">
        <v>24.539694736475557</v>
      </c>
      <c r="E73">
        <v>50.923845609808161</v>
      </c>
      <c r="F73">
        <v>77.307996483140769</v>
      </c>
    </row>
    <row r="74" spans="3:6" x14ac:dyDescent="0.3">
      <c r="C74">
        <v>51.332595732501609</v>
      </c>
      <c r="D74">
        <v>24.929852830994086</v>
      </c>
      <c r="E74">
        <v>51.332595732501609</v>
      </c>
      <c r="F74">
        <v>77.735338634009139</v>
      </c>
    </row>
    <row r="75" spans="3:6" x14ac:dyDescent="0.3">
      <c r="C75">
        <v>51.741345855195057</v>
      </c>
      <c r="D75">
        <v>25.319544017026477</v>
      </c>
      <c r="E75">
        <v>51.741345855195057</v>
      </c>
      <c r="F75">
        <v>78.163147693363641</v>
      </c>
    </row>
    <row r="76" spans="3:6" x14ac:dyDescent="0.3">
      <c r="C76">
        <v>52.150095977888505</v>
      </c>
      <c r="D76">
        <v>25.708769304217128</v>
      </c>
      <c r="E76">
        <v>52.150095977888505</v>
      </c>
      <c r="F76">
        <v>78.591422651559881</v>
      </c>
    </row>
    <row r="77" spans="3:6" x14ac:dyDescent="0.3">
      <c r="C77">
        <v>52.558846100581952</v>
      </c>
      <c r="D77">
        <v>26.097529723875063</v>
      </c>
      <c r="E77">
        <v>52.558846100581952</v>
      </c>
      <c r="F77">
        <v>79.020162477288835</v>
      </c>
    </row>
    <row r="78" spans="3:6" x14ac:dyDescent="0.3">
      <c r="C78">
        <v>52.9675962232754</v>
      </c>
      <c r="D78">
        <v>26.485826328712815</v>
      </c>
      <c r="E78">
        <v>52.9675962232754</v>
      </c>
      <c r="F78">
        <v>79.449366117837982</v>
      </c>
    </row>
    <row r="79" spans="3:6" x14ac:dyDescent="0.3">
      <c r="C79">
        <v>53.376346345968848</v>
      </c>
      <c r="D79">
        <v>26.873660192581283</v>
      </c>
      <c r="E79">
        <v>53.376346345968848</v>
      </c>
      <c r="F79">
        <v>79.879032499356413</v>
      </c>
    </row>
    <row r="80" spans="3:6" x14ac:dyDescent="0.3">
      <c r="C80">
        <v>53.785096468662296</v>
      </c>
      <c r="D80">
        <v>27.261032410200698</v>
      </c>
      <c r="E80">
        <v>53.785096468662296</v>
      </c>
      <c r="F80">
        <v>80.309160527123893</v>
      </c>
    </row>
    <row r="81" spans="3:6" x14ac:dyDescent="0.3">
      <c r="C81">
        <v>54.193846591355744</v>
      </c>
      <c r="D81">
        <v>27.647944096887752</v>
      </c>
      <c r="E81">
        <v>54.193846591355744</v>
      </c>
      <c r="F81">
        <v>80.739749085823732</v>
      </c>
    </row>
    <row r="82" spans="3:6" x14ac:dyDescent="0.3">
      <c r="C82">
        <v>54.602596714049191</v>
      </c>
      <c r="D82">
        <v>28.034396388279216</v>
      </c>
      <c r="E82">
        <v>54.602596714049191</v>
      </c>
      <c r="F82">
        <v>81.170797039819163</v>
      </c>
    </row>
    <row r="83" spans="3:6" x14ac:dyDescent="0.3">
      <c r="C83">
        <v>55.011346836742639</v>
      </c>
      <c r="D83">
        <v>28.420390440052056</v>
      </c>
      <c r="E83">
        <v>55.011346836742639</v>
      </c>
      <c r="F83">
        <v>81.602303233433219</v>
      </c>
    </row>
    <row r="84" spans="3:6" x14ac:dyDescent="0.3">
      <c r="C84">
        <v>55.420096959436087</v>
      </c>
      <c r="D84">
        <v>28.805927427640245</v>
      </c>
      <c r="E84">
        <v>55.420096959436087</v>
      </c>
      <c r="F84">
        <v>82.034266491231932</v>
      </c>
    </row>
    <row r="85" spans="3:6" x14ac:dyDescent="0.3">
      <c r="C85">
        <v>55.828847082129535</v>
      </c>
      <c r="D85">
        <v>29.191008545948449</v>
      </c>
      <c r="E85">
        <v>55.828847082129535</v>
      </c>
      <c r="F85">
        <v>82.46668561831062</v>
      </c>
    </row>
    <row r="86" spans="3:6" x14ac:dyDescent="0.3">
      <c r="C86">
        <v>56.237597204822983</v>
      </c>
      <c r="D86">
        <v>29.575635009062655</v>
      </c>
      <c r="E86">
        <v>56.237597204822983</v>
      </c>
      <c r="F86">
        <v>82.899559400583314</v>
      </c>
    </row>
    <row r="87" spans="3:6" x14ac:dyDescent="0.3">
      <c r="C87">
        <v>56.64634732751643</v>
      </c>
      <c r="D87">
        <v>29.95980804995806</v>
      </c>
      <c r="E87">
        <v>56.64634732751643</v>
      </c>
      <c r="F87">
        <v>83.332886605074805</v>
      </c>
    </row>
    <row r="88" spans="3:6" x14ac:dyDescent="0.3">
      <c r="C88">
        <v>57.055097450209878</v>
      </c>
      <c r="D88">
        <v>30.343528920204147</v>
      </c>
      <c r="E88">
        <v>57.055097450209878</v>
      </c>
      <c r="F88">
        <v>83.766665980215606</v>
      </c>
    </row>
    <row r="89" spans="3:6" x14ac:dyDescent="0.3">
      <c r="C89">
        <v>57.463847572903326</v>
      </c>
      <c r="D89">
        <v>30.726798889667293</v>
      </c>
      <c r="E89">
        <v>57.463847572903326</v>
      </c>
      <c r="F89">
        <v>84.200896256139359</v>
      </c>
    </row>
    <row r="90" spans="3:6" x14ac:dyDescent="0.3">
      <c r="C90">
        <v>57.872597695596774</v>
      </c>
      <c r="D90">
        <v>31.109619246210972</v>
      </c>
      <c r="E90">
        <v>57.872597695596774</v>
      </c>
      <c r="F90">
        <v>84.635576144982579</v>
      </c>
    </row>
    <row r="91" spans="3:6" x14ac:dyDescent="0.3">
      <c r="C91">
        <v>58.281347818290222</v>
      </c>
      <c r="D91">
        <v>31.491991295393703</v>
      </c>
      <c r="E91">
        <v>58.281347818290222</v>
      </c>
      <c r="F91">
        <v>85.07070434118674</v>
      </c>
    </row>
    <row r="92" spans="3:6" x14ac:dyDescent="0.3">
      <c r="C92">
        <v>58.690097940983669</v>
      </c>
      <c r="D92">
        <v>31.873916360164937</v>
      </c>
      <c r="E92">
        <v>58.690097940983669</v>
      </c>
      <c r="F92">
        <v>85.506279521802398</v>
      </c>
    </row>
    <row r="93" spans="3:6" x14ac:dyDescent="0.3">
      <c r="C93">
        <v>59.098848063677117</v>
      </c>
      <c r="D93">
        <v>32.255395780558999</v>
      </c>
      <c r="E93">
        <v>59.098848063677117</v>
      </c>
      <c r="F93">
        <v>85.942300346795236</v>
      </c>
    </row>
    <row r="94" spans="3:6" x14ac:dyDescent="0.3">
      <c r="C94">
        <v>59.507598186370565</v>
      </c>
      <c r="D94">
        <v>32.636430913387208</v>
      </c>
      <c r="E94">
        <v>59.507598186370565</v>
      </c>
      <c r="F94">
        <v>86.378765459353929</v>
      </c>
    </row>
    <row r="95" spans="3:6" x14ac:dyDescent="0.3">
      <c r="C95">
        <v>59.916348309064013</v>
      </c>
      <c r="D95">
        <v>33.017023131928475</v>
      </c>
      <c r="E95">
        <v>59.916348309064013</v>
      </c>
      <c r="F95">
        <v>86.815673486199557</v>
      </c>
    </row>
    <row r="96" spans="3:6" x14ac:dyDescent="0.3">
      <c r="C96">
        <v>60.325098431757461</v>
      </c>
      <c r="D96">
        <v>33.397173825618239</v>
      </c>
      <c r="E96">
        <v>60.325098431757461</v>
      </c>
      <c r="F96">
        <v>87.253023037896682</v>
      </c>
    </row>
    <row r="97" spans="3:6" x14ac:dyDescent="0.3">
      <c r="C97">
        <v>60.733848554450908</v>
      </c>
      <c r="D97">
        <v>33.776884399736218</v>
      </c>
      <c r="E97">
        <v>60.733848554450908</v>
      </c>
      <c r="F97">
        <v>87.690812709165598</v>
      </c>
    </row>
    <row r="98" spans="3:6" x14ac:dyDescent="0.3">
      <c r="C98">
        <v>61.142598677144349</v>
      </c>
      <c r="D98">
        <v>34.15615627509289</v>
      </c>
      <c r="E98">
        <v>61.142598677144349</v>
      </c>
      <c r="F98">
        <v>88.129041079195815</v>
      </c>
    </row>
    <row r="99" spans="3:6" x14ac:dyDescent="0.3">
      <c r="C99">
        <v>61.551348799837811</v>
      </c>
      <c r="D99">
        <v>34.534990887714933</v>
      </c>
      <c r="E99">
        <v>61.551348799837811</v>
      </c>
      <c r="F99">
        <v>88.567706711960682</v>
      </c>
    </row>
    <row r="100" spans="3:6" x14ac:dyDescent="0.3">
      <c r="C100">
        <v>61.960098922531252</v>
      </c>
      <c r="D100">
        <v>34.913389688529762</v>
      </c>
      <c r="E100">
        <v>61.960098922531252</v>
      </c>
      <c r="F100">
        <v>89.006808156532742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9FE1-CCBC-4C3F-87E9-B8E744F3DCE5}">
  <dimension ref="A1:B64"/>
  <sheetViews>
    <sheetView workbookViewId="0"/>
  </sheetViews>
  <sheetFormatPr defaultRowHeight="14.4" x14ac:dyDescent="0.3"/>
  <sheetData>
    <row r="1" spans="1:2" x14ac:dyDescent="0.3">
      <c r="A1">
        <v>34.204150295972298</v>
      </c>
      <c r="B1">
        <v>-0.32645734933011239</v>
      </c>
    </row>
    <row r="2" spans="1:2" x14ac:dyDescent="0.3">
      <c r="A2">
        <v>27.31549065674719</v>
      </c>
      <c r="B2">
        <v>5.3152977429016153E-2</v>
      </c>
    </row>
    <row r="3" spans="1:2" x14ac:dyDescent="0.3">
      <c r="A3">
        <v>35.75520665532926</v>
      </c>
      <c r="B3">
        <v>1.8826374922752556</v>
      </c>
    </row>
    <row r="4" spans="1:2" x14ac:dyDescent="0.3">
      <c r="A4">
        <v>32.400883601050495</v>
      </c>
      <c r="B4">
        <v>-0.41938513618996337</v>
      </c>
    </row>
    <row r="5" spans="1:2" x14ac:dyDescent="0.3">
      <c r="A5">
        <v>26.867295969849899</v>
      </c>
      <c r="B5">
        <v>8.7955836310751725E-2</v>
      </c>
    </row>
    <row r="6" spans="1:2" x14ac:dyDescent="0.3">
      <c r="A6">
        <v>35.75520665532926</v>
      </c>
      <c r="B6">
        <v>1.6496838681080594</v>
      </c>
    </row>
    <row r="7" spans="1:2" x14ac:dyDescent="0.3">
      <c r="A7">
        <v>31.425752764845903</v>
      </c>
      <c r="B7">
        <v>-3.3060216523352393E-2</v>
      </c>
    </row>
    <row r="8" spans="1:2" x14ac:dyDescent="0.3">
      <c r="A8">
        <v>31.533753373044476</v>
      </c>
      <c r="B8">
        <v>-0.66265625866658184</v>
      </c>
    </row>
    <row r="9" spans="1:2" x14ac:dyDescent="0.3">
      <c r="A9">
        <v>35.75520665532926</v>
      </c>
      <c r="B9">
        <v>-0.60220116550817038</v>
      </c>
    </row>
    <row r="10" spans="1:2" x14ac:dyDescent="0.3">
      <c r="A10">
        <v>38.835198461463918</v>
      </c>
      <c r="B10">
        <v>0.86696032716982274</v>
      </c>
    </row>
    <row r="11" spans="1:2" x14ac:dyDescent="0.3">
      <c r="A11">
        <v>43.534324872438567</v>
      </c>
      <c r="B11">
        <v>0.57971869260677678</v>
      </c>
    </row>
    <row r="12" spans="1:2" x14ac:dyDescent="0.3">
      <c r="A12">
        <v>31.425752764845903</v>
      </c>
      <c r="B12">
        <v>-3.3060216523352393E-2</v>
      </c>
    </row>
    <row r="13" spans="1:2" x14ac:dyDescent="0.3">
      <c r="A13">
        <v>51.974040871020634</v>
      </c>
      <c r="B13">
        <v>-1.6286596114450509</v>
      </c>
    </row>
    <row r="14" spans="1:2" x14ac:dyDescent="0.3">
      <c r="A14">
        <v>31.425752764845903</v>
      </c>
      <c r="B14">
        <v>-0.11071142457908444</v>
      </c>
    </row>
    <row r="15" spans="1:2" x14ac:dyDescent="0.3">
      <c r="A15">
        <v>41.308685401852109</v>
      </c>
      <c r="B15">
        <v>-1.1110867071432342</v>
      </c>
    </row>
    <row r="16" spans="1:2" x14ac:dyDescent="0.3">
      <c r="A16">
        <v>31.533753373044476</v>
      </c>
      <c r="B16">
        <v>0.11385582189073874</v>
      </c>
    </row>
    <row r="17" spans="1:2" x14ac:dyDescent="0.3">
      <c r="A17">
        <v>31.533753373044476</v>
      </c>
      <c r="B17">
        <v>3.6204613835006678E-2</v>
      </c>
    </row>
    <row r="18" spans="1:2" x14ac:dyDescent="0.3">
      <c r="A18">
        <v>39.289543240275599</v>
      </c>
      <c r="B18">
        <v>0.13281903371969278</v>
      </c>
    </row>
    <row r="19" spans="1:2" x14ac:dyDescent="0.3">
      <c r="A19">
        <v>31.533753373044476</v>
      </c>
      <c r="B19">
        <v>3.6204613835006678E-2</v>
      </c>
    </row>
    <row r="20" spans="1:2" x14ac:dyDescent="0.3">
      <c r="A20">
        <v>34.204150295972298</v>
      </c>
      <c r="B20">
        <v>-0.17115493321864828</v>
      </c>
    </row>
    <row r="21" spans="1:2" x14ac:dyDescent="0.3">
      <c r="A21">
        <v>41.69168907502074</v>
      </c>
      <c r="B21">
        <v>-1.1408274050545613</v>
      </c>
    </row>
    <row r="22" spans="1:2" x14ac:dyDescent="0.3">
      <c r="A22">
        <v>42.859741761209072</v>
      </c>
      <c r="B22">
        <v>-0.92092327498689996</v>
      </c>
    </row>
    <row r="23" spans="1:2" x14ac:dyDescent="0.3">
      <c r="A23">
        <v>35.647206047130688</v>
      </c>
      <c r="B23">
        <v>-0.74911720392226144</v>
      </c>
    </row>
    <row r="24" spans="1:2" x14ac:dyDescent="0.3">
      <c r="A24">
        <v>36.164801538536096</v>
      </c>
      <c r="B24">
        <v>-0.86696032716982385</v>
      </c>
    </row>
    <row r="25" spans="1:2" x14ac:dyDescent="0.3">
      <c r="A25">
        <v>42.139883761918036</v>
      </c>
      <c r="B25">
        <v>-1.1756302639362968</v>
      </c>
    </row>
    <row r="26" spans="1:2" x14ac:dyDescent="0.3">
      <c r="A26">
        <v>35.647206047130688</v>
      </c>
      <c r="B26">
        <v>-0.43851237169933327</v>
      </c>
    </row>
    <row r="27" spans="1:2" x14ac:dyDescent="0.3">
      <c r="A27">
        <v>34.204150295972298</v>
      </c>
      <c r="B27">
        <v>-0.24880614127438033</v>
      </c>
    </row>
    <row r="28" spans="1:2" x14ac:dyDescent="0.3">
      <c r="A28">
        <v>50.422984511663671</v>
      </c>
      <c r="B28">
        <v>0.97662044640496881</v>
      </c>
    </row>
    <row r="29" spans="1:2" x14ac:dyDescent="0.3">
      <c r="A29">
        <v>35.647206047130688</v>
      </c>
      <c r="B29">
        <v>-0.2832099555878691</v>
      </c>
    </row>
    <row r="30" spans="1:2" x14ac:dyDescent="0.3">
      <c r="A30">
        <v>34.204150295972298</v>
      </c>
      <c r="B30">
        <v>-0.32645734933011239</v>
      </c>
    </row>
    <row r="31" spans="1:2" x14ac:dyDescent="0.3">
      <c r="A31">
        <v>43.534324872438567</v>
      </c>
      <c r="B31">
        <v>0.96797473288543723</v>
      </c>
    </row>
    <row r="32" spans="1:2" x14ac:dyDescent="0.3">
      <c r="A32">
        <v>35.75520665532926</v>
      </c>
      <c r="B32">
        <v>-1.0681084138425627</v>
      </c>
    </row>
    <row r="33" spans="1:2" x14ac:dyDescent="0.3">
      <c r="A33">
        <v>32.400883601050495</v>
      </c>
      <c r="B33">
        <v>1.5995462732590702</v>
      </c>
    </row>
    <row r="34" spans="1:2" x14ac:dyDescent="0.3">
      <c r="A34">
        <v>34.204150295972298</v>
      </c>
      <c r="B34">
        <v>-1.025318221831701</v>
      </c>
    </row>
    <row r="35" spans="1:2" x14ac:dyDescent="0.3">
      <c r="A35">
        <v>35.647206047130688</v>
      </c>
      <c r="B35">
        <v>-0.82676841197799356</v>
      </c>
    </row>
    <row r="36" spans="1:2" x14ac:dyDescent="0.3">
      <c r="A36">
        <v>26.867295969849899</v>
      </c>
      <c r="B36">
        <v>0.24325825242221585</v>
      </c>
    </row>
    <row r="37" spans="1:2" x14ac:dyDescent="0.3">
      <c r="A37">
        <v>35.647206047130688</v>
      </c>
      <c r="B37">
        <v>1.5027678296939682</v>
      </c>
    </row>
    <row r="38" spans="1:2" x14ac:dyDescent="0.3">
      <c r="A38">
        <v>26.867295969849899</v>
      </c>
      <c r="B38">
        <v>-6.7346579800712389E-2</v>
      </c>
    </row>
    <row r="39" spans="1:2" x14ac:dyDescent="0.3">
      <c r="A39">
        <v>35.647206047130688</v>
      </c>
      <c r="B39">
        <v>-0.43851237169933327</v>
      </c>
    </row>
    <row r="40" spans="1:2" x14ac:dyDescent="0.3">
      <c r="A40">
        <v>31.533753373044476</v>
      </c>
      <c r="B40">
        <v>0.19150702994647081</v>
      </c>
    </row>
    <row r="41" spans="1:2" x14ac:dyDescent="0.3">
      <c r="A41">
        <v>35.75520665532926</v>
      </c>
      <c r="B41">
        <v>-0.36924754134097415</v>
      </c>
    </row>
    <row r="42" spans="1:2" x14ac:dyDescent="0.3">
      <c r="A42">
        <v>31.533753373044476</v>
      </c>
      <c r="B42">
        <v>-0.11909780227645744</v>
      </c>
    </row>
    <row r="43" spans="1:2" x14ac:dyDescent="0.3">
      <c r="A43">
        <v>31.533753373044476</v>
      </c>
      <c r="B43">
        <v>-0.11909780227645744</v>
      </c>
    </row>
    <row r="44" spans="1:2" x14ac:dyDescent="0.3">
      <c r="A44">
        <v>34.096149687773725</v>
      </c>
      <c r="B44">
        <v>7.0185068645920889E-2</v>
      </c>
    </row>
    <row r="45" spans="1:2" x14ac:dyDescent="0.3">
      <c r="A45">
        <v>36.619146317347777</v>
      </c>
      <c r="B45">
        <v>-0.90224074811836519</v>
      </c>
    </row>
    <row r="46" spans="1:2" x14ac:dyDescent="0.3">
      <c r="A46">
        <v>42.139883761918036</v>
      </c>
      <c r="B46">
        <v>-0.70972301560190443</v>
      </c>
    </row>
    <row r="47" spans="1:2" x14ac:dyDescent="0.3">
      <c r="A47">
        <v>31.533753373044476</v>
      </c>
      <c r="B47">
        <v>3.6204613835006678E-2</v>
      </c>
    </row>
    <row r="48" spans="1:2" x14ac:dyDescent="0.3">
      <c r="A48">
        <v>39.289543240275599</v>
      </c>
      <c r="B48">
        <v>-0.41073942267043162</v>
      </c>
    </row>
    <row r="49" spans="1:2" x14ac:dyDescent="0.3">
      <c r="A49">
        <v>34.096149687773725</v>
      </c>
      <c r="B49">
        <v>-0.24041976357700737</v>
      </c>
    </row>
    <row r="50" spans="1:2" x14ac:dyDescent="0.3">
      <c r="A50">
        <v>34.204150295972298</v>
      </c>
      <c r="B50">
        <v>-1.5852517107184161E-2</v>
      </c>
    </row>
    <row r="51" spans="1:2" x14ac:dyDescent="0.3">
      <c r="A51">
        <v>34.204150295972298</v>
      </c>
      <c r="B51">
        <v>-0.17115493321864828</v>
      </c>
    </row>
    <row r="52" spans="1:2" x14ac:dyDescent="0.3">
      <c r="A52">
        <v>31.533753373044476</v>
      </c>
      <c r="B52">
        <v>-4.1446594220725386E-2</v>
      </c>
    </row>
    <row r="53" spans="1:2" x14ac:dyDescent="0.3">
      <c r="A53">
        <v>43.534324872438567</v>
      </c>
      <c r="B53">
        <v>-0.89565426045213237</v>
      </c>
    </row>
    <row r="54" spans="1:2" x14ac:dyDescent="0.3">
      <c r="A54">
        <v>31.533753373044476</v>
      </c>
      <c r="B54">
        <v>-0.35205142644365361</v>
      </c>
    </row>
    <row r="55" spans="1:2" x14ac:dyDescent="0.3">
      <c r="A55">
        <v>33.97183107572971</v>
      </c>
      <c r="B55">
        <v>1.3222578879466635</v>
      </c>
    </row>
    <row r="56" spans="1:2" x14ac:dyDescent="0.3">
      <c r="A56">
        <v>31.533753373044476</v>
      </c>
      <c r="B56">
        <v>1.5115775668939158</v>
      </c>
    </row>
    <row r="57" spans="1:2" x14ac:dyDescent="0.3">
      <c r="A57">
        <v>42.859741761209072</v>
      </c>
      <c r="B57">
        <v>0.7097520941834734</v>
      </c>
    </row>
    <row r="58" spans="1:2" x14ac:dyDescent="0.3">
      <c r="A58">
        <v>31.533753373044476</v>
      </c>
      <c r="B58">
        <v>-0.81795867477804596</v>
      </c>
    </row>
    <row r="59" spans="1:2" x14ac:dyDescent="0.3">
      <c r="A59">
        <v>34.204150295972298</v>
      </c>
      <c r="B59">
        <v>-1.025318221831701</v>
      </c>
    </row>
    <row r="60" spans="1:2" x14ac:dyDescent="0.3">
      <c r="A60">
        <v>49.028543401143139</v>
      </c>
      <c r="B60">
        <v>3.0261806845927661</v>
      </c>
    </row>
    <row r="61" spans="1:2" x14ac:dyDescent="0.3">
      <c r="A61">
        <v>35.647206047130688</v>
      </c>
      <c r="B61">
        <v>1.5804190377497005</v>
      </c>
    </row>
    <row r="62" spans="1:2" x14ac:dyDescent="0.3">
      <c r="A62">
        <v>31.533753373044476</v>
      </c>
      <c r="B62">
        <v>2.1327872313397722</v>
      </c>
    </row>
    <row r="63" spans="1:2" x14ac:dyDescent="0.3">
      <c r="A63">
        <v>26.867295969849899</v>
      </c>
      <c r="B63">
        <v>-0.5332538281351048</v>
      </c>
    </row>
    <row r="64" spans="1:2" x14ac:dyDescent="0.3">
      <c r="A64">
        <v>26.867295969849899</v>
      </c>
      <c r="B64">
        <v>8.7955836310751725E-2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744D-1672-42B5-87D0-3C97640A18F3}">
  <dimension ref="A1:B64"/>
  <sheetViews>
    <sheetView workbookViewId="0"/>
  </sheetViews>
  <sheetFormatPr defaultRowHeight="14.4" x14ac:dyDescent="0.3"/>
  <sheetData>
    <row r="1" spans="1:2" x14ac:dyDescent="0.3">
      <c r="A1">
        <v>30</v>
      </c>
      <c r="B1">
        <v>-4.2041502959722976</v>
      </c>
    </row>
    <row r="2" spans="1:2" x14ac:dyDescent="0.3">
      <c r="A2">
        <v>28</v>
      </c>
      <c r="B2">
        <v>0.68450934325280599</v>
      </c>
    </row>
    <row r="3" spans="1:2" x14ac:dyDescent="0.3">
      <c r="A3">
        <v>60</v>
      </c>
      <c r="B3">
        <v>24.24479334467074</v>
      </c>
    </row>
    <row r="4" spans="1:2" x14ac:dyDescent="0.3">
      <c r="A4">
        <v>27</v>
      </c>
      <c r="B4">
        <v>-5.400883601050495</v>
      </c>
    </row>
    <row r="5" spans="1:2" x14ac:dyDescent="0.3">
      <c r="A5">
        <v>28</v>
      </c>
      <c r="B5">
        <v>1.1327040301501017</v>
      </c>
    </row>
    <row r="6" spans="1:2" x14ac:dyDescent="0.3">
      <c r="A6">
        <v>57</v>
      </c>
      <c r="B6">
        <v>21.24479334467074</v>
      </c>
    </row>
    <row r="7" spans="1:2" x14ac:dyDescent="0.3">
      <c r="A7">
        <v>31</v>
      </c>
      <c r="B7">
        <v>-0.42575276484590319</v>
      </c>
    </row>
    <row r="8" spans="1:2" x14ac:dyDescent="0.3">
      <c r="A8">
        <v>23</v>
      </c>
      <c r="B8">
        <v>-8.5337533730444761</v>
      </c>
    </row>
    <row r="9" spans="1:2" x14ac:dyDescent="0.3">
      <c r="A9">
        <v>28</v>
      </c>
      <c r="B9">
        <v>-7.7552066553292605</v>
      </c>
    </row>
    <row r="10" spans="1:2" x14ac:dyDescent="0.3">
      <c r="A10">
        <v>50</v>
      </c>
      <c r="B10">
        <v>11.164801538536082</v>
      </c>
    </row>
    <row r="11" spans="1:2" x14ac:dyDescent="0.3">
      <c r="A11">
        <v>51</v>
      </c>
      <c r="B11">
        <v>7.4656751275614326</v>
      </c>
    </row>
    <row r="12" spans="1:2" x14ac:dyDescent="0.3">
      <c r="A12">
        <v>31</v>
      </c>
      <c r="B12">
        <v>-0.42575276484590319</v>
      </c>
    </row>
    <row r="13" spans="1:2" x14ac:dyDescent="0.3">
      <c r="A13">
        <v>31</v>
      </c>
      <c r="B13">
        <v>-20.97404087102063</v>
      </c>
    </row>
    <row r="14" spans="1:2" x14ac:dyDescent="0.3">
      <c r="A14">
        <v>30</v>
      </c>
      <c r="B14">
        <v>-1.4257527648459032</v>
      </c>
    </row>
    <row r="15" spans="1:2" x14ac:dyDescent="0.3">
      <c r="A15">
        <v>27</v>
      </c>
      <c r="B15">
        <v>-14.308685401852109</v>
      </c>
    </row>
    <row r="16" spans="1:2" x14ac:dyDescent="0.3">
      <c r="A16">
        <v>33</v>
      </c>
      <c r="B16">
        <v>1.4662466269555241</v>
      </c>
    </row>
    <row r="17" spans="1:2" x14ac:dyDescent="0.3">
      <c r="A17">
        <v>32</v>
      </c>
      <c r="B17">
        <v>0.46624662695552388</v>
      </c>
    </row>
    <row r="18" spans="1:2" x14ac:dyDescent="0.3">
      <c r="A18">
        <v>41</v>
      </c>
      <c r="B18">
        <v>1.7104567597244014</v>
      </c>
    </row>
    <row r="19" spans="1:2" x14ac:dyDescent="0.3">
      <c r="A19">
        <v>32</v>
      </c>
      <c r="B19">
        <v>0.46624662695552388</v>
      </c>
    </row>
    <row r="20" spans="1:2" x14ac:dyDescent="0.3">
      <c r="A20">
        <v>32</v>
      </c>
      <c r="B20">
        <v>-2.2041502959722976</v>
      </c>
    </row>
    <row r="21" spans="1:2" x14ac:dyDescent="0.3">
      <c r="A21">
        <v>27</v>
      </c>
      <c r="B21">
        <v>-14.69168907502074</v>
      </c>
    </row>
    <row r="22" spans="1:2" x14ac:dyDescent="0.3">
      <c r="A22">
        <v>31</v>
      </c>
      <c r="B22">
        <v>-11.859741761209072</v>
      </c>
    </row>
    <row r="23" spans="1:2" x14ac:dyDescent="0.3">
      <c r="A23">
        <v>26</v>
      </c>
      <c r="B23">
        <v>-9.6472060471306875</v>
      </c>
    </row>
    <row r="24" spans="1:2" x14ac:dyDescent="0.3">
      <c r="A24">
        <v>25</v>
      </c>
      <c r="B24">
        <v>-11.164801538536096</v>
      </c>
    </row>
    <row r="25" spans="1:2" x14ac:dyDescent="0.3">
      <c r="A25">
        <v>27</v>
      </c>
      <c r="B25">
        <v>-15.139883761918036</v>
      </c>
    </row>
    <row r="26" spans="1:2" x14ac:dyDescent="0.3">
      <c r="A26">
        <v>30</v>
      </c>
      <c r="B26">
        <v>-5.6472060471306875</v>
      </c>
    </row>
    <row r="27" spans="1:2" x14ac:dyDescent="0.3">
      <c r="A27">
        <v>31</v>
      </c>
      <c r="B27">
        <v>-3.2041502959722976</v>
      </c>
    </row>
    <row r="28" spans="1:2" x14ac:dyDescent="0.3">
      <c r="A28">
        <v>63</v>
      </c>
      <c r="B28">
        <v>12.577015488336327</v>
      </c>
    </row>
    <row r="29" spans="1:2" x14ac:dyDescent="0.3">
      <c r="A29">
        <v>32</v>
      </c>
      <c r="B29">
        <v>-3.6472060471306871</v>
      </c>
    </row>
    <row r="30" spans="1:2" x14ac:dyDescent="0.3">
      <c r="A30">
        <v>30</v>
      </c>
      <c r="B30">
        <v>-4.2041502959722976</v>
      </c>
    </row>
    <row r="31" spans="1:2" x14ac:dyDescent="0.3">
      <c r="A31">
        <v>56</v>
      </c>
      <c r="B31">
        <v>12.465675127561433</v>
      </c>
    </row>
    <row r="32" spans="1:2" x14ac:dyDescent="0.3">
      <c r="A32">
        <v>22</v>
      </c>
      <c r="B32">
        <v>-13.75520665532926</v>
      </c>
    </row>
    <row r="33" spans="1:2" x14ac:dyDescent="0.3">
      <c r="A33">
        <v>53</v>
      </c>
      <c r="B33">
        <v>20.599116398949505</v>
      </c>
    </row>
    <row r="34" spans="1:2" x14ac:dyDescent="0.3">
      <c r="A34">
        <v>21</v>
      </c>
      <c r="B34">
        <v>-13.204150295972298</v>
      </c>
    </row>
    <row r="35" spans="1:2" x14ac:dyDescent="0.3">
      <c r="A35">
        <v>25</v>
      </c>
      <c r="B35">
        <v>-10.647206047130688</v>
      </c>
    </row>
    <row r="36" spans="1:2" x14ac:dyDescent="0.3">
      <c r="A36">
        <v>30</v>
      </c>
      <c r="B36">
        <v>3.1327040301501015</v>
      </c>
    </row>
    <row r="37" spans="1:2" x14ac:dyDescent="0.3">
      <c r="A37">
        <v>55</v>
      </c>
      <c r="B37">
        <v>19.352793952869312</v>
      </c>
    </row>
    <row r="38" spans="1:2" x14ac:dyDescent="0.3">
      <c r="A38">
        <v>26</v>
      </c>
      <c r="B38">
        <v>-0.86729596984989854</v>
      </c>
    </row>
    <row r="39" spans="1:2" x14ac:dyDescent="0.3">
      <c r="A39">
        <v>30</v>
      </c>
      <c r="B39">
        <v>-5.6472060471306875</v>
      </c>
    </row>
    <row r="40" spans="1:2" x14ac:dyDescent="0.3">
      <c r="A40">
        <v>34</v>
      </c>
      <c r="B40">
        <v>2.4662466269555239</v>
      </c>
    </row>
    <row r="41" spans="1:2" x14ac:dyDescent="0.3">
      <c r="A41">
        <v>31</v>
      </c>
      <c r="B41">
        <v>-4.7552066553292605</v>
      </c>
    </row>
    <row r="42" spans="1:2" x14ac:dyDescent="0.3">
      <c r="A42">
        <v>30</v>
      </c>
      <c r="B42">
        <v>-1.5337533730444759</v>
      </c>
    </row>
    <row r="43" spans="1:2" x14ac:dyDescent="0.3">
      <c r="A43">
        <v>30</v>
      </c>
      <c r="B43">
        <v>-1.5337533730444759</v>
      </c>
    </row>
    <row r="44" spans="1:2" x14ac:dyDescent="0.3">
      <c r="A44">
        <v>35</v>
      </c>
      <c r="B44">
        <v>0.90385031222627521</v>
      </c>
    </row>
    <row r="45" spans="1:2" x14ac:dyDescent="0.3">
      <c r="A45">
        <v>25</v>
      </c>
      <c r="B45">
        <v>-11.619146317347775</v>
      </c>
    </row>
    <row r="46" spans="1:2" x14ac:dyDescent="0.3">
      <c r="A46">
        <v>33</v>
      </c>
      <c r="B46">
        <v>-9.1398837619180355</v>
      </c>
    </row>
    <row r="47" spans="1:2" x14ac:dyDescent="0.3">
      <c r="A47">
        <v>32</v>
      </c>
      <c r="B47">
        <v>0.46624662695552388</v>
      </c>
    </row>
    <row r="48" spans="1:2" x14ac:dyDescent="0.3">
      <c r="A48">
        <v>34</v>
      </c>
      <c r="B48">
        <v>-5.2895432402755986</v>
      </c>
    </row>
    <row r="49" spans="1:2" x14ac:dyDescent="0.3">
      <c r="A49">
        <v>31</v>
      </c>
      <c r="B49">
        <v>-3.0961496877737247</v>
      </c>
    </row>
    <row r="50" spans="1:2" x14ac:dyDescent="0.3">
      <c r="A50">
        <v>34</v>
      </c>
      <c r="B50">
        <v>-0.20415029597229761</v>
      </c>
    </row>
    <row r="51" spans="1:2" x14ac:dyDescent="0.3">
      <c r="A51">
        <v>32</v>
      </c>
      <c r="B51">
        <v>-2.2041502959722976</v>
      </c>
    </row>
    <row r="52" spans="1:2" x14ac:dyDescent="0.3">
      <c r="A52">
        <v>31</v>
      </c>
      <c r="B52">
        <v>-0.53375337304447612</v>
      </c>
    </row>
    <row r="53" spans="1:2" x14ac:dyDescent="0.3">
      <c r="A53">
        <v>32</v>
      </c>
      <c r="B53">
        <v>-11.534324872438567</v>
      </c>
    </row>
    <row r="54" spans="1:2" x14ac:dyDescent="0.3">
      <c r="A54">
        <v>27</v>
      </c>
      <c r="B54">
        <v>-4.5337533730444761</v>
      </c>
    </row>
    <row r="55" spans="1:2" x14ac:dyDescent="0.3">
      <c r="A55">
        <v>51</v>
      </c>
      <c r="B55">
        <v>17.02816892427029</v>
      </c>
    </row>
    <row r="56" spans="1:2" x14ac:dyDescent="0.3">
      <c r="A56">
        <v>51</v>
      </c>
      <c r="B56">
        <v>19.466246626955524</v>
      </c>
    </row>
    <row r="57" spans="1:2" x14ac:dyDescent="0.3">
      <c r="A57">
        <v>52</v>
      </c>
      <c r="B57">
        <v>9.1402582387909277</v>
      </c>
    </row>
    <row r="58" spans="1:2" x14ac:dyDescent="0.3">
      <c r="A58">
        <v>21</v>
      </c>
      <c r="B58">
        <v>-10.533753373044476</v>
      </c>
    </row>
    <row r="59" spans="1:2" x14ac:dyDescent="0.3">
      <c r="A59">
        <v>21</v>
      </c>
      <c r="B59">
        <v>-13.204150295972298</v>
      </c>
    </row>
    <row r="60" spans="1:2" x14ac:dyDescent="0.3">
      <c r="A60">
        <v>88</v>
      </c>
      <c r="B60">
        <v>38.971456598856861</v>
      </c>
    </row>
    <row r="61" spans="1:2" x14ac:dyDescent="0.3">
      <c r="A61">
        <v>56</v>
      </c>
      <c r="B61">
        <v>20.352793952869312</v>
      </c>
    </row>
    <row r="62" spans="1:2" x14ac:dyDescent="0.3">
      <c r="A62">
        <v>59</v>
      </c>
      <c r="B62">
        <v>27.466246626955524</v>
      </c>
    </row>
    <row r="63" spans="1:2" x14ac:dyDescent="0.3">
      <c r="A63">
        <v>20</v>
      </c>
      <c r="B63">
        <v>-6.8672959698498985</v>
      </c>
    </row>
    <row r="64" spans="1:2" x14ac:dyDescent="0.3">
      <c r="A64">
        <v>28</v>
      </c>
      <c r="B64">
        <v>1.1327040301501017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DE53B-A9E9-423D-8901-EF562C5160AC}">
  <dimension ref="A1:B16"/>
  <sheetViews>
    <sheetView workbookViewId="0"/>
  </sheetViews>
  <sheetFormatPr defaultRowHeight="14.4" x14ac:dyDescent="0.3"/>
  <sheetData>
    <row r="1" spans="1:2" x14ac:dyDescent="0.3">
      <c r="A1" t="s">
        <v>131</v>
      </c>
      <c r="B1">
        <v>-9.5453601672422603E-2</v>
      </c>
    </row>
    <row r="2" spans="1:2" x14ac:dyDescent="0.3">
      <c r="A2" t="s">
        <v>132</v>
      </c>
      <c r="B2">
        <v>-0.21770223307378583</v>
      </c>
    </row>
    <row r="3" spans="1:2" x14ac:dyDescent="0.3">
      <c r="A3" t="s">
        <v>133</v>
      </c>
      <c r="B3">
        <v>0.14450988156210298</v>
      </c>
    </row>
    <row r="4" spans="1:2" x14ac:dyDescent="0.3">
      <c r="A4" t="s">
        <v>134</v>
      </c>
      <c r="B4">
        <v>0</v>
      </c>
    </row>
    <row r="5" spans="1:2" x14ac:dyDescent="0.3">
      <c r="A5" t="s">
        <v>135</v>
      </c>
      <c r="B5">
        <v>-0.17906548715730386</v>
      </c>
    </row>
    <row r="6" spans="1:2" x14ac:dyDescent="0.3">
      <c r="A6" t="s">
        <v>136</v>
      </c>
      <c r="B6">
        <v>0</v>
      </c>
    </row>
    <row r="7" spans="1:2" x14ac:dyDescent="0.3">
      <c r="A7" t="s">
        <v>137</v>
      </c>
      <c r="B7">
        <v>0</v>
      </c>
    </row>
    <row r="8" spans="1:2" x14ac:dyDescent="0.3">
      <c r="A8" t="s">
        <v>138</v>
      </c>
      <c r="B8">
        <v>0</v>
      </c>
    </row>
    <row r="9" spans="1:2" x14ac:dyDescent="0.3">
      <c r="A9" t="s">
        <v>139</v>
      </c>
      <c r="B9">
        <v>-4.1904485971668778E-2</v>
      </c>
    </row>
    <row r="10" spans="1:2" x14ac:dyDescent="0.3">
      <c r="A10" t="s">
        <v>140</v>
      </c>
      <c r="B10">
        <v>0.18915459567764503</v>
      </c>
    </row>
    <row r="11" spans="1:2" x14ac:dyDescent="0.3">
      <c r="A11" t="s">
        <v>141</v>
      </c>
      <c r="B11">
        <v>0</v>
      </c>
    </row>
    <row r="12" spans="1:2" x14ac:dyDescent="0.3">
      <c r="A12" t="s">
        <v>142</v>
      </c>
      <c r="B12">
        <v>-0.14677759526274989</v>
      </c>
    </row>
    <row r="13" spans="1:2" x14ac:dyDescent="0.3">
      <c r="A13" t="s">
        <v>143</v>
      </c>
      <c r="B13">
        <v>-0.21584870724660329</v>
      </c>
    </row>
    <row r="14" spans="1:2" x14ac:dyDescent="0.3">
      <c r="A14" t="s">
        <v>144</v>
      </c>
      <c r="B14">
        <v>-0.21452047104170741</v>
      </c>
    </row>
    <row r="15" spans="1:2" x14ac:dyDescent="0.3">
      <c r="A15" t="s">
        <v>145</v>
      </c>
      <c r="B15">
        <v>-5.1938667203890142E-2</v>
      </c>
    </row>
    <row r="16" spans="1:2" x14ac:dyDescent="0.3">
      <c r="A16" t="s">
        <v>146</v>
      </c>
      <c r="B1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C l i e n t W i n d o w X M L " > < C u s t o m C o n t e n t > < ! [ C D A T A [ R a w D a t a ] ] > < / 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5.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6.xml>��< ? x m l   v e r s i o n = " 1 . 0 "   e n c o d i n g = " U T F - 1 6 " ? > < G e m i n i   x m l n s = " h t t p : / / g e m i n i / p i v o t c u s t o m i z a t i o n / T a b l e O r d e r " > < C u s t o m C o n t e n t > < ! [ C D A T A [ C o s t   o f   H i r e _ 4 4 6 d 0 4 b 7 - 6 c 4 3 - 4 e 3 e - a c c 5 - 9 8 6 0 4 4 b d c 9 c 8 , R a w   D a t a _ e 0 a 3 2 e 7 6 - 6 a 2 1 - 4 0 d e - 8 e b 7 - f 4 f d a c e 8 0 1 3 0 , O r i g i n a l D a t a , R a w D a t a ] ] > < / C u s t o m C o n t e n t > < / G e m i n i > 
</file>

<file path=customXml/item7.xml>��< ? x m l   v e r s i o n = " 1 . 0 "   e n c o d i n g = " U T F - 1 6 " ? > < G e m i n i   x m l n s = " h t t p : / / g e m i n i / p i v o t c u s t o m i z a t i o n / P o w e r P i v o t V e r s i o n " > < C u s t o m C o n t e n t > < ! [ C D A T A [ 2 0 1 5 . 1 3 0 . 1 6 0 5 . 4 0 6 ] ] > < / C u s t o m C o n t e n t > < / G e m i n i > 
</file>

<file path=customXml/item8.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14B4E9D-9B9D-44C2-9703-4B66DCEF28B4}">
  <ds:schemaRefs/>
</ds:datastoreItem>
</file>

<file path=customXml/itemProps10.xml><?xml version="1.0" encoding="utf-8"?>
<ds:datastoreItem xmlns:ds="http://schemas.openxmlformats.org/officeDocument/2006/customXml" ds:itemID="{B6D8DE8D-5BCC-49AF-A8C2-B305D9443B8D}">
  <ds:schemaRefs/>
</ds:datastoreItem>
</file>

<file path=customXml/itemProps11.xml><?xml version="1.0" encoding="utf-8"?>
<ds:datastoreItem xmlns:ds="http://schemas.openxmlformats.org/officeDocument/2006/customXml" ds:itemID="{64CBADED-142B-45BC-977A-688F36994525}">
  <ds:schemaRefs/>
</ds:datastoreItem>
</file>

<file path=customXml/itemProps12.xml><?xml version="1.0" encoding="utf-8"?>
<ds:datastoreItem xmlns:ds="http://schemas.openxmlformats.org/officeDocument/2006/customXml" ds:itemID="{108E45E7-502C-4C8F-90DF-D068D40DE971}">
  <ds:schemaRefs/>
</ds:datastoreItem>
</file>

<file path=customXml/itemProps13.xml><?xml version="1.0" encoding="utf-8"?>
<ds:datastoreItem xmlns:ds="http://schemas.openxmlformats.org/officeDocument/2006/customXml" ds:itemID="{13D140E0-DD1A-456C-A3A8-D8B3B6041E32}">
  <ds:schemaRefs/>
</ds:datastoreItem>
</file>

<file path=customXml/itemProps14.xml><?xml version="1.0" encoding="utf-8"?>
<ds:datastoreItem xmlns:ds="http://schemas.openxmlformats.org/officeDocument/2006/customXml" ds:itemID="{71A4DE28-369E-4F59-A464-23B1BE53E455}">
  <ds:schemaRefs/>
</ds:datastoreItem>
</file>

<file path=customXml/itemProps15.xml><?xml version="1.0" encoding="utf-8"?>
<ds:datastoreItem xmlns:ds="http://schemas.openxmlformats.org/officeDocument/2006/customXml" ds:itemID="{25BA3B17-D228-4C83-81E1-DCF4AADCE259}">
  <ds:schemaRefs/>
</ds:datastoreItem>
</file>

<file path=customXml/itemProps16.xml><?xml version="1.0" encoding="utf-8"?>
<ds:datastoreItem xmlns:ds="http://schemas.openxmlformats.org/officeDocument/2006/customXml" ds:itemID="{7096F0D1-2E68-45B6-95E1-E4FBB71C310D}">
  <ds:schemaRefs/>
</ds:datastoreItem>
</file>

<file path=customXml/itemProps17.xml><?xml version="1.0" encoding="utf-8"?>
<ds:datastoreItem xmlns:ds="http://schemas.openxmlformats.org/officeDocument/2006/customXml" ds:itemID="{A1D6F84D-D158-4ABA-ABA4-AEC61D5706B5}">
  <ds:schemaRefs/>
</ds:datastoreItem>
</file>

<file path=customXml/itemProps18.xml><?xml version="1.0" encoding="utf-8"?>
<ds:datastoreItem xmlns:ds="http://schemas.openxmlformats.org/officeDocument/2006/customXml" ds:itemID="{7F08CE1A-3015-4074-9B9C-59320AF13374}">
  <ds:schemaRefs/>
</ds:datastoreItem>
</file>

<file path=customXml/itemProps19.xml><?xml version="1.0" encoding="utf-8"?>
<ds:datastoreItem xmlns:ds="http://schemas.openxmlformats.org/officeDocument/2006/customXml" ds:itemID="{8202F304-F8E5-40A9-94CE-60AB4D6E34A6}">
  <ds:schemaRefs/>
</ds:datastoreItem>
</file>

<file path=customXml/itemProps2.xml><?xml version="1.0" encoding="utf-8"?>
<ds:datastoreItem xmlns:ds="http://schemas.openxmlformats.org/officeDocument/2006/customXml" ds:itemID="{33C79AB8-E497-4A9D-866B-D5A9B805FD70}">
  <ds:schemaRefs/>
</ds:datastoreItem>
</file>

<file path=customXml/itemProps20.xml><?xml version="1.0" encoding="utf-8"?>
<ds:datastoreItem xmlns:ds="http://schemas.openxmlformats.org/officeDocument/2006/customXml" ds:itemID="{7A9E09A7-7B79-4BE7-AE3D-89D28A5C943E}">
  <ds:schemaRefs/>
</ds:datastoreItem>
</file>

<file path=customXml/itemProps3.xml><?xml version="1.0" encoding="utf-8"?>
<ds:datastoreItem xmlns:ds="http://schemas.openxmlformats.org/officeDocument/2006/customXml" ds:itemID="{4909BC9B-7F20-4035-B043-89772C5F9CDC}">
  <ds:schemaRefs/>
</ds:datastoreItem>
</file>

<file path=customXml/itemProps4.xml><?xml version="1.0" encoding="utf-8"?>
<ds:datastoreItem xmlns:ds="http://schemas.openxmlformats.org/officeDocument/2006/customXml" ds:itemID="{9067DEF6-74D0-4C95-A3F2-36E44C9FA339}">
  <ds:schemaRefs/>
</ds:datastoreItem>
</file>

<file path=customXml/itemProps5.xml><?xml version="1.0" encoding="utf-8"?>
<ds:datastoreItem xmlns:ds="http://schemas.openxmlformats.org/officeDocument/2006/customXml" ds:itemID="{17D50F5D-D4E8-45EC-9E70-BF7A0642F69B}">
  <ds:schemaRefs>
    <ds:schemaRef ds:uri="http://schemas.microsoft.com/DataMashup"/>
  </ds:schemaRefs>
</ds:datastoreItem>
</file>

<file path=customXml/itemProps6.xml><?xml version="1.0" encoding="utf-8"?>
<ds:datastoreItem xmlns:ds="http://schemas.openxmlformats.org/officeDocument/2006/customXml" ds:itemID="{40E7CEFB-A8E7-4231-88C5-243AC6AE2D09}">
  <ds:schemaRefs/>
</ds:datastoreItem>
</file>

<file path=customXml/itemProps7.xml><?xml version="1.0" encoding="utf-8"?>
<ds:datastoreItem xmlns:ds="http://schemas.openxmlformats.org/officeDocument/2006/customXml" ds:itemID="{7017D325-AC6A-4559-9A0C-B59E837F5487}">
  <ds:schemaRefs/>
</ds:datastoreItem>
</file>

<file path=customXml/itemProps8.xml><?xml version="1.0" encoding="utf-8"?>
<ds:datastoreItem xmlns:ds="http://schemas.openxmlformats.org/officeDocument/2006/customXml" ds:itemID="{1C59ECEE-B7FB-43CE-840D-CDD22304A8F7}">
  <ds:schemaRefs/>
</ds:datastoreItem>
</file>

<file path=customXml/itemProps9.xml><?xml version="1.0" encoding="utf-8"?>
<ds:datastoreItem xmlns:ds="http://schemas.openxmlformats.org/officeDocument/2006/customXml" ds:itemID="{3F8F440E-97AA-4170-9572-90A72F8380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11</vt:i4>
      </vt:variant>
    </vt:vector>
  </HeadingPairs>
  <TitlesOfParts>
    <vt:vector size="31" baseType="lpstr">
      <vt:lpstr>Raw Data</vt:lpstr>
      <vt:lpstr>AefWg</vt:lpstr>
      <vt:lpstr>byCtN</vt:lpstr>
      <vt:lpstr>LomMG</vt:lpstr>
      <vt:lpstr>RLcNQ</vt:lpstr>
      <vt:lpstr>YtOAZ</vt:lpstr>
      <vt:lpstr>siXXW</vt:lpstr>
      <vt:lpstr>ezPZe</vt:lpstr>
      <vt:lpstr>wMOzz</vt:lpstr>
      <vt:lpstr>Cost of Hire</vt:lpstr>
      <vt:lpstr>Cleaned Data</vt:lpstr>
      <vt:lpstr>CoH Table</vt:lpstr>
      <vt:lpstr>CoH Regression</vt:lpstr>
      <vt:lpstr>ToH Table</vt:lpstr>
      <vt:lpstr>ToH Anova</vt:lpstr>
      <vt:lpstr>ToH Correlation</vt:lpstr>
      <vt:lpstr>QoH Table</vt:lpstr>
      <vt:lpstr>QoH Regression</vt:lpstr>
      <vt:lpstr>Pivot</vt:lpstr>
      <vt:lpstr>Dashboard</vt:lpstr>
      <vt:lpstr>AefWg!drsdS</vt:lpstr>
      <vt:lpstr>ezPZe!eskwA</vt:lpstr>
      <vt:lpstr>YtOAZ!hpfxJ</vt:lpstr>
      <vt:lpstr>wMOzz!iNREZ</vt:lpstr>
      <vt:lpstr>siXXW!McYaq</vt:lpstr>
      <vt:lpstr>byCtN!MniVf</vt:lpstr>
      <vt:lpstr>YtOAZ!PudHc</vt:lpstr>
      <vt:lpstr>RLcNQ!QlFXI</vt:lpstr>
      <vt:lpstr>YtOAZ!QXIhD</vt:lpstr>
      <vt:lpstr>YtOAZ!rvjiA</vt:lpstr>
      <vt:lpstr>LomMG!uYfyK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Asus</cp:lastModifiedBy>
  <cp:lastPrinted>2021-11-08T05:44:22Z</cp:lastPrinted>
  <dcterms:created xsi:type="dcterms:W3CDTF">2015-06-05T18:17:20Z</dcterms:created>
  <dcterms:modified xsi:type="dcterms:W3CDTF">2021-11-08T05:45:56Z</dcterms:modified>
</cp:coreProperties>
</file>