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github\Python3\Python-Scripts\"/>
    </mc:Choice>
  </mc:AlternateContent>
  <xr:revisionPtr revIDLastSave="0" documentId="13_ncr:1_{81F56293-3147-45BF-919B-02461518369F}" xr6:coauthVersionLast="36" xr6:coauthVersionMax="45" xr10:uidLastSave="{00000000-0000-0000-0000-000000000000}"/>
  <bookViews>
    <workbookView xWindow="12960" yWindow="270" windowWidth="15600" windowHeight="14475" activeTab="1" xr2:uid="{C255598B-2E3E-4565-BAB2-683F9625FF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1" i="2" l="1"/>
  <c r="G49" i="2" l="1"/>
  <c r="G48" i="2"/>
  <c r="I61" i="2"/>
  <c r="H16" i="2"/>
  <c r="H64" i="2"/>
  <c r="I62" i="2"/>
  <c r="E39" i="2" l="1"/>
  <c r="J16" i="2"/>
  <c r="E28" i="2"/>
  <c r="E27" i="2"/>
  <c r="G17" i="2" l="1"/>
  <c r="F16" i="2"/>
  <c r="D16" i="2"/>
  <c r="F11" i="2"/>
  <c r="F7" i="2"/>
  <c r="I3" i="2"/>
  <c r="F6" i="2"/>
  <c r="F5" i="2"/>
  <c r="K3" i="2"/>
  <c r="I2" i="2"/>
  <c r="F10" i="2" s="1"/>
  <c r="G2" i="2"/>
  <c r="F8" i="2" s="1"/>
  <c r="F9" i="2" s="1"/>
  <c r="E2" i="2"/>
  <c r="E3" i="2" s="1"/>
  <c r="O30" i="1"/>
  <c r="H42" i="1"/>
  <c r="L34" i="1"/>
  <c r="E16" i="2" l="1"/>
  <c r="D17" i="2" s="1"/>
  <c r="G16" i="2"/>
  <c r="E17" i="2" s="1"/>
  <c r="I16" i="2"/>
  <c r="F17" i="2"/>
  <c r="E18" i="2" s="1"/>
  <c r="G3" i="2"/>
  <c r="F12" i="2"/>
  <c r="F13" i="2" s="1"/>
  <c r="L3" i="2"/>
  <c r="L35" i="1"/>
  <c r="L37" i="1"/>
  <c r="L33" i="1"/>
  <c r="Q31" i="1"/>
  <c r="O31" i="1"/>
  <c r="M30" i="1"/>
  <c r="M31" i="1" s="1"/>
  <c r="K30" i="1"/>
  <c r="K31" i="1" s="1"/>
  <c r="D18" i="2" l="1"/>
  <c r="D19" i="2" s="1"/>
  <c r="L36" i="1"/>
  <c r="L38" i="1" s="1"/>
  <c r="L39" i="1" s="1"/>
  <c r="L40" i="1" s="1"/>
  <c r="R31" i="1"/>
  <c r="G21" i="1"/>
  <c r="H23" i="1" s="1"/>
  <c r="G23" i="1"/>
  <c r="E32" i="1"/>
  <c r="H21" i="1" l="1"/>
  <c r="I21" i="1" l="1"/>
  <c r="I23" i="1"/>
  <c r="J21" i="1" l="1"/>
  <c r="J23" i="1"/>
  <c r="K21" i="1" l="1"/>
  <c r="K23" i="1"/>
  <c r="L21" i="1" l="1"/>
  <c r="L23" i="1"/>
  <c r="M21" i="1" l="1"/>
  <c r="M23" i="1"/>
  <c r="N21" i="1" l="1"/>
  <c r="N23" i="1"/>
</calcChain>
</file>

<file path=xl/sharedStrings.xml><?xml version="1.0" encoding="utf-8"?>
<sst xmlns="http://schemas.openxmlformats.org/spreadsheetml/2006/main" count="148" uniqueCount="90">
  <si>
    <t>a</t>
  </si>
  <si>
    <t>b</t>
  </si>
  <si>
    <t>x</t>
  </si>
  <si>
    <t>K</t>
  </si>
  <si>
    <t>len(N)</t>
  </si>
  <si>
    <t>pop</t>
  </si>
  <si>
    <t>A</t>
  </si>
  <si>
    <t>* x</t>
  </si>
  <si>
    <t>+ B</t>
  </si>
  <si>
    <t>* sqrt(x^3)</t>
  </si>
  <si>
    <t>- C</t>
  </si>
  <si>
    <t>* exp(-x/50)</t>
  </si>
  <si>
    <t>- D</t>
  </si>
  <si>
    <t>=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</si>
  <si>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</si>
  <si>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</si>
  <si>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</si>
  <si>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</si>
  <si>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</si>
  <si>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</si>
  <si>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</si>
  <si>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</si>
  <si>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</si>
  <si>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</si>
  <si>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= A * X</t>
  </si>
  <si>
    <t>= Step 7 - D</t>
  </si>
  <si>
    <t>= sqrt(x^3)</t>
  </si>
  <si>
    <t>= exp(-x/50)</t>
  </si>
  <si>
    <t>= B * Step 1</t>
  </si>
  <si>
    <t>= -C * Step 2</t>
  </si>
  <si>
    <t>= Step 3 + Step 4</t>
  </si>
  <si>
    <t>= Step 6 - Step 5</t>
  </si>
  <si>
    <t>e =</t>
  </si>
  <si>
    <t>x =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</si>
  <si>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</si>
  <si>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</si>
  <si>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= B * sqrt(x^3)</t>
  </si>
  <si>
    <t>= -C * exp(-x/50)</t>
  </si>
  <si>
    <t>= -D</t>
  </si>
  <si>
    <t>= Step 6 + Step 7</t>
  </si>
  <si>
    <t>= Step 5 - Step 8</t>
  </si>
  <si>
    <t xml:space="preserve">A </t>
  </si>
  <si>
    <t>* x^(3/2)</t>
  </si>
  <si>
    <t xml:space="preserve"> - C</t>
  </si>
  <si>
    <t xml:space="preserve"> = 0</t>
  </si>
  <si>
    <t>1/50x =</t>
  </si>
  <si>
    <t xml:space="preserve">x = </t>
  </si>
  <si>
    <t>=</t>
  </si>
  <si>
    <t>D</t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</si>
  <si>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</si>
  <si>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C/50x*(ln e)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</si>
  <si>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C/50x*(1)</t>
    </r>
  </si>
  <si>
    <t xml:space="preserve">X = </t>
  </si>
  <si>
    <r>
      <t>X(A + B</t>
    </r>
    <r>
      <rPr>
        <sz val="11"/>
        <color theme="1"/>
        <rFont val="Calibri"/>
        <family val="2"/>
      </rPr>
      <t>√1 -C*0.02)</t>
    </r>
  </si>
  <si>
    <r>
      <t>(A + B*</t>
    </r>
    <r>
      <rPr>
        <sz val="11"/>
        <color theme="1"/>
        <rFont val="Calibri"/>
        <family val="2"/>
      </rPr>
      <t>√1 - C/0.02)</t>
    </r>
  </si>
  <si>
    <t>D/X</t>
  </si>
  <si>
    <r>
      <t>(A + B*</t>
    </r>
    <r>
      <rPr>
        <sz val="11"/>
        <color theme="1"/>
        <rFont val="Calibri"/>
        <family val="2"/>
      </rPr>
      <t>√1 - C/0.02)</t>
    </r>
    <r>
      <rPr>
        <sz val="11"/>
        <color theme="1"/>
        <rFont val="Calibri"/>
        <family val="2"/>
        <scheme val="minor"/>
      </rPr>
      <t>/D</t>
    </r>
  </si>
  <si>
    <t>1/x</t>
  </si>
  <si>
    <r>
      <t>5x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= 40</t>
    </r>
  </si>
  <si>
    <r>
      <t>(x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= 8</t>
    </r>
    <r>
      <rPr>
        <vertAlign val="superscript"/>
        <sz val="11"/>
        <color theme="1"/>
        <rFont val="Calibri"/>
        <family val="2"/>
        <scheme val="minor"/>
      </rPr>
      <t>2/3</t>
    </r>
  </si>
  <si>
    <r>
      <t>x = 8</t>
    </r>
    <r>
      <rPr>
        <vertAlign val="superscript"/>
        <sz val="11"/>
        <color theme="1"/>
        <rFont val="Calibri"/>
        <family val="2"/>
        <scheme val="minor"/>
      </rPr>
      <t>2/3</t>
    </r>
    <r>
      <rPr>
        <sz val="11"/>
        <color theme="1"/>
        <rFont val="Calibri"/>
        <family val="2"/>
        <scheme val="minor"/>
      </rPr>
      <t xml:space="preserve"> =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√8</t>
    </r>
    <r>
      <rPr>
        <vertAlign val="superscript"/>
        <sz val="11"/>
        <color theme="1"/>
        <rFont val="Calibri"/>
        <family val="2"/>
      </rPr>
      <t>2</t>
    </r>
  </si>
  <si>
    <r>
      <t xml:space="preserve">x =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</rPr>
      <t>√64</t>
    </r>
  </si>
  <si>
    <t>x = 4</t>
  </si>
  <si>
    <r>
      <t>x(5)(1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>) = 40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</si>
  <si>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-x/50</t>
    </r>
    <r>
      <rPr>
        <sz val="11"/>
        <color theme="1"/>
        <rFont val="Calibri"/>
        <family val="2"/>
        <scheme val="minor"/>
      </rPr>
      <t xml:space="preserve"> = 0.923116346386636</t>
    </r>
  </si>
  <si>
    <r>
      <t>log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0.923116346386636 = -x/50</t>
    </r>
  </si>
  <si>
    <r>
      <t>e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</si>
  <si>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>1/50e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0.923116346386636</t>
    </r>
  </si>
  <si>
    <r>
      <t>e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0.923116346386636*(50)</t>
    </r>
  </si>
  <si>
    <r>
      <t>Ce</t>
    </r>
    <r>
      <rPr>
        <vertAlign val="superscript"/>
        <sz val="11"/>
        <color theme="1"/>
        <rFont val="Calibri"/>
        <family val="2"/>
        <scheme val="minor"/>
      </rPr>
      <t>-x/50</t>
    </r>
    <r>
      <rPr>
        <sz val="11"/>
        <color theme="1"/>
        <rFont val="Calibri"/>
        <family val="2"/>
        <scheme val="minor"/>
      </rPr>
      <t xml:space="preserve"> = 0</t>
    </r>
  </si>
  <si>
    <r>
      <t>263.33721367*e</t>
    </r>
    <r>
      <rPr>
        <vertAlign val="superscript"/>
        <sz val="11"/>
        <color theme="1"/>
        <rFont val="Calibri"/>
        <family val="2"/>
        <scheme val="minor"/>
      </rPr>
      <t>-x/50</t>
    </r>
    <r>
      <rPr>
        <sz val="11"/>
        <color theme="1"/>
        <rFont val="Calibri"/>
        <family val="2"/>
        <scheme val="minor"/>
      </rPr>
      <t xml:space="preserve"> = 0</t>
    </r>
  </si>
  <si>
    <r>
      <t>e</t>
    </r>
    <r>
      <rPr>
        <vertAlign val="superscript"/>
        <sz val="11"/>
        <color theme="1"/>
        <rFont val="Calibri"/>
        <family val="2"/>
        <scheme val="minor"/>
      </rPr>
      <t>-x/50</t>
    </r>
    <r>
      <rPr>
        <sz val="11"/>
        <color theme="1"/>
        <rFont val="Calibri"/>
        <family val="2"/>
        <scheme val="minor"/>
      </rPr>
      <t xml:space="preserve"> = 0/263.33721367</t>
    </r>
  </si>
  <si>
    <r>
      <t>Ax + 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Ce</t>
    </r>
    <r>
      <rPr>
        <vertAlign val="superscript"/>
        <sz val="11"/>
        <color theme="1"/>
        <rFont val="Calibri"/>
        <family val="2"/>
        <scheme val="minor"/>
      </rPr>
      <t xml:space="preserve">-x/50 </t>
    </r>
    <r>
      <rPr>
        <sz val="11"/>
        <color theme="1"/>
        <rFont val="Calibri"/>
        <family val="2"/>
        <scheme val="minor"/>
      </rPr>
      <t>- D</t>
    </r>
  </si>
  <si>
    <t xml:space="preserve">= </t>
  </si>
  <si>
    <t>D - Ax</t>
  </si>
  <si>
    <r>
      <t>Bx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Ce</t>
    </r>
    <r>
      <rPr>
        <vertAlign val="superscript"/>
        <sz val="11"/>
        <color theme="1"/>
        <rFont val="Calibri"/>
        <family val="2"/>
        <scheme val="minor"/>
      </rPr>
      <t>-x/50</t>
    </r>
  </si>
  <si>
    <t xml:space="preserve">D = </t>
  </si>
  <si>
    <t xml:space="preserve">A = </t>
  </si>
  <si>
    <t xml:space="preserve">C = </t>
  </si>
  <si>
    <t xml:space="preserve">B = </t>
  </si>
  <si>
    <t>D - A =</t>
  </si>
  <si>
    <t>387.32157566x</t>
  </si>
  <si>
    <r>
      <t>(0.64030348 * x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</si>
  <si>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0.4099885465001104x</t>
  </si>
  <si>
    <t>698.72384731 - 15.68387514x</t>
  </si>
  <si>
    <r>
      <t>1.2622228X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- 695.23706506*e</t>
    </r>
    <r>
      <rPr>
        <vertAlign val="superscript"/>
        <sz val="11"/>
        <color theme="1"/>
        <rFont val="Calibri"/>
        <family val="2"/>
        <scheme val="minor"/>
      </rPr>
      <t>-x/50</t>
    </r>
  </si>
  <si>
    <r>
      <t>1.2622228 * x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- 5.2667442734</t>
    </r>
  </si>
  <si>
    <r>
      <t>1.2622228 * 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- 695.23706506 * xLNe</t>
    </r>
    <r>
      <rPr>
        <vertAlign val="superscript"/>
        <sz val="11"/>
        <color theme="1"/>
        <rFont val="Calibri"/>
        <family val="2"/>
        <scheme val="minor"/>
      </rPr>
      <t>1/50</t>
    </r>
  </si>
  <si>
    <r>
      <t>1.2622228 * x</t>
    </r>
    <r>
      <rPr>
        <vertAlign val="superscript"/>
        <sz val="11"/>
        <color theme="1"/>
        <rFont val="Calibri"/>
        <family val="2"/>
        <scheme val="minor"/>
      </rPr>
      <t>1/2</t>
    </r>
    <r>
      <rPr>
        <sz val="11"/>
        <color theme="1"/>
        <rFont val="Calibri"/>
        <family val="2"/>
        <scheme val="minor"/>
      </rPr>
      <t xml:space="preserve"> - 695.23706506 * Lne(1/50)</t>
    </r>
  </si>
  <si>
    <r>
      <t>15.68387514X + 1.2622228X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- 695.23706506*e</t>
    </r>
    <r>
      <rPr>
        <vertAlign val="superscript"/>
        <sz val="11"/>
        <color theme="1"/>
        <rFont val="Calibri"/>
        <family val="2"/>
        <scheme val="minor"/>
      </rPr>
      <t>-x/50</t>
    </r>
    <r>
      <rPr>
        <sz val="11"/>
        <color theme="1"/>
        <rFont val="Calibri"/>
        <family val="2"/>
        <scheme val="minor"/>
      </rPr>
      <t xml:space="preserve"> - 698.72384731 = 3.423575463220118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</si>
</sst>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5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quotePrefix="1" applyNumberFormat="1" applyAlignment="1">
      <alignment horizontal="right"/>
    </xf>
    <xf numFmtId="2" fontId="0" fillId="0" borderId="0" xfId="0" quotePrefix="1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167" fontId="0" fillId="0" borderId="0" xfId="0" applyNumberFormat="1"/>
    <xf numFmtId="0" fontId="2" fillId="2" borderId="0" xfId="0" applyFont="1" applyFill="1" applyAlignment="1"/>
    <xf numFmtId="0" fontId="2" fillId="2" borderId="0" xfId="0" quotePrefix="1" applyFont="1" applyFill="1" applyAlignment="1">
      <alignment horizontal="center"/>
    </xf>
    <xf numFmtId="167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1BD-EE16-4E57-92DD-3C6102D97548}">
  <dimension ref="A1:AH62"/>
  <sheetViews>
    <sheetView topLeftCell="E19" workbookViewId="0">
      <selection activeCell="H32" sqref="H32"/>
    </sheetView>
  </sheetViews>
  <sheetFormatPr defaultRowHeight="15" x14ac:dyDescent="0.25"/>
  <cols>
    <col min="1" max="1" width="6.140625" style="1" customWidth="1"/>
    <col min="2" max="4" width="4" style="1" customWidth="1"/>
    <col min="5" max="5" width="13.5703125" style="1" customWidth="1"/>
    <col min="6" max="7" width="4" style="1" customWidth="1"/>
    <col min="8" max="8" width="12.5703125" style="1" customWidth="1"/>
    <col min="9" max="9" width="3" style="1" bestFit="1" customWidth="1"/>
    <col min="10" max="10" width="13.28515625" style="1" customWidth="1"/>
    <col min="11" max="11" width="16.85546875" style="1" customWidth="1"/>
    <col min="12" max="12" width="12.5703125" style="1" bestFit="1" customWidth="1"/>
    <col min="13" max="13" width="13.7109375" style="1" customWidth="1"/>
    <col min="14" max="14" width="14" style="1" customWidth="1"/>
    <col min="15" max="15" width="15.140625" style="1" customWidth="1"/>
    <col min="16" max="16" width="14.85546875" style="1" customWidth="1"/>
    <col min="17" max="17" width="11.28515625" style="1" customWidth="1"/>
    <col min="18" max="18" width="11.5703125" style="1" customWidth="1"/>
    <col min="19" max="36" width="4" style="1" customWidth="1"/>
    <col min="37" max="16384" width="9.140625" style="1"/>
  </cols>
  <sheetData>
    <row r="1" spans="1:34" ht="15.75" thickBot="1" x14ac:dyDescent="0.3">
      <c r="B1" s="14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6">
        <v>9</v>
      </c>
      <c r="L1" s="14">
        <v>0</v>
      </c>
      <c r="M1" s="15">
        <v>1</v>
      </c>
      <c r="N1" s="15">
        <v>2</v>
      </c>
      <c r="O1" s="15">
        <v>3</v>
      </c>
      <c r="P1" s="15">
        <v>4</v>
      </c>
      <c r="Q1" s="15">
        <v>5</v>
      </c>
      <c r="R1" s="16">
        <v>6</v>
      </c>
      <c r="S1" s="14">
        <v>0</v>
      </c>
      <c r="T1" s="15">
        <v>1</v>
      </c>
      <c r="U1" s="15">
        <v>2</v>
      </c>
      <c r="V1" s="15">
        <v>3</v>
      </c>
      <c r="W1" s="16">
        <v>4</v>
      </c>
      <c r="X1" s="14">
        <v>0</v>
      </c>
      <c r="Y1" s="15">
        <v>1</v>
      </c>
      <c r="Z1" s="16">
        <v>2</v>
      </c>
      <c r="AA1" s="14">
        <v>0</v>
      </c>
      <c r="AB1" s="15">
        <v>1</v>
      </c>
      <c r="AC1" s="17">
        <v>0</v>
      </c>
    </row>
    <row r="2" spans="1:34" x14ac:dyDescent="0.25">
      <c r="A2" s="2">
        <v>1</v>
      </c>
      <c r="B2" s="3">
        <v>1</v>
      </c>
      <c r="C2" s="4">
        <v>2</v>
      </c>
      <c r="D2" s="5">
        <v>3</v>
      </c>
      <c r="E2" s="4">
        <v>4</v>
      </c>
      <c r="F2" s="4">
        <v>5</v>
      </c>
      <c r="G2" s="5">
        <v>6</v>
      </c>
      <c r="H2" s="4">
        <v>7</v>
      </c>
      <c r="I2" s="4">
        <v>8</v>
      </c>
      <c r="J2" s="5">
        <v>9</v>
      </c>
      <c r="K2" s="6">
        <v>10</v>
      </c>
      <c r="L2" s="3">
        <v>1</v>
      </c>
      <c r="M2" s="5">
        <v>2</v>
      </c>
      <c r="N2" s="4">
        <v>4</v>
      </c>
      <c r="O2" s="4">
        <v>5</v>
      </c>
      <c r="P2" s="5">
        <v>7</v>
      </c>
      <c r="Q2" s="4">
        <v>8</v>
      </c>
      <c r="R2" s="6">
        <v>10</v>
      </c>
      <c r="S2" s="7">
        <v>1</v>
      </c>
      <c r="T2" s="4">
        <v>4</v>
      </c>
      <c r="U2" s="4">
        <v>5</v>
      </c>
      <c r="V2" s="5">
        <v>8</v>
      </c>
      <c r="W2" s="6">
        <v>10</v>
      </c>
      <c r="X2" s="3">
        <v>4</v>
      </c>
      <c r="Y2" s="5">
        <v>5</v>
      </c>
      <c r="Z2" s="6">
        <v>10</v>
      </c>
      <c r="AA2" s="3">
        <v>4</v>
      </c>
      <c r="AB2" s="11">
        <v>10</v>
      </c>
      <c r="AC2" s="12">
        <v>4</v>
      </c>
    </row>
    <row r="3" spans="1:34" x14ac:dyDescent="0.25">
      <c r="A3" s="1" t="s">
        <v>0</v>
      </c>
      <c r="B3" s="3">
        <v>1</v>
      </c>
      <c r="C3" s="4">
        <v>2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6"/>
      <c r="L3" s="3"/>
      <c r="M3" s="4"/>
      <c r="N3" s="4"/>
      <c r="O3" s="4"/>
      <c r="P3" s="4"/>
      <c r="Q3" s="4"/>
      <c r="R3" s="6"/>
      <c r="S3" s="3"/>
      <c r="T3" s="4"/>
      <c r="U3" s="4"/>
      <c r="V3" s="4"/>
      <c r="W3" s="6"/>
      <c r="X3" s="3"/>
      <c r="Y3" s="4"/>
      <c r="Z3" s="6"/>
      <c r="AA3" s="3"/>
      <c r="AB3" s="6"/>
      <c r="AC3" s="12"/>
    </row>
    <row r="4" spans="1:34" x14ac:dyDescent="0.25">
      <c r="A4" s="1" t="s">
        <v>1</v>
      </c>
      <c r="B4" s="3">
        <v>1</v>
      </c>
      <c r="C4" s="4">
        <v>2</v>
      </c>
      <c r="D4" s="4">
        <v>4</v>
      </c>
      <c r="E4" s="4">
        <v>5</v>
      </c>
      <c r="F4" s="4">
        <v>7</v>
      </c>
      <c r="G4" s="4">
        <v>8</v>
      </c>
      <c r="H4" s="4">
        <v>9</v>
      </c>
      <c r="I4" s="4">
        <v>10</v>
      </c>
      <c r="J4" s="4"/>
      <c r="K4" s="6"/>
      <c r="L4" s="3"/>
      <c r="M4" s="4"/>
      <c r="N4" s="4"/>
      <c r="O4" s="4"/>
      <c r="P4" s="4"/>
      <c r="Q4" s="4"/>
      <c r="R4" s="6"/>
      <c r="S4" s="3"/>
      <c r="T4" s="4"/>
      <c r="U4" s="4"/>
      <c r="V4" s="4"/>
      <c r="W4" s="6"/>
      <c r="X4" s="3"/>
      <c r="Y4" s="4"/>
      <c r="Z4" s="6"/>
      <c r="AA4" s="3"/>
      <c r="AB4" s="6"/>
      <c r="AC4" s="12"/>
    </row>
    <row r="5" spans="1:34" x14ac:dyDescent="0.25">
      <c r="A5" s="2">
        <v>2</v>
      </c>
      <c r="B5" s="3">
        <v>1</v>
      </c>
      <c r="C5" s="5">
        <v>2</v>
      </c>
      <c r="D5" s="4">
        <v>4</v>
      </c>
      <c r="E5" s="4">
        <v>5</v>
      </c>
      <c r="F5" s="5">
        <v>7</v>
      </c>
      <c r="G5" s="4">
        <v>8</v>
      </c>
      <c r="H5" s="4">
        <v>10</v>
      </c>
      <c r="I5" s="4"/>
      <c r="J5" s="4"/>
      <c r="K5" s="6"/>
      <c r="L5" s="3"/>
      <c r="M5" s="4"/>
      <c r="N5" s="4"/>
      <c r="O5" s="4"/>
      <c r="P5" s="4"/>
      <c r="Q5" s="4"/>
      <c r="R5" s="6"/>
      <c r="S5" s="3"/>
      <c r="T5" s="4"/>
      <c r="U5" s="4"/>
      <c r="V5" s="4"/>
      <c r="W5" s="6"/>
      <c r="X5" s="3"/>
      <c r="Y5" s="4"/>
      <c r="Z5" s="6"/>
      <c r="AA5" s="3"/>
      <c r="AB5" s="6"/>
      <c r="AC5" s="12"/>
    </row>
    <row r="6" spans="1:34" x14ac:dyDescent="0.25">
      <c r="A6" s="1" t="s">
        <v>0</v>
      </c>
      <c r="B6" s="3">
        <v>1</v>
      </c>
      <c r="C6" s="4">
        <v>4</v>
      </c>
      <c r="D6" s="4">
        <v>5</v>
      </c>
      <c r="E6" s="4">
        <v>6</v>
      </c>
      <c r="F6" s="4">
        <v>8</v>
      </c>
      <c r="G6" s="4">
        <v>10</v>
      </c>
      <c r="H6" s="4"/>
      <c r="I6" s="4"/>
      <c r="J6" s="4"/>
      <c r="K6" s="6"/>
      <c r="L6" s="3"/>
      <c r="M6" s="4"/>
      <c r="N6" s="4"/>
      <c r="O6" s="4"/>
      <c r="P6" s="4"/>
      <c r="Q6" s="4"/>
      <c r="R6" s="6"/>
      <c r="S6" s="3"/>
      <c r="T6" s="4"/>
      <c r="U6" s="4"/>
      <c r="V6" s="4"/>
      <c r="W6" s="6"/>
      <c r="X6" s="3"/>
      <c r="Y6" s="4"/>
      <c r="Z6" s="6"/>
      <c r="AA6" s="3"/>
      <c r="AB6" s="6"/>
      <c r="AC6" s="12"/>
    </row>
    <row r="7" spans="1:34" x14ac:dyDescent="0.25">
      <c r="A7" s="2">
        <v>3</v>
      </c>
      <c r="B7" s="7">
        <v>1</v>
      </c>
      <c r="C7" s="4">
        <v>4</v>
      </c>
      <c r="D7" s="4">
        <v>5</v>
      </c>
      <c r="E7" s="5">
        <v>8</v>
      </c>
      <c r="F7" s="4">
        <v>10</v>
      </c>
      <c r="G7" s="4"/>
      <c r="H7" s="4"/>
      <c r="I7" s="4"/>
      <c r="J7" s="4"/>
      <c r="K7" s="6"/>
      <c r="L7" s="3"/>
      <c r="M7" s="4"/>
      <c r="N7" s="4"/>
      <c r="O7" s="4"/>
      <c r="P7" s="4"/>
      <c r="Q7" s="4"/>
      <c r="R7" s="6"/>
      <c r="S7" s="3"/>
      <c r="T7" s="4"/>
      <c r="U7" s="4"/>
      <c r="V7" s="4"/>
      <c r="W7" s="6"/>
      <c r="X7" s="3"/>
      <c r="Y7" s="4"/>
      <c r="Z7" s="6"/>
      <c r="AA7" s="3"/>
      <c r="AB7" s="6"/>
      <c r="AC7" s="12"/>
    </row>
    <row r="8" spans="1:34" x14ac:dyDescent="0.25">
      <c r="A8" s="1" t="s">
        <v>0</v>
      </c>
      <c r="B8" s="3">
        <v>4</v>
      </c>
      <c r="C8" s="4">
        <v>5</v>
      </c>
      <c r="D8" s="4">
        <v>8</v>
      </c>
      <c r="E8" s="4">
        <v>10</v>
      </c>
      <c r="F8" s="4"/>
      <c r="G8" s="4"/>
      <c r="H8" s="4"/>
      <c r="I8" s="4"/>
      <c r="J8" s="4"/>
      <c r="K8" s="6"/>
      <c r="L8" s="3"/>
      <c r="M8" s="4"/>
      <c r="N8" s="4"/>
      <c r="O8" s="4"/>
      <c r="P8" s="4"/>
      <c r="Q8" s="4"/>
      <c r="R8" s="6"/>
      <c r="S8" s="3"/>
      <c r="T8" s="4"/>
      <c r="U8" s="4"/>
      <c r="V8" s="4"/>
      <c r="W8" s="6"/>
      <c r="X8" s="3"/>
      <c r="Y8" s="4"/>
      <c r="Z8" s="6"/>
      <c r="AA8" s="3"/>
      <c r="AB8" s="6"/>
      <c r="AC8" s="12"/>
    </row>
    <row r="9" spans="1:34" x14ac:dyDescent="0.25">
      <c r="A9" s="2">
        <v>4</v>
      </c>
      <c r="B9" s="3">
        <v>4</v>
      </c>
      <c r="C9" s="5">
        <v>5</v>
      </c>
      <c r="D9" s="4">
        <v>10</v>
      </c>
      <c r="E9" s="4"/>
      <c r="F9" s="4"/>
      <c r="G9" s="4"/>
      <c r="H9" s="4"/>
      <c r="I9" s="4"/>
      <c r="J9" s="4"/>
      <c r="K9" s="6"/>
      <c r="L9" s="3"/>
      <c r="M9" s="4"/>
      <c r="N9" s="4"/>
      <c r="O9" s="4"/>
      <c r="P9" s="4"/>
      <c r="Q9" s="4"/>
      <c r="R9" s="6"/>
      <c r="S9" s="3"/>
      <c r="T9" s="4"/>
      <c r="U9" s="4"/>
      <c r="V9" s="4"/>
      <c r="W9" s="6"/>
      <c r="X9" s="3"/>
      <c r="Y9" s="4"/>
      <c r="Z9" s="6"/>
      <c r="AA9" s="3"/>
      <c r="AB9" s="6"/>
      <c r="AC9" s="12"/>
    </row>
    <row r="10" spans="1:34" x14ac:dyDescent="0.25">
      <c r="A10" s="1" t="s">
        <v>0</v>
      </c>
      <c r="B10" s="3">
        <v>4</v>
      </c>
      <c r="C10" s="5">
        <v>10</v>
      </c>
      <c r="D10" s="4"/>
      <c r="E10" s="4"/>
      <c r="F10" s="4"/>
      <c r="G10" s="4"/>
      <c r="H10" s="4"/>
      <c r="I10" s="4"/>
      <c r="J10" s="4"/>
      <c r="K10" s="6"/>
      <c r="L10" s="3"/>
      <c r="M10" s="4"/>
      <c r="N10" s="4"/>
      <c r="O10" s="4"/>
      <c r="P10" s="4"/>
      <c r="Q10" s="4"/>
      <c r="R10" s="6"/>
      <c r="S10" s="3"/>
      <c r="T10" s="4"/>
      <c r="U10" s="4"/>
      <c r="V10" s="4"/>
      <c r="W10" s="6"/>
      <c r="X10" s="3"/>
      <c r="Y10" s="4"/>
      <c r="Z10" s="6"/>
      <c r="AA10" s="3"/>
      <c r="AB10" s="6"/>
      <c r="AC10" s="12"/>
    </row>
    <row r="11" spans="1:34" x14ac:dyDescent="0.25">
      <c r="A11" s="2">
        <v>5</v>
      </c>
      <c r="B11" s="3">
        <v>4</v>
      </c>
      <c r="C11" s="4"/>
      <c r="D11" s="4"/>
      <c r="E11" s="4"/>
      <c r="F11" s="4"/>
      <c r="G11" s="4"/>
      <c r="H11" s="4"/>
      <c r="I11" s="4"/>
      <c r="J11" s="4"/>
      <c r="K11" s="6"/>
      <c r="L11" s="3"/>
      <c r="M11" s="4"/>
      <c r="N11" s="4"/>
      <c r="O11" s="4"/>
      <c r="P11" s="4"/>
      <c r="Q11" s="4"/>
      <c r="R11" s="6"/>
      <c r="S11" s="3"/>
      <c r="T11" s="4"/>
      <c r="U11" s="4"/>
      <c r="V11" s="4"/>
      <c r="W11" s="6"/>
      <c r="X11" s="3"/>
      <c r="Y11" s="4"/>
      <c r="Z11" s="6"/>
      <c r="AA11" s="3"/>
      <c r="AB11" s="6"/>
      <c r="AC11" s="12"/>
    </row>
    <row r="12" spans="1:34" x14ac:dyDescent="0.25">
      <c r="B12" s="3"/>
      <c r="C12" s="4"/>
      <c r="D12" s="4"/>
      <c r="E12" s="4"/>
      <c r="F12" s="4"/>
      <c r="G12" s="4"/>
      <c r="H12" s="4"/>
      <c r="I12" s="4"/>
      <c r="J12" s="4"/>
      <c r="K12" s="6"/>
      <c r="L12" s="3"/>
      <c r="M12" s="4"/>
      <c r="N12" s="4"/>
      <c r="O12" s="4"/>
      <c r="P12" s="4"/>
      <c r="Q12" s="4"/>
      <c r="R12" s="6"/>
      <c r="S12" s="3"/>
      <c r="T12" s="4"/>
      <c r="U12" s="4"/>
      <c r="V12" s="4"/>
      <c r="W12" s="6"/>
      <c r="X12" s="3"/>
      <c r="Y12" s="4"/>
      <c r="Z12" s="6"/>
      <c r="AA12" s="3"/>
      <c r="AB12" s="6"/>
      <c r="AC12" s="12"/>
    </row>
    <row r="13" spans="1:34" ht="15.75" thickBot="1" x14ac:dyDescent="0.3">
      <c r="B13" s="8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10"/>
      <c r="S13" s="8"/>
      <c r="T13" s="9"/>
      <c r="U13" s="9"/>
      <c r="V13" s="9"/>
      <c r="W13" s="10"/>
      <c r="X13" s="8"/>
      <c r="Y13" s="9"/>
      <c r="Z13" s="10"/>
      <c r="AA13" s="8"/>
      <c r="AB13" s="10"/>
      <c r="AC13" s="13"/>
    </row>
    <row r="14" spans="1:34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0</v>
      </c>
      <c r="M14" s="1">
        <v>1</v>
      </c>
      <c r="N14" s="1">
        <v>2</v>
      </c>
      <c r="O14" s="1">
        <v>3</v>
      </c>
      <c r="P14" s="1">
        <v>4</v>
      </c>
      <c r="Q14" s="1">
        <v>5</v>
      </c>
      <c r="R14" s="1">
        <v>6</v>
      </c>
      <c r="S14" s="1">
        <v>0</v>
      </c>
      <c r="T14" s="1">
        <v>1</v>
      </c>
      <c r="U14" s="1">
        <v>2</v>
      </c>
      <c r="V14" s="1">
        <v>3</v>
      </c>
      <c r="W14" s="1">
        <v>4</v>
      </c>
      <c r="X14" s="1">
        <v>0</v>
      </c>
      <c r="Y14" s="1">
        <v>1</v>
      </c>
      <c r="Z14" s="1">
        <v>2</v>
      </c>
      <c r="AA14" s="1">
        <v>0</v>
      </c>
      <c r="AB14" s="1">
        <v>1</v>
      </c>
      <c r="AC14" s="1">
        <v>0</v>
      </c>
    </row>
    <row r="15" spans="1:34" x14ac:dyDescent="0.25">
      <c r="B15" s="1">
        <v>1</v>
      </c>
      <c r="C15" s="1">
        <v>2</v>
      </c>
      <c r="D15" s="20">
        <v>3</v>
      </c>
      <c r="E15" s="1">
        <v>4</v>
      </c>
      <c r="F15" s="1">
        <v>5</v>
      </c>
      <c r="G15" s="20">
        <v>6</v>
      </c>
      <c r="H15" s="1">
        <v>7</v>
      </c>
      <c r="I15" s="1">
        <v>8</v>
      </c>
      <c r="J15" s="20">
        <v>9</v>
      </c>
      <c r="K15" s="1">
        <v>10</v>
      </c>
      <c r="L15" s="1">
        <v>11</v>
      </c>
      <c r="M15" s="20">
        <v>12</v>
      </c>
      <c r="N15" s="1">
        <v>13</v>
      </c>
      <c r="O15" s="1">
        <v>14</v>
      </c>
      <c r="P15" s="20">
        <v>15</v>
      </c>
      <c r="Q15" s="1">
        <v>16</v>
      </c>
      <c r="R15" s="1">
        <v>17</v>
      </c>
      <c r="S15" s="20">
        <v>18</v>
      </c>
      <c r="T15" s="1">
        <v>19</v>
      </c>
      <c r="U15" s="1">
        <v>20</v>
      </c>
      <c r="V15" s="20">
        <v>21</v>
      </c>
      <c r="W15" s="1">
        <v>22</v>
      </c>
      <c r="X15" s="1">
        <v>23</v>
      </c>
      <c r="Y15" s="20">
        <v>24</v>
      </c>
      <c r="Z15" s="1">
        <v>25</v>
      </c>
      <c r="AA15" s="1">
        <v>26</v>
      </c>
      <c r="AB15" s="20">
        <v>27</v>
      </c>
      <c r="AC15" s="1">
        <v>28</v>
      </c>
    </row>
    <row r="16" spans="1:34" ht="15.75" thickBot="1" x14ac:dyDescent="0.3">
      <c r="A16" s="1" t="s">
        <v>3</v>
      </c>
      <c r="B16" s="1">
        <v>1</v>
      </c>
      <c r="C16" s="1">
        <v>2</v>
      </c>
      <c r="D16" s="20">
        <v>3</v>
      </c>
      <c r="E16" s="1">
        <v>1</v>
      </c>
      <c r="F16" s="1">
        <v>2</v>
      </c>
      <c r="G16" s="20">
        <v>3</v>
      </c>
      <c r="H16" s="1">
        <v>1</v>
      </c>
      <c r="I16" s="1">
        <v>2</v>
      </c>
      <c r="J16" s="20">
        <v>3</v>
      </c>
      <c r="K16" s="1">
        <v>1</v>
      </c>
      <c r="L16" s="1">
        <v>2</v>
      </c>
      <c r="M16" s="20">
        <v>3</v>
      </c>
      <c r="N16" s="1">
        <v>1</v>
      </c>
      <c r="O16" s="1">
        <v>2</v>
      </c>
      <c r="P16" s="20">
        <v>3</v>
      </c>
      <c r="Q16" s="1">
        <v>1</v>
      </c>
      <c r="R16" s="1">
        <v>2</v>
      </c>
      <c r="S16" s="20">
        <v>3</v>
      </c>
      <c r="T16" s="1">
        <v>1</v>
      </c>
      <c r="U16" s="1">
        <v>2</v>
      </c>
      <c r="V16" s="20">
        <v>3</v>
      </c>
      <c r="W16" s="1">
        <v>1</v>
      </c>
      <c r="X16" s="1">
        <v>2</v>
      </c>
      <c r="Y16" s="20">
        <v>3</v>
      </c>
      <c r="Z16" s="1">
        <v>1</v>
      </c>
      <c r="AA16" s="1">
        <v>2</v>
      </c>
      <c r="AB16" s="20">
        <v>3</v>
      </c>
      <c r="AE16"/>
      <c r="AF16"/>
      <c r="AG16"/>
      <c r="AH16"/>
    </row>
    <row r="17" spans="1:34" ht="15.75" thickBot="1" x14ac:dyDescent="0.3">
      <c r="A17" s="1" t="s">
        <v>4</v>
      </c>
      <c r="B17" s="14">
        <v>0</v>
      </c>
      <c r="C17" s="15">
        <v>1</v>
      </c>
      <c r="D17" s="22">
        <v>2</v>
      </c>
      <c r="E17" s="15">
        <v>3</v>
      </c>
      <c r="F17" s="15">
        <v>4</v>
      </c>
      <c r="G17" s="22">
        <v>5</v>
      </c>
      <c r="H17" s="15">
        <v>6</v>
      </c>
      <c r="I17" s="15">
        <v>7</v>
      </c>
      <c r="J17" s="22">
        <v>8</v>
      </c>
      <c r="K17" s="16">
        <v>9</v>
      </c>
      <c r="L17" s="14">
        <v>0</v>
      </c>
      <c r="M17" s="22">
        <v>1</v>
      </c>
      <c r="N17" s="15">
        <v>2</v>
      </c>
      <c r="O17" s="15">
        <v>3</v>
      </c>
      <c r="P17" s="22">
        <v>4</v>
      </c>
      <c r="Q17" s="15">
        <v>5</v>
      </c>
      <c r="R17" s="15">
        <v>6</v>
      </c>
      <c r="S17" s="23">
        <v>0</v>
      </c>
      <c r="T17" s="15">
        <v>1</v>
      </c>
      <c r="U17" s="15">
        <v>2</v>
      </c>
      <c r="V17" s="22">
        <v>3</v>
      </c>
      <c r="W17" s="15">
        <v>4</v>
      </c>
      <c r="X17" s="14">
        <v>0</v>
      </c>
      <c r="Y17" s="22">
        <v>1</v>
      </c>
      <c r="Z17" s="16">
        <v>2</v>
      </c>
      <c r="AA17" s="14">
        <v>0</v>
      </c>
      <c r="AB17" s="24">
        <v>1</v>
      </c>
      <c r="AC17" s="17">
        <v>0</v>
      </c>
      <c r="AE17"/>
      <c r="AF17"/>
      <c r="AG17"/>
      <c r="AH17"/>
    </row>
    <row r="18" spans="1:34" ht="15.75" thickBot="1" x14ac:dyDescent="0.3">
      <c r="A18" s="1" t="s">
        <v>5</v>
      </c>
      <c r="B18" s="8">
        <v>1</v>
      </c>
      <c r="C18" s="9">
        <v>2</v>
      </c>
      <c r="D18" s="18">
        <v>3</v>
      </c>
      <c r="E18" s="9">
        <v>4</v>
      </c>
      <c r="F18" s="9">
        <v>5</v>
      </c>
      <c r="G18" s="18">
        <v>6</v>
      </c>
      <c r="H18" s="9">
        <v>7</v>
      </c>
      <c r="I18" s="9">
        <v>8</v>
      </c>
      <c r="J18" s="18">
        <v>9</v>
      </c>
      <c r="K18" s="10">
        <v>10</v>
      </c>
      <c r="L18" s="8">
        <v>1</v>
      </c>
      <c r="M18" s="18">
        <v>2</v>
      </c>
      <c r="N18" s="9">
        <v>4</v>
      </c>
      <c r="O18" s="9">
        <v>5</v>
      </c>
      <c r="P18" s="18">
        <v>7</v>
      </c>
      <c r="Q18" s="9">
        <v>8</v>
      </c>
      <c r="R18" s="10">
        <v>10</v>
      </c>
      <c r="S18" s="19">
        <v>1</v>
      </c>
      <c r="T18" s="9">
        <v>4</v>
      </c>
      <c r="U18" s="9">
        <v>5</v>
      </c>
      <c r="V18" s="18">
        <v>8</v>
      </c>
      <c r="W18" s="10">
        <v>10</v>
      </c>
      <c r="X18" s="8">
        <v>4</v>
      </c>
      <c r="Y18" s="18">
        <v>5</v>
      </c>
      <c r="Z18" s="10">
        <v>10</v>
      </c>
      <c r="AA18" s="8">
        <v>4</v>
      </c>
      <c r="AB18" s="25">
        <v>10</v>
      </c>
      <c r="AC18" s="21">
        <v>4</v>
      </c>
      <c r="AD18"/>
      <c r="AE18"/>
      <c r="AF18"/>
      <c r="AG18"/>
      <c r="AH18"/>
    </row>
    <row r="19" spans="1:34" x14ac:dyDescent="0.25">
      <c r="D19" s="20" t="s">
        <v>2</v>
      </c>
      <c r="G19" s="20" t="s">
        <v>2</v>
      </c>
      <c r="J19" s="20" t="s">
        <v>2</v>
      </c>
      <c r="M19" s="20" t="s">
        <v>2</v>
      </c>
      <c r="P19" s="20" t="s">
        <v>2</v>
      </c>
      <c r="S19" s="20" t="s">
        <v>2</v>
      </c>
      <c r="V19" s="20" t="s">
        <v>2</v>
      </c>
      <c r="Y19" s="20" t="s">
        <v>2</v>
      </c>
      <c r="AB19" s="20" t="s">
        <v>2</v>
      </c>
      <c r="AD19"/>
      <c r="AE19"/>
      <c r="AF19"/>
      <c r="AG19"/>
      <c r="AH19"/>
    </row>
    <row r="20" spans="1:34" x14ac:dyDescent="0.25">
      <c r="AE20"/>
      <c r="AF20"/>
      <c r="AG20"/>
      <c r="AH20"/>
    </row>
    <row r="21" spans="1:34" x14ac:dyDescent="0.25">
      <c r="G21" s="1">
        <f>E23</f>
        <v>65</v>
      </c>
      <c r="H21" s="1">
        <f>IF(G21&gt;=H22,E23-H22,G21)</f>
        <v>1</v>
      </c>
      <c r="I21" s="1">
        <f t="shared" ref="I21:N21" si="0">IF(H21&gt;=I22,H21-I22,H21)</f>
        <v>1</v>
      </c>
      <c r="J21" s="1">
        <f t="shared" si="0"/>
        <v>1</v>
      </c>
      <c r="K21" s="1">
        <f t="shared" si="0"/>
        <v>1</v>
      </c>
      <c r="L21" s="1">
        <f t="shared" si="0"/>
        <v>1</v>
      </c>
      <c r="M21" s="1">
        <f t="shared" si="0"/>
        <v>1</v>
      </c>
      <c r="N21" s="1">
        <f t="shared" si="0"/>
        <v>0</v>
      </c>
    </row>
    <row r="22" spans="1:34" x14ac:dyDescent="0.25">
      <c r="G22" s="1">
        <v>128</v>
      </c>
      <c r="H22" s="1">
        <v>64</v>
      </c>
      <c r="I22" s="1">
        <v>32</v>
      </c>
      <c r="J22" s="1">
        <v>16</v>
      </c>
      <c r="K22" s="1">
        <v>8</v>
      </c>
      <c r="L22" s="1">
        <v>4</v>
      </c>
      <c r="M22" s="1">
        <v>2</v>
      </c>
      <c r="N22" s="1">
        <v>1</v>
      </c>
    </row>
    <row r="23" spans="1:34" x14ac:dyDescent="0.25">
      <c r="E23" s="1">
        <v>65</v>
      </c>
      <c r="G23" s="1">
        <f>IF($E$23&gt;=G22, 1,0)</f>
        <v>0</v>
      </c>
      <c r="H23" s="1">
        <f>IF(G21&gt;=H22,1,0)</f>
        <v>1</v>
      </c>
      <c r="I23" s="1">
        <f t="shared" ref="I23:N23" si="1">IF(H21&gt;=I22,1,0)</f>
        <v>0</v>
      </c>
      <c r="J23" s="1">
        <f t="shared" si="1"/>
        <v>0</v>
      </c>
      <c r="K23" s="1">
        <f t="shared" si="1"/>
        <v>0</v>
      </c>
      <c r="L23" s="1">
        <f t="shared" si="1"/>
        <v>0</v>
      </c>
      <c r="M23" s="1">
        <f t="shared" si="1"/>
        <v>0</v>
      </c>
      <c r="N23" s="1">
        <f t="shared" si="1"/>
        <v>1</v>
      </c>
    </row>
    <row r="24" spans="1:34" x14ac:dyDescent="0.25">
      <c r="E24" s="1">
        <v>238</v>
      </c>
      <c r="G24" s="1">
        <v>1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</row>
    <row r="25" spans="1:34" x14ac:dyDescent="0.25">
      <c r="E25" s="1">
        <v>236</v>
      </c>
      <c r="G25" s="1">
        <v>1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">
        <v>0</v>
      </c>
      <c r="N25" s="1">
        <v>0</v>
      </c>
    </row>
    <row r="26" spans="1:34" x14ac:dyDescent="0.25">
      <c r="E26" s="1">
        <v>225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1:34" x14ac:dyDescent="0.25">
      <c r="E27" s="1">
        <v>46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</row>
    <row r="29" spans="1:34" x14ac:dyDescent="0.25">
      <c r="G29" s="1" t="s">
        <v>32</v>
      </c>
      <c r="H29" s="1">
        <v>2.71828</v>
      </c>
      <c r="J29" s="1" t="s">
        <v>6</v>
      </c>
      <c r="K29" s="1" t="s">
        <v>7</v>
      </c>
      <c r="L29" s="26" t="s">
        <v>8</v>
      </c>
      <c r="M29" s="1" t="s">
        <v>9</v>
      </c>
      <c r="N29" s="26" t="s">
        <v>10</v>
      </c>
      <c r="O29" s="1" t="s">
        <v>11</v>
      </c>
      <c r="P29" s="26" t="s">
        <v>12</v>
      </c>
      <c r="Q29" s="26" t="s">
        <v>13</v>
      </c>
    </row>
    <row r="30" spans="1:34" x14ac:dyDescent="0.25">
      <c r="J30" s="1">
        <v>15.68387514</v>
      </c>
      <c r="K30" s="1">
        <f>H31</f>
        <v>41.899174957954997</v>
      </c>
      <c r="L30" s="1">
        <v>1.2622228</v>
      </c>
      <c r="M30" s="1">
        <f>SQRT(H31^3)</f>
        <v>271.21156636354732</v>
      </c>
      <c r="N30" s="1">
        <v>-695.23706505999996</v>
      </c>
      <c r="O30" s="1">
        <f>EXP(-H31/50)</f>
        <v>0.43258194637986919</v>
      </c>
      <c r="P30" s="1">
        <v>-698.72384731</v>
      </c>
    </row>
    <row r="31" spans="1:34" x14ac:dyDescent="0.25">
      <c r="E31" s="1">
        <v>1</v>
      </c>
      <c r="H31" s="29">
        <v>41.899174957954997</v>
      </c>
      <c r="K31" s="1">
        <f>J30*K30</f>
        <v>657.14142850958092</v>
      </c>
      <c r="L31" s="26"/>
      <c r="M31" s="1">
        <f>M30*L30</f>
        <v>342.32942268778248</v>
      </c>
      <c r="N31" s="26"/>
      <c r="O31" s="1">
        <f>N30*EXP(H31/50)</f>
        <v>-1607.1800288435566</v>
      </c>
      <c r="P31" s="26"/>
      <c r="Q31" s="1">
        <f>P30</f>
        <v>-698.72384731</v>
      </c>
      <c r="R31" s="28">
        <f>SUM(K31:Q31)</f>
        <v>-1306.4330249561931</v>
      </c>
    </row>
    <row r="32" spans="1:34" x14ac:dyDescent="0.25">
      <c r="E32" s="1">
        <f>E31-128</f>
        <v>-127</v>
      </c>
      <c r="H32" s="1">
        <v>3</v>
      </c>
    </row>
    <row r="33" spans="2:17" x14ac:dyDescent="0.25">
      <c r="J33" s="1" t="s">
        <v>14</v>
      </c>
      <c r="K33" s="30" t="s">
        <v>26</v>
      </c>
      <c r="L33" s="32">
        <f>SQRT(H31^3)</f>
        <v>271.21156636354732</v>
      </c>
      <c r="N33" s="26"/>
      <c r="Q33" s="26"/>
    </row>
    <row r="34" spans="2:17" x14ac:dyDescent="0.25">
      <c r="J34" s="1" t="s">
        <v>15</v>
      </c>
      <c r="K34" s="30" t="s">
        <v>27</v>
      </c>
      <c r="L34" s="33">
        <f>EXP(-H31/50)</f>
        <v>0.43258194637986919</v>
      </c>
    </row>
    <row r="35" spans="2:17" x14ac:dyDescent="0.25">
      <c r="J35" s="1" t="s">
        <v>16</v>
      </c>
      <c r="K35" s="30" t="s">
        <v>24</v>
      </c>
      <c r="L35" s="33">
        <f>J30*H31</f>
        <v>657.14142850958092</v>
      </c>
      <c r="M35" s="27"/>
      <c r="N35" s="26"/>
      <c r="O35" s="35"/>
      <c r="P35" s="35"/>
    </row>
    <row r="36" spans="2:17" x14ac:dyDescent="0.25">
      <c r="H36" s="1">
        <v>73.595368554161993</v>
      </c>
      <c r="J36" s="1" t="s">
        <v>17</v>
      </c>
      <c r="K36" s="30" t="s">
        <v>28</v>
      </c>
      <c r="L36" s="33">
        <f>L30*M30</f>
        <v>342.32942268778248</v>
      </c>
    </row>
    <row r="37" spans="2:17" x14ac:dyDescent="0.25">
      <c r="H37" s="1">
        <v>41.899174957954997</v>
      </c>
      <c r="J37" s="1" t="s">
        <v>18</v>
      </c>
      <c r="K37" s="30" t="s">
        <v>29</v>
      </c>
      <c r="L37" s="33">
        <f>N30*L34</f>
        <v>-300.74700279908251</v>
      </c>
    </row>
    <row r="38" spans="2:17" x14ac:dyDescent="0.25">
      <c r="J38" s="1" t="s">
        <v>19</v>
      </c>
      <c r="K38" s="30" t="s">
        <v>30</v>
      </c>
      <c r="L38" s="32">
        <f>L35+L36</f>
        <v>999.47085119736334</v>
      </c>
    </row>
    <row r="39" spans="2:17" x14ac:dyDescent="0.25">
      <c r="J39" s="1" t="s">
        <v>20</v>
      </c>
      <c r="K39" s="30" t="s">
        <v>31</v>
      </c>
      <c r="L39" s="33">
        <f>L38+L37</f>
        <v>698.72384839828078</v>
      </c>
    </row>
    <row r="40" spans="2:17" x14ac:dyDescent="0.25">
      <c r="J40" s="1" t="s">
        <v>21</v>
      </c>
      <c r="K40" s="30" t="s">
        <v>25</v>
      </c>
      <c r="L40" s="34">
        <f>L39+P30</f>
        <v>1.0882807828238583E-6</v>
      </c>
    </row>
    <row r="41" spans="2:17" x14ac:dyDescent="0.25">
      <c r="J41" s="1" t="s">
        <v>22</v>
      </c>
      <c r="K41" s="31"/>
      <c r="L41" s="33"/>
    </row>
    <row r="42" spans="2:17" x14ac:dyDescent="0.25">
      <c r="H42" s="1">
        <f>H29*H31</f>
        <v>113.89368930470991</v>
      </c>
      <c r="J42" s="1" t="s">
        <v>23</v>
      </c>
      <c r="K42" s="31"/>
      <c r="L42" s="33"/>
    </row>
    <row r="43" spans="2:17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2:17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2:17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2:17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2:17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2:17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2:1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2:1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2:1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2:1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2:1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2:1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2:1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2:1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2:1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2:15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2:15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2: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5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2:15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99F2-F558-4B67-B3F5-BCEC1DBBC92C}">
  <dimension ref="A1:L71"/>
  <sheetViews>
    <sheetView tabSelected="1" topLeftCell="C22" workbookViewId="0">
      <selection activeCell="E24" sqref="E24"/>
    </sheetView>
  </sheetViews>
  <sheetFormatPr defaultRowHeight="15" x14ac:dyDescent="0.25"/>
  <cols>
    <col min="1" max="1" width="4" style="1" customWidth="1"/>
    <col min="2" max="2" width="12.5703125" style="1" customWidth="1"/>
    <col min="3" max="3" width="3" style="1" bestFit="1" customWidth="1"/>
    <col min="4" max="4" width="13.28515625" style="1" customWidth="1"/>
    <col min="5" max="5" width="41.5703125" style="1" customWidth="1"/>
    <col min="6" max="6" width="17.28515625" style="1" customWidth="1"/>
    <col min="7" max="7" width="13.7109375" style="1" customWidth="1"/>
    <col min="8" max="8" width="14" style="1" customWidth="1"/>
    <col min="9" max="9" width="15.140625" style="1" customWidth="1"/>
    <col min="10" max="10" width="14.85546875" style="1" customWidth="1"/>
    <col min="11" max="11" width="11.28515625" style="1" customWidth="1"/>
    <col min="12" max="12" width="11.5703125" style="1" customWidth="1"/>
    <col min="13" max="30" width="4" style="1" customWidth="1"/>
    <col min="31" max="16384" width="9.140625" style="1"/>
  </cols>
  <sheetData>
    <row r="1" spans="1:12" x14ac:dyDescent="0.25">
      <c r="A1" s="1" t="s">
        <v>32</v>
      </c>
      <c r="B1" s="1">
        <v>2.71828</v>
      </c>
      <c r="D1" s="1" t="s">
        <v>6</v>
      </c>
      <c r="E1" s="1" t="s">
        <v>7</v>
      </c>
      <c r="F1" s="26" t="s">
        <v>8</v>
      </c>
      <c r="G1" s="1" t="s">
        <v>9</v>
      </c>
      <c r="H1" s="26" t="s">
        <v>10</v>
      </c>
      <c r="I1" s="1" t="s">
        <v>11</v>
      </c>
      <c r="J1" s="26" t="s">
        <v>12</v>
      </c>
      <c r="K1" s="26" t="s">
        <v>13</v>
      </c>
    </row>
    <row r="2" spans="1:12" x14ac:dyDescent="0.25">
      <c r="D2" s="38">
        <v>0.59912051</v>
      </c>
      <c r="E2" s="1">
        <f>B3</f>
        <v>4</v>
      </c>
      <c r="F2" s="38">
        <v>0.64030348000000004</v>
      </c>
      <c r="G2" s="1">
        <f>SQRT(B3^3)</f>
        <v>8</v>
      </c>
      <c r="H2" s="38">
        <v>263.33721366999998</v>
      </c>
      <c r="I2" s="1">
        <f>EXP(-B3/50)</f>
        <v>0.92311634638663576</v>
      </c>
      <c r="J2" s="38">
        <v>387.92069616999999</v>
      </c>
    </row>
    <row r="3" spans="1:12" x14ac:dyDescent="0.25">
      <c r="A3" s="26" t="s">
        <v>33</v>
      </c>
      <c r="B3" s="29">
        <v>4</v>
      </c>
      <c r="E3" s="1">
        <f>D2*E2</f>
        <v>2.39648204</v>
      </c>
      <c r="F3" s="26"/>
      <c r="G3" s="1">
        <f>G2*F2</f>
        <v>5.1224278400000003</v>
      </c>
      <c r="H3" s="26"/>
      <c r="I3" s="1">
        <f>H2*EXP(B3/50)</f>
        <v>285.26979800626833</v>
      </c>
      <c r="J3" s="26"/>
      <c r="K3" s="1">
        <f>J2</f>
        <v>387.92069616999999</v>
      </c>
      <c r="L3" s="28">
        <f>SUM(E3:K3)</f>
        <v>680.70940405626834</v>
      </c>
    </row>
    <row r="5" spans="1:12" x14ac:dyDescent="0.25">
      <c r="D5" s="1" t="s">
        <v>14</v>
      </c>
      <c r="E5" s="30" t="s">
        <v>26</v>
      </c>
      <c r="F5" s="32">
        <f>SQRT(B3^3)</f>
        <v>8</v>
      </c>
      <c r="H5" s="26"/>
      <c r="K5" s="26"/>
    </row>
    <row r="6" spans="1:12" x14ac:dyDescent="0.25">
      <c r="D6" s="1" t="s">
        <v>15</v>
      </c>
      <c r="E6" s="30" t="s">
        <v>27</v>
      </c>
      <c r="F6" s="33">
        <f>EXP(-B3/50)</f>
        <v>0.92311634638663576</v>
      </c>
    </row>
    <row r="7" spans="1:12" x14ac:dyDescent="0.25">
      <c r="D7" s="1" t="s">
        <v>16</v>
      </c>
      <c r="E7" s="30" t="s">
        <v>24</v>
      </c>
      <c r="F7" s="33">
        <f>D2*B3</f>
        <v>2.39648204</v>
      </c>
      <c r="G7" s="27"/>
      <c r="H7" s="26"/>
      <c r="I7" s="35"/>
      <c r="J7" s="35"/>
    </row>
    <row r="8" spans="1:12" ht="18" x14ac:dyDescent="0.35">
      <c r="A8" s="26" t="s">
        <v>34</v>
      </c>
      <c r="B8" s="1">
        <v>73.595368554161993</v>
      </c>
      <c r="D8" s="1" t="s">
        <v>17</v>
      </c>
      <c r="E8" s="30" t="s">
        <v>36</v>
      </c>
      <c r="F8" s="33">
        <f>F2*G2</f>
        <v>5.1224278400000003</v>
      </c>
    </row>
    <row r="9" spans="1:12" ht="18" x14ac:dyDescent="0.35">
      <c r="A9" s="26" t="s">
        <v>35</v>
      </c>
      <c r="B9" s="1">
        <v>41.899174957954997</v>
      </c>
      <c r="D9" s="1" t="s">
        <v>18</v>
      </c>
      <c r="E9" s="30" t="s">
        <v>30</v>
      </c>
      <c r="F9" s="32">
        <f>F7+F8</f>
        <v>7.5189098800000007</v>
      </c>
    </row>
    <row r="10" spans="1:12" x14ac:dyDescent="0.25">
      <c r="D10" s="1" t="s">
        <v>19</v>
      </c>
      <c r="E10" s="30" t="s">
        <v>37</v>
      </c>
      <c r="F10" s="33">
        <f>-H2*I2</f>
        <v>-243.09088655068723</v>
      </c>
    </row>
    <row r="11" spans="1:12" x14ac:dyDescent="0.25">
      <c r="D11" s="1" t="s">
        <v>20</v>
      </c>
      <c r="E11" s="30" t="s">
        <v>38</v>
      </c>
      <c r="F11" s="37">
        <f>-J2</f>
        <v>-387.92069616999999</v>
      </c>
    </row>
    <row r="12" spans="1:12" x14ac:dyDescent="0.25">
      <c r="D12" s="1" t="s">
        <v>21</v>
      </c>
      <c r="E12" s="30" t="s">
        <v>39</v>
      </c>
      <c r="F12" s="38">
        <f>(-H2*I2)-J2</f>
        <v>-631.01158272068722</v>
      </c>
    </row>
    <row r="13" spans="1:12" x14ac:dyDescent="0.25">
      <c r="D13" s="1" t="s">
        <v>22</v>
      </c>
      <c r="E13" s="30" t="s">
        <v>40</v>
      </c>
      <c r="F13" s="33">
        <f>F9+F12</f>
        <v>-623.49267284068719</v>
      </c>
    </row>
    <row r="14" spans="1:12" x14ac:dyDescent="0.25">
      <c r="E14" s="31"/>
      <c r="F14" s="33"/>
    </row>
    <row r="15" spans="1:12" x14ac:dyDescent="0.25">
      <c r="A15"/>
      <c r="B15"/>
      <c r="C15"/>
      <c r="D15" s="29" t="s">
        <v>41</v>
      </c>
      <c r="E15" s="29" t="s">
        <v>7</v>
      </c>
      <c r="F15" s="41" t="s">
        <v>8</v>
      </c>
      <c r="G15" s="41" t="s">
        <v>42</v>
      </c>
      <c r="H15" s="41" t="s">
        <v>43</v>
      </c>
      <c r="I15" s="29" t="s">
        <v>11</v>
      </c>
      <c r="J15" s="41" t="s">
        <v>12</v>
      </c>
      <c r="K15" s="41" t="s">
        <v>44</v>
      </c>
    </row>
    <row r="16" spans="1:12" x14ac:dyDescent="0.25">
      <c r="A16"/>
      <c r="B16"/>
      <c r="C16"/>
      <c r="D16" s="42">
        <f t="shared" ref="D16:J16" si="0">D2</f>
        <v>0.59912051</v>
      </c>
      <c r="E16" s="42">
        <f t="shared" si="0"/>
        <v>4</v>
      </c>
      <c r="F16" s="42">
        <f t="shared" si="0"/>
        <v>0.64030348000000004</v>
      </c>
      <c r="G16" s="42">
        <f t="shared" si="0"/>
        <v>8</v>
      </c>
      <c r="H16" s="42">
        <f t="shared" si="0"/>
        <v>263.33721366999998</v>
      </c>
      <c r="I16" s="42">
        <f t="shared" si="0"/>
        <v>0.92311634638663576</v>
      </c>
      <c r="J16" s="42">
        <f t="shared" si="0"/>
        <v>387.92069616999999</v>
      </c>
      <c r="K16" s="42">
        <v>0</v>
      </c>
    </row>
    <row r="17" spans="1:11" x14ac:dyDescent="0.25">
      <c r="A17"/>
      <c r="B17"/>
      <c r="C17"/>
      <c r="D17" s="42">
        <f>D16*E16</f>
        <v>2.39648204</v>
      </c>
      <c r="E17" s="42">
        <f>F16*G16</f>
        <v>5.1224278400000003</v>
      </c>
      <c r="F17" s="42">
        <f>H16*I16</f>
        <v>243.09088655068723</v>
      </c>
      <c r="G17" s="42">
        <f>J16</f>
        <v>387.92069616999999</v>
      </c>
      <c r="H17" s="42"/>
      <c r="I17" s="42"/>
      <c r="J17" s="42"/>
      <c r="K17" s="42"/>
    </row>
    <row r="18" spans="1:11" x14ac:dyDescent="0.25">
      <c r="A18"/>
      <c r="B18"/>
      <c r="C18"/>
      <c r="D18" s="42">
        <f>D17+E17</f>
        <v>7.5189098800000007</v>
      </c>
      <c r="E18" s="42">
        <f>F17+G17</f>
        <v>631.01158272068722</v>
      </c>
      <c r="F18" s="42"/>
      <c r="G18" s="42"/>
      <c r="H18" s="42"/>
      <c r="I18" s="42"/>
      <c r="J18" s="42"/>
      <c r="K18" s="42"/>
    </row>
    <row r="19" spans="1:11" x14ac:dyDescent="0.25">
      <c r="A19"/>
      <c r="B19"/>
      <c r="C19"/>
      <c r="D19" s="42">
        <f>D18+E18</f>
        <v>638.53049260068724</v>
      </c>
      <c r="E19" s="42"/>
      <c r="F19" s="42"/>
      <c r="G19" s="42"/>
      <c r="H19" s="42"/>
      <c r="I19" s="42"/>
      <c r="J19" s="42"/>
      <c r="K19" s="42"/>
    </row>
    <row r="20" spans="1:11" x14ac:dyDescent="0.25">
      <c r="A20"/>
      <c r="B20"/>
      <c r="C20"/>
      <c r="D20" s="39"/>
      <c r="E20" s="39"/>
      <c r="F20" s="39"/>
      <c r="G20" s="39"/>
      <c r="H20" s="39"/>
      <c r="I20" s="39"/>
      <c r="J20" s="36"/>
      <c r="K20" s="36"/>
    </row>
    <row r="21" spans="1:11" x14ac:dyDescent="0.25">
      <c r="A21"/>
      <c r="B21"/>
      <c r="C21"/>
      <c r="D21" s="39"/>
      <c r="E21" s="39"/>
      <c r="F21" s="39"/>
      <c r="G21" s="39"/>
      <c r="H21" s="39"/>
      <c r="I21" s="39"/>
      <c r="J21" s="36"/>
      <c r="K21" s="36"/>
    </row>
    <row r="22" spans="1:11" x14ac:dyDescent="0.25">
      <c r="A22"/>
      <c r="B22"/>
      <c r="C22"/>
      <c r="D22" s="40">
        <v>0.59912051</v>
      </c>
      <c r="E22" s="40"/>
      <c r="F22" s="40">
        <v>0.64030348000000004</v>
      </c>
      <c r="G22" s="40"/>
      <c r="H22" s="40">
        <v>-263.33721366999998</v>
      </c>
      <c r="I22" s="40"/>
      <c r="J22" s="40">
        <v>-387.92069616999999</v>
      </c>
    </row>
    <row r="23" spans="1:11" x14ac:dyDescent="0.25">
      <c r="A23"/>
      <c r="B23"/>
      <c r="C23"/>
      <c r="D23" s="40">
        <v>15.68387514</v>
      </c>
      <c r="E23" s="40"/>
      <c r="F23" s="40">
        <v>1.2622228</v>
      </c>
      <c r="G23" s="40"/>
      <c r="H23" s="40">
        <v>695.23706505999996</v>
      </c>
      <c r="I23" s="40"/>
      <c r="J23" s="40">
        <v>698.72384731</v>
      </c>
    </row>
    <row r="24" spans="1:11" x14ac:dyDescent="0.25">
      <c r="A24"/>
      <c r="B24"/>
      <c r="C24"/>
      <c r="D24"/>
      <c r="E24"/>
      <c r="F24"/>
      <c r="G24"/>
      <c r="H24"/>
      <c r="I24"/>
    </row>
    <row r="25" spans="1:11" x14ac:dyDescent="0.25">
      <c r="A25"/>
      <c r="B25"/>
      <c r="C25"/>
      <c r="D25"/>
      <c r="E25"/>
      <c r="F25"/>
      <c r="G25"/>
      <c r="H25"/>
      <c r="I25"/>
    </row>
    <row r="26" spans="1:11" x14ac:dyDescent="0.25">
      <c r="A26"/>
      <c r="B26"/>
      <c r="C26"/>
      <c r="D26"/>
      <c r="E26"/>
      <c r="F26"/>
      <c r="G26"/>
      <c r="H26"/>
      <c r="I26"/>
    </row>
    <row r="27" spans="1:11" x14ac:dyDescent="0.25">
      <c r="A27"/>
      <c r="B27"/>
      <c r="C27"/>
      <c r="D27" t="s">
        <v>45</v>
      </c>
      <c r="E27">
        <f>LN(0.22948735)</f>
        <v>-1.4719073708263986</v>
      </c>
      <c r="F27"/>
      <c r="G27"/>
      <c r="H27"/>
      <c r="I27"/>
    </row>
    <row r="28" spans="1:11" x14ac:dyDescent="0.25">
      <c r="A28"/>
      <c r="B28"/>
      <c r="C28"/>
      <c r="D28" s="43" t="s">
        <v>46</v>
      </c>
      <c r="E28">
        <f>E27*50</f>
        <v>-73.595368541319928</v>
      </c>
      <c r="F28"/>
      <c r="G28"/>
      <c r="H28"/>
      <c r="I28"/>
    </row>
    <row r="29" spans="1:11" x14ac:dyDescent="0.25">
      <c r="A29"/>
      <c r="B29"/>
      <c r="C29"/>
      <c r="D29"/>
      <c r="E29"/>
      <c r="F29"/>
      <c r="G29"/>
      <c r="H29" s="44" t="s">
        <v>77</v>
      </c>
      <c r="I29" s="1">
        <v>15.68387514</v>
      </c>
    </row>
    <row r="30" spans="1:11" ht="17.25" x14ac:dyDescent="0.25">
      <c r="A30"/>
      <c r="B30"/>
      <c r="C30"/>
      <c r="D30"/>
      <c r="E30" s="37" t="s">
        <v>72</v>
      </c>
      <c r="F30" s="1" t="s">
        <v>47</v>
      </c>
      <c r="G30" s="1">
        <v>0</v>
      </c>
      <c r="H30" s="44" t="s">
        <v>79</v>
      </c>
      <c r="I30" s="1">
        <v>1.2622228</v>
      </c>
    </row>
    <row r="31" spans="1:11" ht="17.25" x14ac:dyDescent="0.25">
      <c r="A31"/>
      <c r="B31"/>
      <c r="C31"/>
      <c r="D31"/>
      <c r="E31" t="s">
        <v>50</v>
      </c>
      <c r="F31" s="1" t="s">
        <v>47</v>
      </c>
      <c r="G31" t="s">
        <v>48</v>
      </c>
      <c r="H31" s="44" t="s">
        <v>78</v>
      </c>
      <c r="I31" s="1">
        <v>695.23706505999996</v>
      </c>
    </row>
    <row r="32" spans="1:11" ht="17.25" x14ac:dyDescent="0.25">
      <c r="A32"/>
      <c r="B32"/>
      <c r="C32"/>
      <c r="D32"/>
      <c r="E32" t="s">
        <v>51</v>
      </c>
      <c r="F32" s="1" t="s">
        <v>47</v>
      </c>
      <c r="G32" t="s">
        <v>48</v>
      </c>
      <c r="H32" s="44" t="s">
        <v>76</v>
      </c>
      <c r="I32" s="1">
        <v>698.72384731</v>
      </c>
    </row>
    <row r="33" spans="1:9" ht="17.25" x14ac:dyDescent="0.25">
      <c r="A33"/>
      <c r="B33"/>
      <c r="C33"/>
      <c r="D33"/>
      <c r="E33" t="s">
        <v>49</v>
      </c>
      <c r="F33" s="1" t="s">
        <v>47</v>
      </c>
      <c r="G33" t="s">
        <v>48</v>
      </c>
      <c r="H33"/>
      <c r="I33"/>
    </row>
    <row r="34" spans="1:9" x14ac:dyDescent="0.25">
      <c r="A34"/>
      <c r="B34"/>
      <c r="C34"/>
      <c r="D34" s="26"/>
      <c r="E34" t="s">
        <v>53</v>
      </c>
      <c r="F34" s="1" t="s">
        <v>47</v>
      </c>
      <c r="G34" t="s">
        <v>48</v>
      </c>
      <c r="H34" s="37" t="s">
        <v>80</v>
      </c>
      <c r="I34"/>
    </row>
    <row r="36" spans="1:9" x14ac:dyDescent="0.25">
      <c r="E36" t="s">
        <v>54</v>
      </c>
      <c r="F36" s="1" t="s">
        <v>47</v>
      </c>
      <c r="G36" s="1" t="s">
        <v>55</v>
      </c>
    </row>
    <row r="37" spans="1:9" x14ac:dyDescent="0.25">
      <c r="E37" t="s">
        <v>56</v>
      </c>
      <c r="F37" s="1" t="s">
        <v>47</v>
      </c>
      <c r="G37" s="1" t="s">
        <v>57</v>
      </c>
    </row>
    <row r="39" spans="1:9" x14ac:dyDescent="0.25">
      <c r="D39" s="1" t="s">
        <v>52</v>
      </c>
      <c r="E39" s="1">
        <f>1/((D22+F22*SQRT(1)-H22*B1*0.02)/J22)</f>
        <v>-24.93719144738434</v>
      </c>
      <c r="F39" s="1" t="s">
        <v>47</v>
      </c>
      <c r="G39" s="1" t="s">
        <v>57</v>
      </c>
    </row>
    <row r="41" spans="1:9" ht="17.25" x14ac:dyDescent="0.25">
      <c r="E41" s="30" t="s">
        <v>89</v>
      </c>
    </row>
    <row r="43" spans="1:9" ht="17.25" x14ac:dyDescent="0.25">
      <c r="E43" s="37" t="s">
        <v>75</v>
      </c>
      <c r="F43" s="26" t="s">
        <v>73</v>
      </c>
      <c r="G43" s="26" t="s">
        <v>74</v>
      </c>
    </row>
    <row r="44" spans="1:9" ht="17.25" x14ac:dyDescent="0.25">
      <c r="E44" s="45" t="s">
        <v>85</v>
      </c>
      <c r="F44" s="26" t="s">
        <v>73</v>
      </c>
      <c r="G44" s="46" t="s">
        <v>84</v>
      </c>
      <c r="H44" s="46"/>
    </row>
    <row r="45" spans="1:9" ht="17.25" x14ac:dyDescent="0.25">
      <c r="E45" s="45" t="s">
        <v>87</v>
      </c>
      <c r="F45" s="26" t="s">
        <v>73</v>
      </c>
      <c r="G45" s="1" t="s">
        <v>81</v>
      </c>
    </row>
    <row r="46" spans="1:9" ht="17.25" x14ac:dyDescent="0.25">
      <c r="E46" s="45" t="s">
        <v>88</v>
      </c>
      <c r="F46" s="26" t="s">
        <v>73</v>
      </c>
      <c r="G46" s="1">
        <v>387.32157566000001</v>
      </c>
    </row>
    <row r="47" spans="1:9" ht="17.25" x14ac:dyDescent="0.25">
      <c r="E47" s="45" t="s">
        <v>86</v>
      </c>
      <c r="F47" s="26" t="s">
        <v>73</v>
      </c>
      <c r="G47" s="1">
        <v>387.32157566000001</v>
      </c>
    </row>
    <row r="48" spans="1:9" ht="17.25" x14ac:dyDescent="0.25">
      <c r="E48" s="45" t="s">
        <v>82</v>
      </c>
      <c r="F48" s="26" t="s">
        <v>73</v>
      </c>
      <c r="G48" s="1">
        <f>(387.32157566+5.2667442734)^2</f>
        <v>154125.58894812962</v>
      </c>
    </row>
    <row r="49" spans="5:9" x14ac:dyDescent="0.25">
      <c r="E49" s="45" t="s">
        <v>83</v>
      </c>
      <c r="F49" s="26" t="s">
        <v>73</v>
      </c>
      <c r="G49" s="1">
        <f>(387.32157566+5.2667442734)^2</f>
        <v>154125.58894812962</v>
      </c>
    </row>
    <row r="50" spans="5:9" x14ac:dyDescent="0.25">
      <c r="E50" s="44" t="s">
        <v>2</v>
      </c>
      <c r="F50" s="26" t="s">
        <v>73</v>
      </c>
    </row>
    <row r="52" spans="5:9" x14ac:dyDescent="0.25">
      <c r="G52" s="1">
        <v>154125.58894813</v>
      </c>
    </row>
    <row r="57" spans="5:9" ht="17.25" x14ac:dyDescent="0.25">
      <c r="E57" s="1" t="s">
        <v>58</v>
      </c>
      <c r="H57" t="s">
        <v>64</v>
      </c>
    </row>
    <row r="58" spans="5:9" ht="17.25" x14ac:dyDescent="0.25">
      <c r="E58" s="1" t="s">
        <v>63</v>
      </c>
      <c r="H58" t="s">
        <v>67</v>
      </c>
    </row>
    <row r="59" spans="5:9" ht="17.25" x14ac:dyDescent="0.25">
      <c r="E59" s="1" t="s">
        <v>59</v>
      </c>
    </row>
    <row r="60" spans="5:9" ht="17.25" x14ac:dyDescent="0.25">
      <c r="E60" s="1" t="s">
        <v>60</v>
      </c>
      <c r="H60" t="s">
        <v>68</v>
      </c>
    </row>
    <row r="61" spans="5:9" ht="17.25" x14ac:dyDescent="0.25">
      <c r="E61" s="1" t="s">
        <v>61</v>
      </c>
      <c r="H61" s="37" t="s">
        <v>66</v>
      </c>
      <c r="I61" s="1">
        <f>I34*50</f>
        <v>0</v>
      </c>
    </row>
    <row r="62" spans="5:9" x14ac:dyDescent="0.25">
      <c r="E62" s="1" t="s">
        <v>62</v>
      </c>
      <c r="H62" s="37" t="s">
        <v>33</v>
      </c>
      <c r="I62" s="1">
        <f>LN(46.1558173193318)</f>
        <v>3.8320230054281463</v>
      </c>
    </row>
    <row r="64" spans="5:9" ht="17.25" x14ac:dyDescent="0.25">
      <c r="E64" s="26" t="s">
        <v>64</v>
      </c>
      <c r="H64" s="1">
        <f>1/50*B1</f>
        <v>5.43656E-2</v>
      </c>
    </row>
    <row r="65" spans="5:8" ht="18" x14ac:dyDescent="0.35">
      <c r="E65" s="1" t="s">
        <v>65</v>
      </c>
    </row>
    <row r="66" spans="5:8" ht="17.25" x14ac:dyDescent="0.25">
      <c r="H66" t="s">
        <v>69</v>
      </c>
    </row>
    <row r="67" spans="5:8" ht="17.25" x14ac:dyDescent="0.25">
      <c r="H67" t="s">
        <v>70</v>
      </c>
    </row>
    <row r="68" spans="5:8" ht="17.25" x14ac:dyDescent="0.25">
      <c r="H68" t="s">
        <v>71</v>
      </c>
    </row>
    <row r="71" spans="5:8" x14ac:dyDescent="0.25">
      <c r="E71" s="1">
        <f>(3*89*677*947)/(2^7 * 5^8)</f>
        <v>3.4235754599999999</v>
      </c>
    </row>
  </sheetData>
  <mergeCells count="1">
    <mergeCell ref="G44:H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Jose</dc:creator>
  <cp:lastModifiedBy>Santos, Jose</cp:lastModifiedBy>
  <dcterms:created xsi:type="dcterms:W3CDTF">2019-10-04T17:07:31Z</dcterms:created>
  <dcterms:modified xsi:type="dcterms:W3CDTF">2019-10-17T18:54:55Z</dcterms:modified>
</cp:coreProperties>
</file>