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firstSheet="23" activeTab="68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92" l="1"/>
  <c r="Q11" i="97"/>
  <c r="F47" i="102" l="1"/>
  <c r="G47" i="102"/>
  <c r="H47" i="102"/>
  <c r="F279" i="25"/>
  <c r="G279" i="25"/>
  <c r="H279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7" i="46"/>
  <c r="G87" i="46"/>
  <c r="H87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18" i="58"/>
  <c r="H118" i="58"/>
  <c r="G118" i="58"/>
  <c r="F86" i="46"/>
  <c r="G86" i="46"/>
  <c r="H86" i="46"/>
  <c r="A721" i="38"/>
  <c r="D721" i="38"/>
  <c r="E721" i="38"/>
  <c r="G721" i="38"/>
  <c r="H721" i="38"/>
  <c r="K721" i="38"/>
  <c r="L721" i="38" s="1"/>
  <c r="M721" i="38"/>
  <c r="N721" i="38" s="1"/>
  <c r="S721" i="38"/>
  <c r="F278" i="25"/>
  <c r="H278" i="25"/>
  <c r="G27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7" i="25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C85" i="108"/>
  <c r="C19" i="108"/>
  <c r="M85" i="108"/>
  <c r="F85" i="108"/>
  <c r="K85" i="108"/>
  <c r="K19" i="108"/>
  <c r="H19" i="108"/>
  <c r="M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19" i="107"/>
  <c r="C19" i="107"/>
  <c r="M19" i="107"/>
  <c r="K85" i="107"/>
  <c r="M85" i="107"/>
  <c r="F85" i="107"/>
  <c r="H85" i="107"/>
  <c r="H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F85" i="106"/>
  <c r="K19" i="106"/>
  <c r="K85" i="106"/>
  <c r="M19" i="106"/>
  <c r="F19" i="106"/>
  <c r="C85" i="106"/>
  <c r="H19" i="106"/>
  <c r="M85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3" i="46"/>
  <c r="M19" i="47"/>
  <c r="C19" i="47"/>
  <c r="C33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C19" i="105"/>
  <c r="M85" i="105"/>
  <c r="M19" i="105"/>
  <c r="F19" i="105"/>
  <c r="C85" i="105"/>
  <c r="K19" i="105"/>
  <c r="H85" i="105"/>
  <c r="H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19" i="104"/>
  <c r="H85" i="104"/>
  <c r="M19" i="104"/>
  <c r="F19" i="104"/>
  <c r="H19" i="104"/>
  <c r="C85" i="104"/>
  <c r="K19" i="104"/>
  <c r="M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C85" i="103"/>
  <c r="H85" i="103"/>
  <c r="M85" i="103"/>
  <c r="H19" i="103"/>
  <c r="K85" i="103"/>
  <c r="F19" i="103"/>
  <c r="K19" i="103"/>
  <c r="F85" i="103"/>
  <c r="M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C85" i="102"/>
  <c r="C19" i="102"/>
  <c r="H19" i="102"/>
  <c r="K19" i="102"/>
  <c r="K85" i="102"/>
  <c r="M85" i="102"/>
  <c r="F85" i="102"/>
  <c r="F19" i="102"/>
  <c r="H85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H19" i="99"/>
  <c r="M85" i="101"/>
  <c r="M85" i="99"/>
  <c r="F19" i="101"/>
  <c r="C19" i="99"/>
  <c r="K19" i="99"/>
  <c r="F85" i="99"/>
  <c r="F85" i="100"/>
  <c r="C85" i="100"/>
  <c r="C85" i="101"/>
  <c r="H85" i="99"/>
  <c r="M85" i="100"/>
  <c r="K19" i="101"/>
  <c r="M19" i="100"/>
  <c r="H85" i="100"/>
  <c r="K85" i="101"/>
  <c r="M19" i="99"/>
  <c r="C85" i="99"/>
  <c r="F19" i="99"/>
  <c r="F85" i="101"/>
  <c r="H85" i="101"/>
  <c r="K19" i="100"/>
  <c r="H19" i="100"/>
  <c r="K85" i="99"/>
  <c r="K85" i="100"/>
  <c r="F19" i="100"/>
  <c r="H19" i="101"/>
  <c r="C19" i="101"/>
  <c r="M19" i="101"/>
  <c r="C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H19" i="98"/>
  <c r="M19" i="97"/>
  <c r="H85" i="98"/>
  <c r="F85" i="97"/>
  <c r="K85" i="97"/>
  <c r="K19" i="98"/>
  <c r="F19" i="97"/>
  <c r="M19" i="98"/>
  <c r="C85" i="98"/>
  <c r="H85" i="97"/>
  <c r="F19" i="98"/>
  <c r="C85" i="97"/>
  <c r="M85" i="97"/>
  <c r="K85" i="98"/>
  <c r="K25" i="88"/>
  <c r="M85" i="98"/>
  <c r="C19" i="97"/>
  <c r="F85" i="98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C84" i="96"/>
  <c r="F19" i="96"/>
  <c r="M84" i="96"/>
  <c r="K84" i="96"/>
  <c r="H84" i="96"/>
  <c r="C19" i="96"/>
  <c r="M19" i="96"/>
  <c r="H19" i="96"/>
  <c r="F84" i="96"/>
  <c r="K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M19" i="95"/>
  <c r="C85" i="95"/>
  <c r="F85" i="95"/>
  <c r="K85" i="95"/>
  <c r="M85" i="95"/>
  <c r="H19" i="95"/>
  <c r="C19" i="95"/>
  <c r="H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85" i="94"/>
  <c r="F85" i="94"/>
  <c r="H19" i="94"/>
  <c r="K85" i="94"/>
  <c r="M85" i="94"/>
  <c r="F19" i="94"/>
  <c r="C19" i="94"/>
  <c r="M19" i="94"/>
  <c r="K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H85" i="93"/>
  <c r="H19" i="93"/>
  <c r="F85" i="93"/>
  <c r="C85" i="93"/>
  <c r="M19" i="93"/>
  <c r="M85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85" i="92"/>
  <c r="C19" i="91"/>
  <c r="F85" i="91"/>
  <c r="M19" i="92"/>
  <c r="K19" i="91"/>
  <c r="K85" i="91"/>
  <c r="H85" i="91"/>
  <c r="C19" i="92"/>
  <c r="M19" i="91"/>
  <c r="C85" i="92"/>
  <c r="C85" i="91"/>
  <c r="M85" i="91"/>
  <c r="H19" i="92"/>
  <c r="K85" i="92"/>
  <c r="M85" i="92"/>
  <c r="K19" i="92"/>
  <c r="F19" i="47"/>
  <c r="F19" i="92"/>
  <c r="F85" i="92"/>
  <c r="H19" i="91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19" i="90"/>
  <c r="K85" i="90"/>
  <c r="H19" i="90"/>
  <c r="F85" i="90"/>
  <c r="M85" i="90"/>
  <c r="M19" i="90"/>
  <c r="C19" i="90"/>
  <c r="K19" i="90"/>
  <c r="C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H85" i="89"/>
  <c r="C85" i="89"/>
  <c r="M19" i="89"/>
  <c r="F19" i="89"/>
  <c r="K85" i="89"/>
  <c r="H19" i="89"/>
  <c r="K19" i="89"/>
  <c r="M85" i="89"/>
  <c r="F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C19" i="87"/>
  <c r="K19" i="87"/>
  <c r="C85" i="87"/>
  <c r="M101" i="88"/>
  <c r="H19" i="87"/>
  <c r="H85" i="87"/>
  <c r="M19" i="87"/>
  <c r="F25" i="88"/>
  <c r="K101" i="88"/>
  <c r="F85" i="87"/>
  <c r="M85" i="87"/>
  <c r="M25" i="88"/>
  <c r="C101" i="88"/>
  <c r="H101" i="88"/>
  <c r="F19" i="87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K85" i="86"/>
  <c r="C19" i="86"/>
  <c r="M85" i="86"/>
  <c r="H19" i="86"/>
  <c r="M19" i="86"/>
  <c r="F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C19" i="85"/>
  <c r="F19" i="85"/>
  <c r="M85" i="85"/>
  <c r="F85" i="85"/>
  <c r="H19" i="85"/>
  <c r="K19" i="85"/>
  <c r="M19" i="85"/>
  <c r="K85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07" i="84"/>
  <c r="C19" i="83"/>
  <c r="C107" i="84"/>
  <c r="F19" i="83"/>
  <c r="H85" i="83"/>
  <c r="M107" i="84"/>
  <c r="M19" i="83"/>
  <c r="C85" i="83"/>
  <c r="F85" i="83"/>
  <c r="K19" i="83"/>
  <c r="H19" i="83"/>
  <c r="K85" i="83"/>
  <c r="F25" i="84"/>
  <c r="C25" i="84"/>
  <c r="M25" i="84"/>
  <c r="K107" i="84"/>
  <c r="F107" i="84"/>
  <c r="M85" i="83"/>
  <c r="H25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F19" i="82"/>
  <c r="H18" i="74"/>
  <c r="H19" i="82"/>
  <c r="H60" i="82"/>
  <c r="M60" i="82"/>
  <c r="M19" i="82"/>
  <c r="C18" i="74"/>
  <c r="M18" i="74"/>
  <c r="C60" i="82"/>
  <c r="F60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H96" i="31"/>
  <c r="H78" i="75"/>
  <c r="M78" i="75"/>
  <c r="M96" i="31"/>
  <c r="C96" i="31"/>
  <c r="F78" i="75"/>
  <c r="C78" i="75"/>
  <c r="F96" i="31"/>
  <c r="K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H85" i="64"/>
  <c r="K19" i="64"/>
  <c r="K85" i="64"/>
  <c r="H19" i="64"/>
  <c r="M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M110" i="81"/>
  <c r="C110" i="81"/>
  <c r="F30" i="81"/>
  <c r="K110" i="81"/>
  <c r="H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K85" i="80"/>
  <c r="M19" i="80"/>
  <c r="H19" i="80"/>
  <c r="F19" i="80"/>
  <c r="C85" i="80"/>
  <c r="M85" i="80"/>
  <c r="H85" i="80"/>
  <c r="C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C65" i="79"/>
  <c r="H65" i="79"/>
  <c r="F19" i="79"/>
  <c r="F65" i="79"/>
  <c r="K19" i="79"/>
  <c r="C19" i="79"/>
  <c r="M65" i="79"/>
  <c r="H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M85" i="78"/>
  <c r="F19" i="78"/>
  <c r="C19" i="78"/>
  <c r="K85" i="78"/>
  <c r="H19" i="78"/>
  <c r="F85" i="78"/>
  <c r="K19" i="78"/>
  <c r="H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H89" i="77"/>
  <c r="M19" i="77"/>
  <c r="F89" i="77"/>
  <c r="H19" i="77"/>
  <c r="C19" i="77"/>
  <c r="K89" i="77"/>
  <c r="F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K93" i="68"/>
  <c r="F93" i="68"/>
  <c r="M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12" i="25"/>
  <c r="F812" i="25"/>
  <c r="K812" i="25"/>
  <c r="H812" i="25"/>
  <c r="C812" i="25"/>
  <c r="O364" i="38" l="1"/>
  <c r="Z364" i="38"/>
  <c r="N363" i="38"/>
  <c r="F811" i="25"/>
  <c r="K811" i="25"/>
  <c r="P363" i="38"/>
  <c r="O363" i="38" l="1"/>
  <c r="Z363" i="38"/>
  <c r="M548" i="25"/>
  <c r="Q10" i="25" s="1"/>
  <c r="K279" i="25" s="1"/>
  <c r="E362" i="38"/>
  <c r="H362" i="38"/>
  <c r="K362" i="38"/>
  <c r="M362" i="38"/>
  <c r="U362" i="38" s="1"/>
  <c r="S362" i="38"/>
  <c r="K278" i="25" l="1"/>
  <c r="K277" i="25"/>
  <c r="K276" i="25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1" i="46"/>
  <c r="H111" i="46"/>
  <c r="C111" i="46"/>
  <c r="P25" i="46"/>
  <c r="P24" i="46"/>
  <c r="P23" i="46"/>
  <c r="P22" i="46"/>
  <c r="P21" i="46"/>
  <c r="P20" i="46"/>
  <c r="P19" i="46"/>
  <c r="K101" i="46"/>
  <c r="K100" i="46"/>
  <c r="F100" i="46"/>
  <c r="K99" i="46"/>
  <c r="F99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5" i="58"/>
  <c r="M72" i="59"/>
  <c r="K104" i="45"/>
  <c r="F94" i="52"/>
  <c r="C19" i="45"/>
  <c r="C55" i="50"/>
  <c r="K19" i="72"/>
  <c r="C67" i="60"/>
  <c r="H75" i="41"/>
  <c r="F85" i="64"/>
  <c r="H81" i="61"/>
  <c r="F30" i="49"/>
  <c r="C187" i="58"/>
  <c r="H187" i="58"/>
  <c r="F63" i="66"/>
  <c r="F23" i="57"/>
  <c r="M213" i="57"/>
  <c r="K35" i="58"/>
  <c r="C75" i="41"/>
  <c r="K86" i="53"/>
  <c r="C19" i="64"/>
  <c r="H23" i="17"/>
  <c r="M55" i="50"/>
  <c r="K451" i="17"/>
  <c r="H103" i="25"/>
  <c r="F25" i="43"/>
  <c r="F103" i="25"/>
  <c r="C25" i="31"/>
  <c r="K51" i="54"/>
  <c r="K19" i="60"/>
  <c r="K65" i="71"/>
  <c r="F19" i="69"/>
  <c r="M156" i="49"/>
  <c r="M23" i="57"/>
  <c r="H90" i="72"/>
  <c r="F19" i="53"/>
  <c r="F19" i="64"/>
  <c r="F19" i="34"/>
  <c r="H19" i="52"/>
  <c r="C81" i="61"/>
  <c r="F19" i="63"/>
  <c r="F213" i="57"/>
  <c r="K213" i="57"/>
  <c r="H19" i="53"/>
  <c r="K55" i="50"/>
  <c r="C30" i="49"/>
  <c r="C86" i="53"/>
  <c r="H19" i="3"/>
  <c r="K19" i="50"/>
  <c r="C19" i="50"/>
  <c r="F67" i="60"/>
  <c r="K19" i="53"/>
  <c r="H55" i="50"/>
  <c r="M58" i="51"/>
  <c r="M19" i="71"/>
  <c r="H19" i="63"/>
  <c r="F81" i="61"/>
  <c r="M104" i="45"/>
  <c r="K94" i="52"/>
  <c r="F19" i="72"/>
  <c r="C19" i="59"/>
  <c r="C77" i="70"/>
  <c r="C51" i="54"/>
  <c r="F19" i="54"/>
  <c r="F100" i="34"/>
  <c r="K19" i="34"/>
  <c r="F25" i="31"/>
  <c r="C19" i="75"/>
  <c r="H19" i="66"/>
  <c r="M25" i="31"/>
  <c r="M30" i="49"/>
  <c r="F55" i="50"/>
  <c r="M19" i="52"/>
  <c r="F19" i="68"/>
  <c r="F156" i="49"/>
  <c r="F35" i="58"/>
  <c r="M19" i="73"/>
  <c r="C451" i="17"/>
  <c r="K23" i="17"/>
  <c r="F18" i="74"/>
  <c r="K65" i="63"/>
  <c r="C100" i="34"/>
  <c r="H19" i="71"/>
  <c r="M19" i="45"/>
  <c r="M19" i="70"/>
  <c r="M65" i="71"/>
  <c r="C19" i="34"/>
  <c r="C63" i="66"/>
  <c r="F104" i="45"/>
  <c r="C65" i="71"/>
  <c r="M81" i="61"/>
  <c r="K100" i="34"/>
  <c r="M19" i="63"/>
  <c r="H100" i="34"/>
  <c r="K19" i="68"/>
  <c r="F75" i="41"/>
  <c r="M19" i="55"/>
  <c r="F86" i="53"/>
  <c r="H25" i="31"/>
  <c r="F19" i="55"/>
  <c r="K19" i="59"/>
  <c r="C65" i="63"/>
  <c r="M94" i="52"/>
  <c r="C19" i="52"/>
  <c r="C30" i="40"/>
  <c r="F19" i="60"/>
  <c r="C119" i="7"/>
  <c r="C19" i="62"/>
  <c r="F30" i="40"/>
  <c r="C19" i="73"/>
  <c r="K19" i="69"/>
  <c r="M19" i="60"/>
  <c r="C19" i="60"/>
  <c r="F19" i="52"/>
  <c r="M77" i="70"/>
  <c r="K19" i="75"/>
  <c r="K19" i="62"/>
  <c r="M19" i="34"/>
  <c r="K19" i="52"/>
  <c r="M23" i="17"/>
  <c r="H19" i="73"/>
  <c r="M65" i="63"/>
  <c r="M75" i="41"/>
  <c r="K19" i="66"/>
  <c r="C19" i="53"/>
  <c r="M100" i="34"/>
  <c r="F19" i="66"/>
  <c r="K19" i="41"/>
  <c r="M19" i="3"/>
  <c r="M19" i="59"/>
  <c r="H19" i="50"/>
  <c r="H19" i="54"/>
  <c r="F19" i="61"/>
  <c r="H77" i="70"/>
  <c r="F19" i="70"/>
  <c r="K18" i="74"/>
  <c r="F187" i="58"/>
  <c r="M19" i="66"/>
  <c r="F19" i="50"/>
  <c r="H86" i="53"/>
  <c r="K81" i="61"/>
  <c r="F19" i="3"/>
  <c r="M19" i="69"/>
  <c r="M19" i="54"/>
  <c r="C23" i="57"/>
  <c r="M19" i="62"/>
  <c r="C103" i="25"/>
  <c r="K23" i="57"/>
  <c r="K19" i="73"/>
  <c r="F19" i="45"/>
  <c r="M19" i="53"/>
  <c r="H19" i="70"/>
  <c r="C35" i="58"/>
  <c r="M19" i="75"/>
  <c r="K19" i="61"/>
  <c r="C19" i="61"/>
  <c r="M19" i="50"/>
  <c r="K25" i="31"/>
  <c r="M90" i="72"/>
  <c r="K187" i="58"/>
  <c r="F72" i="59"/>
  <c r="K119" i="7"/>
  <c r="H94" i="52"/>
  <c r="C19" i="69"/>
  <c r="F19" i="73"/>
  <c r="H30" i="40"/>
  <c r="K19" i="63"/>
  <c r="H213" i="57"/>
  <c r="C19" i="68"/>
  <c r="F451" i="17"/>
  <c r="H119" i="7"/>
  <c r="H72" i="59"/>
  <c r="F65" i="63"/>
  <c r="F51" i="54"/>
  <c r="H19" i="68"/>
  <c r="M19" i="68"/>
  <c r="M451" i="17"/>
  <c r="H65" i="71"/>
  <c r="C72" i="59"/>
  <c r="H19" i="75"/>
  <c r="H19" i="59"/>
  <c r="K63" i="66"/>
  <c r="C19" i="3"/>
  <c r="H451" i="17"/>
  <c r="C19" i="66"/>
  <c r="M35" i="58"/>
  <c r="H104" i="45"/>
  <c r="C90" i="72"/>
  <c r="F19" i="71"/>
  <c r="F90" i="72"/>
  <c r="M19" i="41"/>
  <c r="F19" i="75"/>
  <c r="F58" i="51"/>
  <c r="H19" i="61"/>
  <c r="M86" i="53"/>
  <c r="H19" i="34"/>
  <c r="C19" i="71"/>
  <c r="C104" i="45"/>
  <c r="K156" i="49"/>
  <c r="K75" i="41"/>
  <c r="F119" i="7"/>
  <c r="K90" i="72"/>
  <c r="C23" i="17"/>
  <c r="F23" i="17"/>
  <c r="H19" i="69"/>
  <c r="C94" i="52"/>
  <c r="K19" i="71"/>
  <c r="M19" i="72"/>
  <c r="K19" i="55"/>
  <c r="K67" i="60"/>
  <c r="F65" i="71"/>
  <c r="F19" i="41"/>
  <c r="M119" i="7"/>
  <c r="H67" i="60"/>
  <c r="C19" i="54"/>
  <c r="C85" i="64"/>
  <c r="F19" i="62"/>
  <c r="H19" i="60"/>
  <c r="C19" i="55"/>
  <c r="C156" i="49"/>
  <c r="K58" i="51"/>
  <c r="F77" i="70"/>
  <c r="C19" i="63"/>
  <c r="M19" i="61"/>
  <c r="C19" i="72"/>
  <c r="H51" i="54"/>
  <c r="C213" i="57"/>
  <c r="M30" i="40"/>
  <c r="H63" i="66"/>
  <c r="M187" i="58"/>
  <c r="H156" i="49"/>
  <c r="H19" i="62"/>
  <c r="K72" i="59"/>
  <c r="K77" i="70"/>
  <c r="H65" i="63"/>
  <c r="K19" i="54"/>
  <c r="H19" i="55"/>
  <c r="K19" i="70"/>
  <c r="F19" i="59"/>
  <c r="H19" i="72"/>
  <c r="M63" i="66"/>
  <c r="C19" i="41"/>
  <c r="C19" i="70"/>
  <c r="M67" i="60"/>
  <c r="H19" i="41"/>
  <c r="K30" i="40"/>
  <c r="M51" i="54"/>
  <c r="K19" i="3"/>
  <c r="V723" i="38" l="1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1" i="46"/>
  <c r="F51" i="24"/>
  <c r="F120" i="40"/>
  <c r="M85" i="43"/>
  <c r="Q10" i="43" s="1"/>
  <c r="J78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W723" i="38" l="1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K11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7" i="46"/>
  <c r="Q10" i="46" s="1"/>
  <c r="K8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K166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3" i="38" l="1"/>
  <c r="Q721" i="38"/>
  <c r="Q719" i="38"/>
  <c r="Q722" i="38"/>
  <c r="K86" i="46"/>
  <c r="K85" i="46"/>
  <c r="K84" i="46"/>
  <c r="K83" i="46"/>
  <c r="K82" i="46"/>
  <c r="K81" i="46"/>
  <c r="K80" i="46"/>
  <c r="K78" i="46"/>
  <c r="K79" i="46"/>
  <c r="K77" i="46"/>
  <c r="K76" i="46"/>
  <c r="K75" i="46"/>
  <c r="K74" i="46"/>
  <c r="K73" i="46"/>
  <c r="K72" i="46"/>
  <c r="K71" i="46"/>
  <c r="K70" i="46"/>
  <c r="K69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<sst xmlns="http://schemas.openxmlformats.org/spreadsheetml/2006/main" count="8000" uniqueCount="1291">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</sst>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8"/>
      <tableStyleElement type="headerRow" dxfId="2917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30792"/>
        <c:axId val="458679960"/>
      </c:scatterChart>
      <c:valAx>
        <c:axId val="44813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79960"/>
        <c:crosses val="autoZero"/>
        <c:crossBetween val="midCat"/>
      </c:valAx>
      <c:valAx>
        <c:axId val="4586799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3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81528"/>
        <c:axId val="458685056"/>
      </c:scatterChart>
      <c:valAx>
        <c:axId val="4586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5056"/>
        <c:crosses val="autoZero"/>
        <c:crossBetween val="midCat"/>
      </c:valAx>
      <c:valAx>
        <c:axId val="45868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15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79176"/>
        <c:axId val="458682312"/>
      </c:scatterChart>
      <c:valAx>
        <c:axId val="45867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2312"/>
        <c:crosses val="autoZero"/>
        <c:crossBetween val="midCat"/>
      </c:valAx>
      <c:valAx>
        <c:axId val="4586823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7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80744"/>
        <c:axId val="458681920"/>
      </c:scatterChart>
      <c:valAx>
        <c:axId val="45868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1920"/>
        <c:crosses val="autoZero"/>
        <c:crossBetween val="midCat"/>
      </c:valAx>
      <c:valAx>
        <c:axId val="458681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84664"/>
        <c:axId val="458685840"/>
      </c:scatterChart>
      <c:valAx>
        <c:axId val="45868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5840"/>
        <c:crosses val="autoZero"/>
        <c:crossBetween val="midCat"/>
      </c:valAx>
      <c:valAx>
        <c:axId val="4586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4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678784"/>
        <c:axId val="470067104"/>
      </c:scatterChart>
      <c:valAx>
        <c:axId val="45867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7104"/>
        <c:crosses val="autoZero"/>
        <c:crossBetween val="midCat"/>
      </c:valAx>
      <c:valAx>
        <c:axId val="4700671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7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63576"/>
        <c:axId val="470067888"/>
      </c:scatterChart>
      <c:valAx>
        <c:axId val="47006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7888"/>
        <c:crosses val="autoZero"/>
        <c:crossBetween val="midCat"/>
      </c:valAx>
      <c:valAx>
        <c:axId val="47006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35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69456"/>
        <c:axId val="470069848"/>
      </c:scatterChart>
      <c:valAx>
        <c:axId val="4700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9848"/>
        <c:crosses val="autoZero"/>
        <c:crossBetween val="midCat"/>
      </c:valAx>
      <c:valAx>
        <c:axId val="47006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66712"/>
        <c:axId val="458683096"/>
      </c:lineChart>
      <c:dateAx>
        <c:axId val="47006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83096"/>
        <c:crosses val="autoZero"/>
        <c:auto val="1"/>
        <c:lblOffset val="100"/>
        <c:baseTimeUnit val="days"/>
      </c:dateAx>
      <c:valAx>
        <c:axId val="45868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20456"/>
        <c:axId val="470922024"/>
      </c:lineChart>
      <c:dateAx>
        <c:axId val="47092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2024"/>
        <c:crosses val="autoZero"/>
        <c:auto val="1"/>
        <c:lblOffset val="100"/>
        <c:baseTimeUnit val="days"/>
      </c:dateAx>
      <c:valAx>
        <c:axId val="470922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24768"/>
        <c:axId val="470921632"/>
      </c:lineChart>
      <c:dateAx>
        <c:axId val="47092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1632"/>
        <c:crosses val="autoZero"/>
        <c:auto val="1"/>
        <c:lblOffset val="100"/>
        <c:baseTimeUnit val="days"/>
      </c:dateAx>
      <c:valAx>
        <c:axId val="4709216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18888"/>
        <c:axId val="470919672"/>
      </c:lineChart>
      <c:dateAx>
        <c:axId val="470918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9672"/>
        <c:crosses val="autoZero"/>
        <c:auto val="1"/>
        <c:lblOffset val="100"/>
        <c:baseTimeUnit val="days"/>
      </c:dateAx>
      <c:valAx>
        <c:axId val="47091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1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22416"/>
        <c:axId val="470920064"/>
      </c:lineChart>
      <c:dateAx>
        <c:axId val="47092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0064"/>
        <c:crosses val="autoZero"/>
        <c:auto val="1"/>
        <c:lblOffset val="100"/>
        <c:baseTimeUnit val="days"/>
      </c:dateAx>
      <c:valAx>
        <c:axId val="470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922808"/>
        <c:axId val="472981632"/>
      </c:lineChart>
      <c:dateAx>
        <c:axId val="470922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1632"/>
        <c:crosses val="autoZero"/>
        <c:auto val="1"/>
        <c:lblOffset val="100"/>
        <c:baseTimeUnit val="days"/>
      </c:dateAx>
      <c:valAx>
        <c:axId val="4729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982024"/>
        <c:axId val="472987512"/>
      </c:lineChart>
      <c:dateAx>
        <c:axId val="472982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7512"/>
        <c:crosses val="autoZero"/>
        <c:auto val="1"/>
        <c:lblOffset val="100"/>
        <c:baseTimeUnit val="days"/>
      </c:dateAx>
      <c:valAx>
        <c:axId val="47298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2416"/>
        <c:axId val="472985552"/>
      </c:lineChart>
      <c:dateAx>
        <c:axId val="47298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5552"/>
        <c:crosses val="autoZero"/>
        <c:auto val="1"/>
        <c:lblOffset val="100"/>
        <c:baseTimeUnit val="days"/>
      </c:dateAx>
      <c:valAx>
        <c:axId val="47298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5944"/>
        <c:axId val="472982808"/>
      </c:lineChart>
      <c:dateAx>
        <c:axId val="472985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2808"/>
        <c:crosses val="autoZero"/>
        <c:auto val="1"/>
        <c:lblOffset val="100"/>
        <c:baseTimeUnit val="days"/>
      </c:dateAx>
      <c:valAx>
        <c:axId val="47298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6728"/>
        <c:axId val="472989080"/>
      </c:lineChart>
      <c:dateAx>
        <c:axId val="47298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9080"/>
        <c:crosses val="autoZero"/>
        <c:auto val="1"/>
        <c:lblOffset val="100"/>
        <c:baseTimeUnit val="days"/>
      </c:dateAx>
      <c:valAx>
        <c:axId val="4729890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6336"/>
        <c:axId val="472984768"/>
      </c:lineChart>
      <c:dateAx>
        <c:axId val="47298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4768"/>
        <c:crosses val="autoZero"/>
        <c:auto val="1"/>
        <c:lblOffset val="100"/>
        <c:baseTimeUnit val="days"/>
      </c:dateAx>
      <c:valAx>
        <c:axId val="47298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4376"/>
        <c:axId val="472985160"/>
      </c:lineChart>
      <c:dateAx>
        <c:axId val="472984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5160"/>
        <c:crosses val="autoZero"/>
        <c:auto val="1"/>
        <c:lblOffset val="100"/>
        <c:baseTimeUnit val="days"/>
      </c:dateAx>
      <c:valAx>
        <c:axId val="472985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0488"/>
        <c:axId val="484026760"/>
      </c:lineChart>
      <c:dateAx>
        <c:axId val="484020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6760"/>
        <c:crosses val="autoZero"/>
        <c:auto val="1"/>
        <c:lblOffset val="100"/>
        <c:baseTimeUnit val="days"/>
      </c:dateAx>
      <c:valAx>
        <c:axId val="48402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0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</c:numCache>
            </c:num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</c:numCache>
            </c:num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1664"/>
        <c:axId val="484026368"/>
      </c:lineChart>
      <c:dateAx>
        <c:axId val="484021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6368"/>
        <c:crosses val="autoZero"/>
        <c:auto val="1"/>
        <c:lblOffset val="100"/>
        <c:baseTimeUnit val="days"/>
      </c:dateAx>
      <c:valAx>
        <c:axId val="48402636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16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</c:numCache>
            </c:numRef>
          </c:cat>
          <c:val>
            <c:numRef>
              <c:f>KR!$K$64:$K$171</c:f>
              <c:numCache>
                <c:formatCode>0.00</c:formatCode>
                <c:ptCount val="108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9312"/>
        <c:axId val="484024408"/>
      </c:lineChart>
      <c:dateAx>
        <c:axId val="48401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4408"/>
        <c:crosses val="autoZero"/>
        <c:auto val="1"/>
        <c:lblOffset val="100"/>
        <c:baseTimeUnit val="days"/>
      </c:dateAx>
      <c:valAx>
        <c:axId val="48402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93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23624"/>
        <c:axId val="484020880"/>
      </c:lineChart>
      <c:dateAx>
        <c:axId val="484023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0880"/>
        <c:crosses val="autoZero"/>
        <c:auto val="1"/>
        <c:lblOffset val="100"/>
        <c:baseTimeUnit val="days"/>
      </c:dateAx>
      <c:valAx>
        <c:axId val="4840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25192"/>
        <c:axId val="484025584"/>
      </c:lineChart>
      <c:dateAx>
        <c:axId val="484025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5584"/>
        <c:crosses val="autoZero"/>
        <c:auto val="1"/>
        <c:lblOffset val="100"/>
        <c:baseTimeUnit val="days"/>
      </c:dateAx>
      <c:valAx>
        <c:axId val="4840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87904"/>
        <c:axId val="473370752"/>
      </c:lineChart>
      <c:dateAx>
        <c:axId val="472987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0752"/>
        <c:crosses val="autoZero"/>
        <c:auto val="1"/>
        <c:lblOffset val="100"/>
        <c:baseTimeUnit val="days"/>
      </c:dateAx>
      <c:valAx>
        <c:axId val="47337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72320"/>
        <c:axId val="473367224"/>
      </c:lineChart>
      <c:dateAx>
        <c:axId val="47337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7224"/>
        <c:crosses val="autoZero"/>
        <c:auto val="1"/>
        <c:lblOffset val="100"/>
        <c:baseTimeUnit val="days"/>
      </c:dateAx>
      <c:valAx>
        <c:axId val="47336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68792"/>
        <c:axId val="473368400"/>
      </c:lineChart>
      <c:dateAx>
        <c:axId val="47336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8400"/>
        <c:crosses val="autoZero"/>
        <c:auto val="1"/>
        <c:lblOffset val="100"/>
        <c:baseTimeUnit val="days"/>
      </c:dateAx>
      <c:valAx>
        <c:axId val="4733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72712"/>
        <c:axId val="473371144"/>
      </c:lineChart>
      <c:dateAx>
        <c:axId val="473372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1144"/>
        <c:crosses val="autoZero"/>
        <c:auto val="1"/>
        <c:lblOffset val="100"/>
        <c:baseTimeUnit val="days"/>
      </c:dateAx>
      <c:valAx>
        <c:axId val="47337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2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67616"/>
        <c:axId val="473373104"/>
      </c:lineChart>
      <c:dateAx>
        <c:axId val="473367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3104"/>
        <c:crosses val="autoZero"/>
        <c:auto val="1"/>
        <c:lblOffset val="100"/>
        <c:baseTimeUnit val="days"/>
      </c:dateAx>
      <c:valAx>
        <c:axId val="47337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71928"/>
        <c:axId val="473369184"/>
      </c:lineChart>
      <c:dateAx>
        <c:axId val="47337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9184"/>
        <c:crosses val="autoZero"/>
        <c:auto val="1"/>
        <c:lblOffset val="100"/>
        <c:baseTimeUnit val="days"/>
      </c:dateAx>
      <c:valAx>
        <c:axId val="4733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69968"/>
        <c:axId val="473370360"/>
      </c:lineChart>
      <c:dateAx>
        <c:axId val="473369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70360"/>
        <c:crosses val="autoZero"/>
        <c:auto val="1"/>
        <c:lblOffset val="100"/>
        <c:baseTimeUnit val="days"/>
      </c:dateAx>
      <c:valAx>
        <c:axId val="473370360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6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74016"/>
        <c:axId val="488178720"/>
      </c:lineChart>
      <c:dateAx>
        <c:axId val="488174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8720"/>
        <c:crosses val="autoZero"/>
        <c:auto val="1"/>
        <c:lblOffset val="100"/>
        <c:baseTimeUnit val="days"/>
      </c:dateAx>
      <c:valAx>
        <c:axId val="48817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75976"/>
        <c:axId val="488179504"/>
      </c:lineChart>
      <c:dateAx>
        <c:axId val="48817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9504"/>
        <c:crosses val="autoZero"/>
        <c:auto val="1"/>
        <c:lblOffset val="100"/>
        <c:baseTimeUnit val="days"/>
      </c:dateAx>
      <c:valAx>
        <c:axId val="488179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80288"/>
        <c:axId val="488181072"/>
      </c:lineChart>
      <c:dateAx>
        <c:axId val="488180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1072"/>
        <c:crosses val="autoZero"/>
        <c:auto val="1"/>
        <c:lblOffset val="100"/>
        <c:baseTimeUnit val="days"/>
      </c:dateAx>
      <c:valAx>
        <c:axId val="488181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73624"/>
        <c:axId val="488176760"/>
      </c:lineChart>
      <c:dateAx>
        <c:axId val="488173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6760"/>
        <c:crosses val="autoZero"/>
        <c:auto val="1"/>
        <c:lblOffset val="100"/>
        <c:baseTimeUnit val="days"/>
      </c:dateAx>
      <c:valAx>
        <c:axId val="48817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3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14216"/>
        <c:axId val="486916960"/>
      </c:lineChart>
      <c:dateAx>
        <c:axId val="486914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6960"/>
        <c:crosses val="autoZero"/>
        <c:auto val="1"/>
        <c:lblOffset val="100"/>
        <c:baseTimeUnit val="days"/>
      </c:dateAx>
      <c:valAx>
        <c:axId val="486916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18136"/>
        <c:axId val="486912256"/>
      </c:lineChart>
      <c:dateAx>
        <c:axId val="486918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2256"/>
        <c:crosses val="autoZero"/>
        <c:auto val="1"/>
        <c:lblOffset val="100"/>
        <c:baseTimeUnit val="days"/>
      </c:dateAx>
      <c:valAx>
        <c:axId val="4869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915000"/>
        <c:axId val="486911864"/>
      </c:lineChart>
      <c:dateAx>
        <c:axId val="48691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1864"/>
        <c:crosses val="autoZero"/>
        <c:auto val="1"/>
        <c:lblOffset val="100"/>
        <c:baseTimeUnit val="days"/>
      </c:dateAx>
      <c:valAx>
        <c:axId val="48691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912648"/>
        <c:axId val="486913040"/>
      </c:lineChart>
      <c:dateAx>
        <c:axId val="486912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3040"/>
        <c:crosses val="autoZero"/>
        <c:auto val="1"/>
        <c:lblOffset val="100"/>
        <c:baseTimeUnit val="days"/>
      </c:dateAx>
      <c:valAx>
        <c:axId val="48691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2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17744"/>
        <c:axId val="486913432"/>
      </c:lineChart>
      <c:dateAx>
        <c:axId val="48691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3432"/>
        <c:crosses val="autoZero"/>
        <c:auto val="1"/>
        <c:lblOffset val="100"/>
        <c:baseTimeUnit val="days"/>
      </c:dateAx>
      <c:valAx>
        <c:axId val="48691343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11472"/>
        <c:axId val="486913824"/>
      </c:lineChart>
      <c:dateAx>
        <c:axId val="486911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3824"/>
        <c:crosses val="autoZero"/>
        <c:auto val="1"/>
        <c:lblOffset val="100"/>
        <c:baseTimeUnit val="days"/>
      </c:dateAx>
      <c:valAx>
        <c:axId val="48691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1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91664"/>
        <c:axId val="486592448"/>
      </c:lineChart>
      <c:catAx>
        <c:axId val="48659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2448"/>
        <c:crosses val="autoZero"/>
        <c:auto val="1"/>
        <c:lblAlgn val="ctr"/>
        <c:lblOffset val="100"/>
        <c:noMultiLvlLbl val="0"/>
      </c:catAx>
      <c:valAx>
        <c:axId val="486592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83040"/>
        <c:axId val="486580688"/>
      </c:scatterChart>
      <c:valAx>
        <c:axId val="4865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0688"/>
        <c:crosses val="autoZero"/>
        <c:crossBetween val="midCat"/>
      </c:valAx>
      <c:valAx>
        <c:axId val="486580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3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83432"/>
        <c:axId val="486588136"/>
      </c:scatterChart>
      <c:valAx>
        <c:axId val="48658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8136"/>
        <c:crosses val="autoZero"/>
        <c:crossBetween val="midCat"/>
      </c:valAx>
      <c:valAx>
        <c:axId val="48658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3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86568"/>
        <c:axId val="486588920"/>
      </c:lineChart>
      <c:catAx>
        <c:axId val="48658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8920"/>
        <c:crosses val="autoZero"/>
        <c:auto val="1"/>
        <c:lblAlgn val="ctr"/>
        <c:lblOffset val="100"/>
        <c:noMultiLvlLbl val="0"/>
      </c:catAx>
      <c:valAx>
        <c:axId val="486588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90488"/>
        <c:axId val="486589312"/>
      </c:lineChart>
      <c:dateAx>
        <c:axId val="48659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89312"/>
        <c:crosses val="autoZero"/>
        <c:auto val="1"/>
        <c:lblOffset val="100"/>
        <c:baseTimeUnit val="days"/>
      </c:dateAx>
      <c:valAx>
        <c:axId val="486589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94408"/>
        <c:axId val="486595192"/>
      </c:lineChart>
      <c:dateAx>
        <c:axId val="48659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5192"/>
        <c:crosses val="autoZero"/>
        <c:auto val="1"/>
        <c:lblOffset val="100"/>
        <c:baseTimeUnit val="days"/>
      </c:dateAx>
      <c:valAx>
        <c:axId val="486595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92840"/>
        <c:axId val="486593624"/>
      </c:lineChart>
      <c:dateAx>
        <c:axId val="48659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3624"/>
        <c:crosses val="autoZero"/>
        <c:auto val="1"/>
        <c:lblOffset val="100"/>
        <c:baseTimeUnit val="days"/>
      </c:dateAx>
      <c:valAx>
        <c:axId val="486593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NWL!$B$36:$B$97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</c:numCache>
            </c:numRef>
          </c:cat>
          <c:val>
            <c:numRef>
              <c:f>NWL!$E$36:$E$97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NWL!$B$36:$B$97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</c:numCache>
            </c:numRef>
          </c:cat>
          <c:val>
            <c:numRef>
              <c:f>NWL!$D$36:$D$97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62304"/>
        <c:axId val="553459560"/>
      </c:lineChart>
      <c:dateAx>
        <c:axId val="553462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9560"/>
        <c:crosses val="autoZero"/>
        <c:auto val="1"/>
        <c:lblOffset val="100"/>
        <c:baseTimeUnit val="days"/>
      </c:dateAx>
      <c:valAx>
        <c:axId val="55345956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NWL!$B$36:$B$97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</c:numCache>
            </c:numRef>
          </c:cat>
          <c:val>
            <c:numRef>
              <c:f>NWL!$F$36:$F$97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56424"/>
        <c:axId val="553458384"/>
      </c:lineChart>
      <c:dateAx>
        <c:axId val="553456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8384"/>
        <c:crosses val="autoZero"/>
        <c:auto val="1"/>
        <c:lblOffset val="100"/>
        <c:baseTimeUnit val="days"/>
      </c:dateAx>
      <c:valAx>
        <c:axId val="5534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6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57992"/>
        <c:axId val="553465048"/>
      </c:lineChart>
      <c:dateAx>
        <c:axId val="553457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5048"/>
        <c:crosses val="autoZero"/>
        <c:auto val="1"/>
        <c:lblOffset val="100"/>
        <c:baseTimeUnit val="days"/>
      </c:dateAx>
      <c:valAx>
        <c:axId val="553465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66224"/>
        <c:axId val="553465832"/>
      </c:lineChart>
      <c:catAx>
        <c:axId val="55346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5832"/>
        <c:crosses val="autoZero"/>
        <c:auto val="1"/>
        <c:lblAlgn val="ctr"/>
        <c:lblOffset val="100"/>
        <c:noMultiLvlLbl val="0"/>
      </c:catAx>
      <c:valAx>
        <c:axId val="553465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58776"/>
        <c:axId val="553459168"/>
      </c:lineChart>
      <c:catAx>
        <c:axId val="55345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9168"/>
        <c:crosses val="autoZero"/>
        <c:auto val="1"/>
        <c:lblAlgn val="ctr"/>
        <c:lblOffset val="100"/>
        <c:noMultiLvlLbl val="0"/>
      </c:catAx>
      <c:valAx>
        <c:axId val="5534591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468184"/>
        <c:axId val="553468576"/>
      </c:lineChart>
      <c:dateAx>
        <c:axId val="553468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8576"/>
        <c:crosses val="autoZero"/>
        <c:auto val="1"/>
        <c:lblOffset val="100"/>
        <c:baseTimeUnit val="days"/>
      </c:dateAx>
      <c:valAx>
        <c:axId val="55346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470144"/>
        <c:axId val="553467400"/>
      </c:lineChart>
      <c:dateAx>
        <c:axId val="55347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67400"/>
        <c:crosses val="autoZero"/>
        <c:auto val="1"/>
        <c:lblOffset val="100"/>
        <c:baseTimeUnit val="days"/>
      </c:dateAx>
      <c:valAx>
        <c:axId val="55346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7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71712"/>
        <c:axId val="565874064"/>
      </c:lineChart>
      <c:dateAx>
        <c:axId val="56587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74064"/>
        <c:crosses val="autoZero"/>
        <c:auto val="1"/>
        <c:lblOffset val="100"/>
        <c:baseTimeUnit val="days"/>
      </c:dateAx>
      <c:valAx>
        <c:axId val="565874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7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64264"/>
        <c:axId val="565868576"/>
      </c:lineChart>
      <c:dateAx>
        <c:axId val="56586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8576"/>
        <c:crosses val="autoZero"/>
        <c:auto val="1"/>
        <c:lblOffset val="100"/>
        <c:baseTimeUnit val="days"/>
      </c:dateAx>
      <c:valAx>
        <c:axId val="5658685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61912"/>
        <c:axId val="565870536"/>
      </c:lineChart>
      <c:dateAx>
        <c:axId val="565861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70536"/>
        <c:crosses val="autoZero"/>
        <c:auto val="1"/>
        <c:lblOffset val="100"/>
        <c:baseTimeUnit val="days"/>
      </c:dateAx>
      <c:valAx>
        <c:axId val="5658705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59560"/>
        <c:axId val="565859168"/>
      </c:lineChart>
      <c:dateAx>
        <c:axId val="565859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59168"/>
        <c:crosses val="autoZero"/>
        <c:auto val="1"/>
        <c:lblOffset val="100"/>
        <c:baseTimeUnit val="days"/>
      </c:dateAx>
      <c:valAx>
        <c:axId val="5658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59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63480"/>
        <c:axId val="565858384"/>
      </c:lineChart>
      <c:catAx>
        <c:axId val="56586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58384"/>
        <c:crosses val="autoZero"/>
        <c:auto val="1"/>
        <c:lblAlgn val="ctr"/>
        <c:lblOffset val="100"/>
        <c:noMultiLvlLbl val="0"/>
      </c:catAx>
      <c:valAx>
        <c:axId val="565858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65440"/>
        <c:axId val="565865832"/>
      </c:lineChart>
      <c:dateAx>
        <c:axId val="56586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5832"/>
        <c:crosses val="autoZero"/>
        <c:auto val="1"/>
        <c:lblOffset val="100"/>
        <c:baseTimeUnit val="days"/>
      </c:dateAx>
      <c:valAx>
        <c:axId val="5658658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0" dataDxfId="519">
  <autoFilter ref="O15:W26"/>
  <tableColumns count="9">
    <tableColumn id="1" name="Date" dataDxfId="518"/>
    <tableColumn id="2" name="Quarter" dataDxfId="517"/>
    <tableColumn id="3" name="Time" dataDxfId="516"/>
    <tableColumn id="4" name="EPS estimate" dataDxfId="515"/>
    <tableColumn id="5" name="EPS Actual" dataDxfId="514"/>
    <tableColumn id="6" name="Sales Estiamte (B)" dataDxfId="513"/>
    <tableColumn id="7" name="Sales Actual (B)" dataDxfId="512"/>
    <tableColumn id="8" name="Guidance" dataDxfId="511"/>
    <tableColumn id="9" name="Reaction" dataDxfId="5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8" activePane="bottomLeft" state="frozen"/>
      <selection pane="bottomLeft" activeCell="E26" sqref="E2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1206</v>
      </c>
      <c r="F2" s="2">
        <v>89.97</v>
      </c>
      <c r="G2" s="78">
        <v>79.98</v>
      </c>
      <c r="H2">
        <v>50</v>
      </c>
      <c r="I2" s="2">
        <v>4498.5</v>
      </c>
      <c r="J2" s="2">
        <v>3999</v>
      </c>
      <c r="K2" s="2">
        <v>499.5</v>
      </c>
      <c r="L2" s="736">
        <v>0.12490622655663909</v>
      </c>
      <c r="M2" s="2">
        <v>499.5</v>
      </c>
      <c r="N2">
        <v>50</v>
      </c>
      <c r="O2" t="s">
        <v>1254</v>
      </c>
      <c r="P2" s="736">
        <v>1.6894520395687451E-2</v>
      </c>
      <c r="Q2" s="736">
        <v>-1E-3</v>
      </c>
      <c r="R2" s="2">
        <v>13.862865947611709</v>
      </c>
      <c r="S2" s="29"/>
      <c r="V2" s="48"/>
    </row>
    <row r="3" spans="1:41" ht="21.95" customHeight="1" x14ac:dyDescent="0.25">
      <c r="A3" s="50"/>
      <c r="B3" s="51"/>
      <c r="C3" s="51"/>
      <c r="D3" s="788"/>
      <c r="E3" s="22" t="s">
        <v>897</v>
      </c>
      <c r="F3" s="2">
        <v>152.8399</v>
      </c>
      <c r="G3" s="78">
        <v>90.548499999999805</v>
      </c>
      <c r="H3">
        <v>20</v>
      </c>
      <c r="I3" s="2">
        <v>3056.7979999999998</v>
      </c>
      <c r="J3" s="2">
        <v>1810.9699999999962</v>
      </c>
      <c r="K3" s="2">
        <v>1245.8280000000022</v>
      </c>
      <c r="L3" s="736">
        <v>0.68793409057025057</v>
      </c>
      <c r="M3" s="2">
        <v>1245.8280000000022</v>
      </c>
      <c r="N3">
        <v>20</v>
      </c>
      <c r="O3" t="s">
        <v>1179</v>
      </c>
      <c r="P3" s="736">
        <v>3.4022529457294858E-3</v>
      </c>
      <c r="Q3" s="736">
        <v>8.8000000000000005E-3</v>
      </c>
      <c r="R3" s="2">
        <v>17.73084686774942</v>
      </c>
      <c r="S3" s="859">
        <v>43324</v>
      </c>
      <c r="T3" s="48"/>
      <c r="V3" s="48"/>
    </row>
    <row r="4" spans="1:41" ht="21.95" customHeight="1" x14ac:dyDescent="0.25">
      <c r="A4" s="50"/>
      <c r="B4" s="51"/>
      <c r="C4" s="51"/>
      <c r="D4" s="788"/>
      <c r="E4" s="22" t="s">
        <v>52</v>
      </c>
      <c r="F4" s="2">
        <v>52.19</v>
      </c>
      <c r="G4" s="78">
        <v>46.7117</v>
      </c>
      <c r="H4">
        <v>100</v>
      </c>
      <c r="I4" s="2">
        <v>5219</v>
      </c>
      <c r="J4" s="2">
        <v>4671.17</v>
      </c>
      <c r="K4" s="2">
        <v>547.82999999999993</v>
      </c>
      <c r="L4" s="736">
        <v>0.11727896865239323</v>
      </c>
      <c r="M4" s="2">
        <v>1604.5699999999979</v>
      </c>
      <c r="N4" s="29">
        <v>43353</v>
      </c>
      <c r="O4" t="s">
        <v>1241</v>
      </c>
      <c r="P4" s="736">
        <v>3.6482084690553744E-2</v>
      </c>
      <c r="Q4" s="736">
        <v>-5.0000000000000001E-3</v>
      </c>
      <c r="R4" s="2">
        <v>10.651020408163264</v>
      </c>
      <c r="S4" s="859">
        <v>43323</v>
      </c>
      <c r="T4" s="48"/>
    </row>
    <row r="5" spans="1:41" ht="21.95" customHeight="1" x14ac:dyDescent="0.25">
      <c r="A5" s="50"/>
      <c r="B5" s="50"/>
      <c r="C5" s="51"/>
      <c r="D5" s="788"/>
      <c r="E5" s="22" t="s">
        <v>937</v>
      </c>
      <c r="F5" s="2">
        <v>36.989899999999999</v>
      </c>
      <c r="G5" s="78">
        <v>26.792400000000015</v>
      </c>
      <c r="H5">
        <v>100</v>
      </c>
      <c r="I5" s="2">
        <v>3698.99</v>
      </c>
      <c r="J5" s="2">
        <v>2679.2400000000016</v>
      </c>
      <c r="K5" s="2">
        <v>1019.7499999999982</v>
      </c>
      <c r="L5" s="736">
        <v>0.38061166599483354</v>
      </c>
      <c r="M5" s="2">
        <v>1019.7499999999982</v>
      </c>
      <c r="N5">
        <v>100</v>
      </c>
      <c r="O5" t="s">
        <v>1290</v>
      </c>
      <c r="P5" s="736">
        <v>2.054614908393913E-2</v>
      </c>
      <c r="Q5" s="736">
        <v>8.5000000000000006E-3</v>
      </c>
      <c r="R5" s="2">
        <v>14.795959999999999</v>
      </c>
      <c r="S5" s="859">
        <v>43218</v>
      </c>
      <c r="W5" s="48"/>
    </row>
    <row r="6" spans="1:41" ht="21.95" customHeight="1" x14ac:dyDescent="0.25">
      <c r="A6" s="51"/>
      <c r="B6" s="152"/>
      <c r="C6" s="325"/>
      <c r="D6" s="788"/>
      <c r="E6" s="22" t="s">
        <v>271</v>
      </c>
      <c r="F6" s="2">
        <v>75.239900000000006</v>
      </c>
      <c r="G6" s="78">
        <v>58.301000000000002</v>
      </c>
      <c r="H6">
        <v>100</v>
      </c>
      <c r="I6" s="2">
        <v>7523.9900000000007</v>
      </c>
      <c r="J6" s="2">
        <v>5830.1</v>
      </c>
      <c r="K6" s="2">
        <v>1693.8900000000003</v>
      </c>
      <c r="L6" s="736">
        <v>0.29054218624037331</v>
      </c>
      <c r="M6" s="2">
        <v>1891.0999999999958</v>
      </c>
      <c r="N6">
        <v>50</v>
      </c>
      <c r="O6" t="s">
        <v>1265</v>
      </c>
      <c r="P6" s="736">
        <v>2.6581640858108529E-2</v>
      </c>
      <c r="Q6" s="736">
        <v>9.4999999999999998E-3</v>
      </c>
      <c r="R6" s="2">
        <v>10.787082437275988</v>
      </c>
      <c r="S6" s="859">
        <v>43324</v>
      </c>
      <c r="W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924</v>
      </c>
      <c r="F7" s="2">
        <v>49.299900000000001</v>
      </c>
      <c r="G7" s="78">
        <v>35.128200000000021</v>
      </c>
      <c r="H7">
        <v>150</v>
      </c>
      <c r="I7" s="2">
        <v>7394.9850000000006</v>
      </c>
      <c r="J7" s="2">
        <v>5269.2300000000032</v>
      </c>
      <c r="K7" s="2">
        <v>2125.7549999999974</v>
      </c>
      <c r="L7" s="736">
        <v>0.40342801509897952</v>
      </c>
      <c r="M7" s="2">
        <v>2125.7549999999974</v>
      </c>
      <c r="N7" s="29">
        <v>43367</v>
      </c>
      <c r="O7" t="s">
        <v>1274</v>
      </c>
      <c r="P7" s="736">
        <v>2.7991943188525735E-2</v>
      </c>
      <c r="Q7" s="736">
        <v>1.0500000000000001E-2</v>
      </c>
      <c r="R7" s="2">
        <v>11.204522727272726</v>
      </c>
      <c r="S7" s="859">
        <v>43314</v>
      </c>
      <c r="U7" s="48"/>
      <c r="X7" s="48"/>
    </row>
    <row r="8" spans="1:41" ht="21.95" customHeight="1" x14ac:dyDescent="0.25">
      <c r="A8" s="50"/>
      <c r="B8" s="50"/>
      <c r="C8" s="51"/>
      <c r="D8" s="788"/>
      <c r="E8" s="22" t="s">
        <v>760</v>
      </c>
      <c r="F8" s="2">
        <v>12.94</v>
      </c>
      <c r="G8" s="78">
        <v>14.529125000000004</v>
      </c>
      <c r="H8">
        <v>400</v>
      </c>
      <c r="I8" s="2">
        <v>5176</v>
      </c>
      <c r="J8" s="2">
        <v>5811.6500000000015</v>
      </c>
      <c r="K8" s="2">
        <v>-635.65000000000146</v>
      </c>
      <c r="L8" s="736">
        <v>-0.10937513442826076</v>
      </c>
      <c r="M8" s="2">
        <v>-635.65000000000146</v>
      </c>
      <c r="N8">
        <v>100</v>
      </c>
      <c r="O8" t="s">
        <v>1261</v>
      </c>
      <c r="P8" s="736">
        <v>3.7094281298299843E-2</v>
      </c>
      <c r="Q8" s="736">
        <v>1.3299999999999999E-2</v>
      </c>
      <c r="R8" s="2">
        <v>13.621052631578948</v>
      </c>
      <c r="S8" s="859">
        <v>43337</v>
      </c>
      <c r="T8" s="48"/>
    </row>
    <row r="9" spans="1:41" ht="21.95" customHeight="1" x14ac:dyDescent="0.25">
      <c r="A9" s="50"/>
      <c r="B9" s="51"/>
      <c r="C9" s="51"/>
      <c r="D9" s="788"/>
      <c r="E9" s="22" t="s">
        <v>171</v>
      </c>
      <c r="F9" s="2">
        <v>46.01</v>
      </c>
      <c r="G9" s="78">
        <v>47.47183333333335</v>
      </c>
      <c r="H9">
        <v>300</v>
      </c>
      <c r="I9" s="2">
        <v>13803</v>
      </c>
      <c r="J9" s="2">
        <v>14241.550000000005</v>
      </c>
      <c r="K9" s="2">
        <v>-438.55000000000291</v>
      </c>
      <c r="L9" s="736">
        <v>-3.0793698719592009E-2</v>
      </c>
      <c r="M9" s="2">
        <v>-388.60000000000309</v>
      </c>
      <c r="N9">
        <v>50</v>
      </c>
      <c r="O9" t="s">
        <v>1286</v>
      </c>
      <c r="P9" s="736">
        <v>4.2599434905455334E-2</v>
      </c>
      <c r="Q9" s="736">
        <v>8.0999999999999996E-3</v>
      </c>
      <c r="R9" s="2">
        <v>15.235099337748343</v>
      </c>
      <c r="S9" s="859">
        <v>43320</v>
      </c>
      <c r="T9" s="48"/>
      <c r="V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828</v>
      </c>
      <c r="F10" s="2">
        <v>99.309899999999999</v>
      </c>
      <c r="G10" s="78">
        <v>75.106999999999942</v>
      </c>
      <c r="H10">
        <v>40</v>
      </c>
      <c r="I10" s="2">
        <v>3972.3959999999997</v>
      </c>
      <c r="J10" s="2">
        <v>3004.2799999999979</v>
      </c>
      <c r="K10" s="2">
        <v>968.11600000000089</v>
      </c>
      <c r="L10" s="736">
        <v>0.32224559628263777</v>
      </c>
      <c r="M10" s="2">
        <v>968.11600000000089</v>
      </c>
      <c r="N10" s="29">
        <v>43353</v>
      </c>
      <c r="O10" t="s">
        <v>1180</v>
      </c>
      <c r="P10" s="736">
        <v>2.2958436167995335E-2</v>
      </c>
      <c r="Q10" s="736">
        <v>-4.7999999999999996E-3</v>
      </c>
      <c r="R10" s="2">
        <v>20.8634243697479</v>
      </c>
      <c r="S10" s="29"/>
      <c r="U10" s="48"/>
    </row>
    <row r="11" spans="1:41" ht="21.95" customHeight="1" x14ac:dyDescent="0.25">
      <c r="A11" s="50"/>
      <c r="B11" s="51"/>
      <c r="C11" s="51"/>
      <c r="D11" s="788"/>
      <c r="E11" s="22" t="s">
        <v>901</v>
      </c>
      <c r="F11" s="78">
        <v>76.229900000000001</v>
      </c>
      <c r="G11" s="78">
        <v>65.015000000000029</v>
      </c>
      <c r="H11">
        <v>60</v>
      </c>
      <c r="I11" s="2">
        <v>4573.7939999999999</v>
      </c>
      <c r="J11" s="2">
        <v>3900.9000000000019</v>
      </c>
      <c r="K11" s="2">
        <v>672.89399999999841</v>
      </c>
      <c r="L11" s="736">
        <v>0.17249711605014176</v>
      </c>
      <c r="M11" s="2">
        <v>672.89399999999841</v>
      </c>
      <c r="N11">
        <v>60</v>
      </c>
      <c r="O11" t="s">
        <v>1275</v>
      </c>
      <c r="P11" s="736">
        <v>1.2593483659299042E-2</v>
      </c>
      <c r="Q11" s="736">
        <v>6.3E-3</v>
      </c>
      <c r="R11" s="2">
        <v>21.473211267605635</v>
      </c>
      <c r="U11" s="48"/>
    </row>
    <row r="12" spans="1:41" ht="21.95" customHeight="1" x14ac:dyDescent="0.25">
      <c r="A12" s="50"/>
      <c r="B12" s="50"/>
      <c r="C12" s="51"/>
      <c r="D12" s="788"/>
      <c r="E12" s="22" t="s">
        <v>1121</v>
      </c>
      <c r="F12" s="2">
        <v>52.309899999999999</v>
      </c>
      <c r="G12" s="78">
        <v>50.326900000000002</v>
      </c>
      <c r="H12">
        <v>300</v>
      </c>
      <c r="I12" s="2">
        <v>15692.97</v>
      </c>
      <c r="J12" s="2">
        <v>15098.07</v>
      </c>
      <c r="K12" s="2">
        <v>594.89999999999964</v>
      </c>
      <c r="L12" s="736">
        <v>3.9402387192535145E-2</v>
      </c>
      <c r="M12" s="2">
        <v>594.89999999999964</v>
      </c>
      <c r="N12" s="29">
        <v>43356</v>
      </c>
      <c r="O12"/>
      <c r="P12" s="736">
        <v>3.3645638779657386E-2</v>
      </c>
      <c r="Q12" s="736">
        <v>7.7000000000000002E-3</v>
      </c>
      <c r="R12" s="2"/>
      <c r="T12" s="48"/>
      <c r="V12" s="48"/>
    </row>
    <row r="13" spans="1:41" ht="21.95" customHeight="1" x14ac:dyDescent="0.25">
      <c r="A13" s="51"/>
      <c r="B13" s="50"/>
      <c r="C13" s="51"/>
      <c r="D13" s="788"/>
      <c r="E13" s="22" t="s">
        <v>920</v>
      </c>
      <c r="F13" s="2">
        <v>58.2699</v>
      </c>
      <c r="G13" s="78">
        <v>59.337049999999998</v>
      </c>
      <c r="H13">
        <v>200</v>
      </c>
      <c r="I13" s="2">
        <v>11653.98</v>
      </c>
      <c r="J13" s="2">
        <v>11867.41</v>
      </c>
      <c r="K13" s="2">
        <v>-213.43000000000029</v>
      </c>
      <c r="L13" s="736">
        <v>-1.7984547597158909E-2</v>
      </c>
      <c r="M13" s="2">
        <v>-213.43000000000029</v>
      </c>
      <c r="N13">
        <v>200</v>
      </c>
      <c r="O13" t="s">
        <v>1212</v>
      </c>
      <c r="P13" s="736">
        <v>4.2903797672554783E-2</v>
      </c>
      <c r="Q13" s="736">
        <v>8.9999999999999998E-4</v>
      </c>
      <c r="R13" s="2">
        <v>15.374643799472295</v>
      </c>
      <c r="S13" s="859">
        <v>43317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31.5</v>
      </c>
      <c r="G14" s="78">
        <v>16.071166666666667</v>
      </c>
      <c r="H14">
        <v>300</v>
      </c>
      <c r="I14" s="2">
        <v>9450</v>
      </c>
      <c r="J14" s="2">
        <v>4821.3500000000004</v>
      </c>
      <c r="K14" s="2">
        <v>4628.6500000000233</v>
      </c>
      <c r="L14" s="736">
        <v>0.96003194126126501</v>
      </c>
      <c r="M14" s="2">
        <v>6376.6200000000172</v>
      </c>
      <c r="N14" s="29">
        <v>43353</v>
      </c>
      <c r="O14" t="s">
        <v>1288</v>
      </c>
      <c r="P14" s="736">
        <v>1.7777777777777778E-2</v>
      </c>
      <c r="Q14" s="736">
        <v>1.4800000000000001E-2</v>
      </c>
      <c r="R14" s="2">
        <v>15.180722891566264</v>
      </c>
      <c r="S14" s="859">
        <v>43317</v>
      </c>
    </row>
    <row r="15" spans="1:41" ht="21.95" customHeight="1" x14ac:dyDescent="0.25">
      <c r="A15" s="50"/>
      <c r="B15" s="50"/>
      <c r="C15" s="51"/>
      <c r="D15" s="788"/>
      <c r="E15" s="22" t="s">
        <v>923</v>
      </c>
      <c r="F15" s="2">
        <v>198.7199</v>
      </c>
      <c r="G15" s="78">
        <v>194.01633333333334</v>
      </c>
      <c r="H15">
        <v>30</v>
      </c>
      <c r="I15" s="2">
        <v>5961.5969999999998</v>
      </c>
      <c r="J15" s="2">
        <v>5820.49</v>
      </c>
      <c r="K15" s="2">
        <v>141.10699999999997</v>
      </c>
      <c r="L15" s="736">
        <v>2.4243147913663592E-2</v>
      </c>
      <c r="M15" s="2">
        <v>141.10699999999997</v>
      </c>
      <c r="N15" s="29">
        <v>43374</v>
      </c>
      <c r="O15" t="s">
        <v>1289</v>
      </c>
      <c r="P15" s="736">
        <v>9.661840610829614E-3</v>
      </c>
      <c r="Q15" s="736">
        <v>-2.53E-2</v>
      </c>
      <c r="R15" s="2">
        <v>23.05335266821346</v>
      </c>
      <c r="U15" s="48"/>
    </row>
    <row r="16" spans="1:41" ht="21.95" customHeight="1" x14ac:dyDescent="0.25">
      <c r="A16" s="51"/>
      <c r="B16" s="51"/>
      <c r="C16" s="51"/>
      <c r="D16" s="788"/>
      <c r="E16" s="22" t="s">
        <v>14</v>
      </c>
      <c r="F16" s="2">
        <v>58.5199</v>
      </c>
      <c r="G16" s="78">
        <v>56.6158</v>
      </c>
      <c r="H16">
        <v>200</v>
      </c>
      <c r="I16" s="2">
        <v>11703.98</v>
      </c>
      <c r="J16" s="2">
        <v>11323.16</v>
      </c>
      <c r="K16" s="2">
        <v>380.81999999999971</v>
      </c>
      <c r="L16" s="736">
        <v>3.3631954330769848E-2</v>
      </c>
      <c r="M16" s="2">
        <v>380.81999999999971</v>
      </c>
      <c r="N16">
        <v>200</v>
      </c>
      <c r="O16" t="s">
        <v>1211</v>
      </c>
      <c r="P16" s="736">
        <v>4.7846971713895611E-2</v>
      </c>
      <c r="Q16" s="736">
        <v>-2.7000000000000001E-3</v>
      </c>
      <c r="R16" s="2">
        <v>14.685043914680049</v>
      </c>
      <c r="S16" s="859">
        <v>43319</v>
      </c>
    </row>
    <row r="17" spans="1:41" ht="21.95" customHeight="1" x14ac:dyDescent="0.25">
      <c r="A17" s="51"/>
      <c r="B17" s="51"/>
      <c r="C17" s="51"/>
      <c r="D17" s="788"/>
      <c r="E17" s="22" t="s">
        <v>223</v>
      </c>
      <c r="F17" s="2">
        <v>31.27</v>
      </c>
      <c r="G17" s="78">
        <v>16.926374999999897</v>
      </c>
      <c r="H17">
        <v>400</v>
      </c>
      <c r="I17" s="2">
        <v>12508</v>
      </c>
      <c r="J17" s="2">
        <v>6770.5499999999593</v>
      </c>
      <c r="K17" s="2">
        <v>5737.4500000000407</v>
      </c>
      <c r="L17" s="736">
        <v>0.84741269173111133</v>
      </c>
      <c r="M17" s="2">
        <v>7189.7100000000391</v>
      </c>
      <c r="N17">
        <v>200</v>
      </c>
      <c r="O17" t="s">
        <v>1265</v>
      </c>
      <c r="P17" s="736">
        <v>3.1979533098816758E-3</v>
      </c>
      <c r="Q17" s="736">
        <v>-1.9E-3</v>
      </c>
      <c r="R17" s="2">
        <v>22.335714285714285</v>
      </c>
      <c r="S17" s="859">
        <v>43319</v>
      </c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50</v>
      </c>
      <c r="F18" s="2">
        <v>21.509899999999998</v>
      </c>
      <c r="G18" s="78">
        <v>6.707356321839101</v>
      </c>
      <c r="H18">
        <v>2001</v>
      </c>
      <c r="I18" s="2">
        <v>43041.309899999993</v>
      </c>
      <c r="J18" s="2">
        <v>13421.420000000042</v>
      </c>
      <c r="K18" s="2">
        <v>29619.889899999951</v>
      </c>
      <c r="L18" s="736">
        <v>2.2069117798265658</v>
      </c>
      <c r="M18" s="2">
        <v>44235.460900001577</v>
      </c>
      <c r="N18">
        <v>400</v>
      </c>
      <c r="O18" t="s">
        <v>1254</v>
      </c>
      <c r="P18" s="736">
        <v>9.2980441564116997E-3</v>
      </c>
      <c r="Q18" s="736">
        <v>-5.5999999999999999E-3</v>
      </c>
      <c r="R18" s="2">
        <v>34.142698412698408</v>
      </c>
      <c r="S18" s="29">
        <v>43317</v>
      </c>
      <c r="T18" s="48"/>
    </row>
    <row r="19" spans="1:41" ht="21.95" customHeight="1" x14ac:dyDescent="0.25">
      <c r="A19" s="50"/>
      <c r="B19" s="51"/>
      <c r="C19" s="51"/>
      <c r="D19" s="788"/>
      <c r="E19" s="22" t="s">
        <v>1194</v>
      </c>
      <c r="F19" s="2">
        <v>2668.4492</v>
      </c>
      <c r="G19" s="78">
        <v>2747</v>
      </c>
      <c r="H19">
        <v>4</v>
      </c>
      <c r="I19" s="2">
        <v>10673.7968</v>
      </c>
      <c r="J19" s="2">
        <v>10988</v>
      </c>
      <c r="K19" s="2">
        <v>-314.20319999999992</v>
      </c>
      <c r="L19" s="736">
        <v>-2.8595121951219504E-2</v>
      </c>
      <c r="M19" s="2">
        <v>-314.20319999999992</v>
      </c>
      <c r="N19">
        <v>2</v>
      </c>
      <c r="O19" t="s">
        <v>1261</v>
      </c>
      <c r="P19" s="736">
        <v>0</v>
      </c>
      <c r="Q19" s="736">
        <v>-4.1999999999999997E-3</v>
      </c>
      <c r="R19" s="2">
        <v>13.754892783505154</v>
      </c>
      <c r="S19" s="859">
        <v>43331</v>
      </c>
    </row>
    <row r="20" spans="1:41" ht="21.95" customHeight="1" x14ac:dyDescent="0.25">
      <c r="A20" s="50"/>
      <c r="B20" s="50"/>
      <c r="C20" s="51"/>
      <c r="D20" s="788"/>
      <c r="E20" s="22" t="s">
        <v>174</v>
      </c>
      <c r="F20" s="78">
        <v>21.72</v>
      </c>
      <c r="G20" s="78">
        <v>25.796579999999995</v>
      </c>
      <c r="H20">
        <v>1000</v>
      </c>
      <c r="I20" s="2">
        <v>21720</v>
      </c>
      <c r="J20" s="2">
        <v>25796.579999999994</v>
      </c>
      <c r="K20" s="2">
        <v>-4076.5799999999945</v>
      </c>
      <c r="L20" s="736">
        <v>-0.15802792463186968</v>
      </c>
      <c r="M20" s="2">
        <v>-4001.5599999999945</v>
      </c>
      <c r="N20" s="29">
        <v>43349</v>
      </c>
      <c r="O20" t="s">
        <v>1272</v>
      </c>
      <c r="P20" s="736">
        <v>4.2357274401473299E-2</v>
      </c>
      <c r="Q20" s="736">
        <v>-6.4000000000000003E-3</v>
      </c>
      <c r="R20" s="2">
        <v>8.5176470588235293</v>
      </c>
      <c r="S20" s="859">
        <v>43319</v>
      </c>
      <c r="U20" s="48"/>
      <c r="V20" s="48"/>
    </row>
    <row r="21" spans="1:41" ht="21.95" customHeight="1" x14ac:dyDescent="0.25">
      <c r="A21" s="50"/>
      <c r="B21" s="51"/>
      <c r="C21" s="51"/>
      <c r="D21" s="788"/>
      <c r="E21" s="22" t="s">
        <v>803</v>
      </c>
      <c r="F21" s="2">
        <v>22.55</v>
      </c>
      <c r="G21" s="78">
        <v>29.244574999999976</v>
      </c>
      <c r="H21">
        <v>400</v>
      </c>
      <c r="I21" s="2">
        <v>9020</v>
      </c>
      <c r="J21" s="2">
        <v>11697.829999999991</v>
      </c>
      <c r="K21" s="2">
        <v>-2677.8299999999908</v>
      </c>
      <c r="L21" s="736">
        <v>-0.22891681619582371</v>
      </c>
      <c r="M21" s="2">
        <v>-2677.8299999999908</v>
      </c>
      <c r="N21">
        <v>100</v>
      </c>
      <c r="O21" t="s">
        <v>1193</v>
      </c>
      <c r="P21" s="736">
        <v>4.6119733924611973E-2</v>
      </c>
      <c r="Q21" s="736">
        <v>4.0000000000000002E-4</v>
      </c>
      <c r="R21" s="2">
        <v>13.264705882352942</v>
      </c>
      <c r="S21" s="859">
        <v>43324</v>
      </c>
    </row>
    <row r="22" spans="1:41" ht="21.95" customHeight="1" x14ac:dyDescent="0.25">
      <c r="A22" s="50"/>
      <c r="B22" s="50"/>
      <c r="C22" s="51"/>
      <c r="D22" s="788"/>
      <c r="E22" s="22" t="s">
        <v>939</v>
      </c>
      <c r="F22" s="2">
        <v>186.65</v>
      </c>
      <c r="G22" s="78">
        <v>110.13333333333388</v>
      </c>
      <c r="H22">
        <v>15</v>
      </c>
      <c r="I22" s="2">
        <v>2799.75</v>
      </c>
      <c r="J22" s="2">
        <v>1652.0000000000082</v>
      </c>
      <c r="K22" s="2">
        <v>1147.7499999999927</v>
      </c>
      <c r="L22" s="736">
        <v>0.69476392251815144</v>
      </c>
      <c r="M22" s="2">
        <v>1147.7499999999927</v>
      </c>
      <c r="N22" s="29">
        <v>43360</v>
      </c>
      <c r="O22"/>
      <c r="P22" s="736">
        <v>6.8577551567104208E-3</v>
      </c>
      <c r="Q22" s="736">
        <v>1.2999999999999999E-3</v>
      </c>
      <c r="R22" s="2">
        <v>19.68</v>
      </c>
      <c r="S22" s="29"/>
      <c r="T22" s="48"/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899</v>
      </c>
      <c r="F23" s="2">
        <v>31.94</v>
      </c>
      <c r="G23" s="78">
        <v>30.583778571428571</v>
      </c>
      <c r="H23">
        <v>1400</v>
      </c>
      <c r="I23" s="2">
        <v>44716</v>
      </c>
      <c r="J23" s="2">
        <v>42817.29</v>
      </c>
      <c r="K23" s="2">
        <v>1898.7099999999991</v>
      </c>
      <c r="L23" s="736">
        <v>4.4344469255293895E-2</v>
      </c>
      <c r="M23" s="2">
        <v>1898.7099999999991</v>
      </c>
      <c r="N23">
        <v>1200</v>
      </c>
      <c r="O23" t="s">
        <v>1238</v>
      </c>
      <c r="P23" s="736">
        <v>6.2617407639323733E-2</v>
      </c>
      <c r="Q23" s="736">
        <v>-5.9999999999999995E-4</v>
      </c>
      <c r="R23" s="2">
        <v>9.2046109510086449</v>
      </c>
      <c r="S23" s="29">
        <v>43337</v>
      </c>
      <c r="T23" s="48"/>
    </row>
    <row r="24" spans="1:41" ht="21.95" customHeight="1" x14ac:dyDescent="0.25">
      <c r="A24" s="50"/>
      <c r="B24" s="50"/>
      <c r="C24" s="51"/>
      <c r="D24" s="788"/>
      <c r="E24" s="22" t="s">
        <v>324</v>
      </c>
      <c r="F24" s="2">
        <v>22.91</v>
      </c>
      <c r="G24" s="78">
        <v>17.246149999999997</v>
      </c>
      <c r="H24">
        <v>200</v>
      </c>
      <c r="I24" s="2">
        <v>4582</v>
      </c>
      <c r="J24" s="2">
        <v>3449.2299999999991</v>
      </c>
      <c r="K24" s="2">
        <v>1132.7700000000004</v>
      </c>
      <c r="L24" s="736">
        <v>0.3284124282810949</v>
      </c>
      <c r="M24" s="2">
        <v>1417.7400000000052</v>
      </c>
      <c r="N24">
        <v>200</v>
      </c>
      <c r="O24" t="s">
        <v>1254</v>
      </c>
      <c r="P24" s="736">
        <v>0</v>
      </c>
      <c r="Q24" s="736">
        <v>-9.4999999999999998E-3</v>
      </c>
      <c r="R24" s="2">
        <v>9.3510204081632651</v>
      </c>
      <c r="S24" s="859">
        <v>43345</v>
      </c>
      <c r="W24" s="48"/>
      <c r="X24"/>
      <c r="Y24" s="2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68.559899999999999</v>
      </c>
      <c r="G25" s="78">
        <v>62.082000000000043</v>
      </c>
      <c r="H25">
        <v>200</v>
      </c>
      <c r="I25" s="2">
        <v>13711.98</v>
      </c>
      <c r="J25" s="2">
        <v>12416.400000000009</v>
      </c>
      <c r="K25" s="2">
        <v>1295.5799999999908</v>
      </c>
      <c r="L25" s="736">
        <v>0.1043442543732475</v>
      </c>
      <c r="M25" s="2">
        <v>1295.5799999999908</v>
      </c>
      <c r="N25">
        <v>200</v>
      </c>
      <c r="O25" t="s">
        <v>1287</v>
      </c>
      <c r="P25" s="736">
        <v>2.3337256909651272E-2</v>
      </c>
      <c r="Q25" s="736">
        <v>1.12E-2</v>
      </c>
      <c r="R25" s="2">
        <v>11.474460251046025</v>
      </c>
      <c r="S25" s="29">
        <v>43317</v>
      </c>
      <c r="T25" s="48"/>
      <c r="V25" s="48"/>
      <c r="W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1"/>
      <c r="B26" s="51"/>
      <c r="C26" s="51"/>
      <c r="D26" s="788"/>
      <c r="E26" s="22" t="s">
        <v>173</v>
      </c>
      <c r="F26" s="2">
        <v>58.48</v>
      </c>
      <c r="G26" s="78">
        <v>24.807000000000151</v>
      </c>
      <c r="H26">
        <v>40</v>
      </c>
      <c r="I26" s="2">
        <v>2339.1999999999998</v>
      </c>
      <c r="J26" s="2">
        <v>992.28000000000611</v>
      </c>
      <c r="K26" s="2">
        <v>1346.9199999999937</v>
      </c>
      <c r="L26" s="736">
        <v>1.3573991212157714</v>
      </c>
      <c r="M26" s="2">
        <v>2951.4999999999955</v>
      </c>
      <c r="N26">
        <v>40</v>
      </c>
      <c r="O26" t="s">
        <v>1262</v>
      </c>
      <c r="P26" s="736">
        <v>2.9411764705882353E-2</v>
      </c>
      <c r="Q26" s="736">
        <v>2.9999999999999997E-4</v>
      </c>
      <c r="R26" s="2">
        <v>12.938053097345133</v>
      </c>
      <c r="S26" s="29"/>
      <c r="U26" s="48"/>
    </row>
    <row r="27" spans="1:41" ht="21.95" customHeight="1" x14ac:dyDescent="0.25">
      <c r="A27" s="50"/>
      <c r="B27" s="50"/>
      <c r="C27" s="51"/>
      <c r="D27" s="788"/>
      <c r="E27" s="22" t="s">
        <v>1253</v>
      </c>
      <c r="F27" s="2">
        <v>55.08</v>
      </c>
      <c r="G27" s="78">
        <v>54.48</v>
      </c>
      <c r="H27">
        <v>100</v>
      </c>
      <c r="I27" s="2">
        <v>5508</v>
      </c>
      <c r="J27" s="2">
        <v>5448</v>
      </c>
      <c r="K27" s="2">
        <v>60</v>
      </c>
      <c r="L27" s="736">
        <v>1.1013215859030864E-2</v>
      </c>
      <c r="M27" s="2">
        <v>60</v>
      </c>
      <c r="N27" s="29">
        <v>43356</v>
      </c>
      <c r="O27" t="s">
        <v>1211</v>
      </c>
      <c r="P27" s="736">
        <v>3.1227305737109658E-2</v>
      </c>
      <c r="Q27" s="736">
        <v>-8.0999999999999996E-3</v>
      </c>
      <c r="R27" s="2">
        <v>13.821831869510664</v>
      </c>
      <c r="S27" s="29">
        <v>43331</v>
      </c>
      <c r="U27" s="48"/>
      <c r="V27" s="48"/>
    </row>
    <row r="28" spans="1:41" ht="21.95" customHeight="1" x14ac:dyDescent="0.25">
      <c r="A28" s="50"/>
      <c r="B28" s="50"/>
      <c r="C28" s="51"/>
      <c r="D28" s="788"/>
      <c r="E28" s="22" t="s">
        <v>943</v>
      </c>
      <c r="F28" s="2">
        <v>39.92</v>
      </c>
      <c r="G28" s="78">
        <v>42.790885714285722</v>
      </c>
      <c r="H28">
        <v>350</v>
      </c>
      <c r="I28" s="2">
        <v>13972</v>
      </c>
      <c r="J28" s="2">
        <v>14976.810000000003</v>
      </c>
      <c r="K28" s="2">
        <v>-1004.8100000000013</v>
      </c>
      <c r="L28" s="736">
        <v>-6.7091056106073438E-2</v>
      </c>
      <c r="M28" s="2">
        <v>-1004.8100000000013</v>
      </c>
      <c r="N28">
        <v>150</v>
      </c>
      <c r="O28" t="s">
        <v>1273</v>
      </c>
      <c r="P28" s="736">
        <v>1.9900000000000001E-2</v>
      </c>
      <c r="Q28" s="736">
        <v>6.6E-3</v>
      </c>
      <c r="R28" s="2">
        <v>19.23855421686747</v>
      </c>
      <c r="S28" s="29">
        <v>43331</v>
      </c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  <c r="U29" s="48"/>
    </row>
    <row r="30" spans="1:41" ht="21.95" customHeight="1" x14ac:dyDescent="0.25">
      <c r="A30" s="50"/>
      <c r="B30" s="50"/>
      <c r="C30" s="50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S30" s="29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1193</v>
      </c>
      <c r="P31" s="736">
        <v>2.3987034035656402E-2</v>
      </c>
      <c r="Q31" s="736">
        <v>-1.52E-2</v>
      </c>
      <c r="R31" s="2">
        <v>15.425000000000001</v>
      </c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78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S32" s="29"/>
      <c r="W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S33" s="29"/>
      <c r="T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S34" s="29"/>
      <c r="T34" s="48"/>
      <c r="W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U35" s="48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T36" s="48"/>
      <c r="U36" s="48"/>
    </row>
    <row r="37" spans="1:41" ht="21.95" customHeight="1" x14ac:dyDescent="0.25">
      <c r="A37" s="60"/>
      <c r="B37" s="61"/>
      <c r="C37" s="60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1213</v>
      </c>
      <c r="P37" s="736">
        <v>0</v>
      </c>
      <c r="Q37" s="736">
        <v>1.5800000000000002E-2</v>
      </c>
      <c r="R37" s="2">
        <v>30.15625</v>
      </c>
      <c r="S37" s="29"/>
      <c r="U37" s="48"/>
      <c r="V37" s="48"/>
    </row>
    <row r="38" spans="1:41" ht="21.95" customHeight="1" x14ac:dyDescent="0.25">
      <c r="A38" s="50"/>
      <c r="B38" s="50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S38" s="29"/>
      <c r="U38" s="48"/>
      <c r="W38" s="48"/>
    </row>
    <row r="39" spans="1:41" ht="21.95" customHeight="1" x14ac:dyDescent="0.25">
      <c r="A39" s="51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S39" s="29"/>
      <c r="T39" s="48"/>
    </row>
    <row r="40" spans="1:41" ht="21.95" customHeight="1" x14ac:dyDescent="0.25">
      <c r="A40" s="152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S40" s="29"/>
      <c r="T40" s="48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78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U43" s="48"/>
    </row>
    <row r="44" spans="1:41" ht="21.95" customHeight="1" x14ac:dyDescent="0.25">
      <c r="A44" s="51"/>
      <c r="B44" s="51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T44" s="48"/>
      <c r="V44" s="48"/>
      <c r="W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1"/>
      <c r="B45" s="51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V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S46" s="29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T48" s="48"/>
      <c r="U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1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S49" s="29"/>
      <c r="W49" s="48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T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S51" s="29"/>
      <c r="T51" s="48"/>
      <c r="V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29"/>
      <c r="T52" s="48"/>
      <c r="U52" s="48"/>
      <c r="V52" s="48"/>
      <c r="X52" s="850"/>
    </row>
    <row r="53" spans="1:41" ht="21.95" customHeight="1" x14ac:dyDescent="0.25">
      <c r="A53" s="51"/>
      <c r="B53" s="51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T53" s="48"/>
      <c r="V53" s="48"/>
      <c r="W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S54" s="29"/>
      <c r="T54" s="48"/>
      <c r="W54" s="48"/>
      <c r="Y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S55" s="29"/>
      <c r="T55" s="345"/>
      <c r="U55" s="345"/>
    </row>
    <row r="56" spans="1:41" ht="21.95" customHeight="1" x14ac:dyDescent="0.25">
      <c r="A56" s="50"/>
      <c r="B56" s="50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896</v>
      </c>
      <c r="F57" s="2">
        <v>257.85000000000002</v>
      </c>
      <c r="G57" s="78">
        <v>257.85000000000002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5.3E-3</v>
      </c>
      <c r="R57" s="2">
        <v>16.34</v>
      </c>
      <c r="S57" s="29"/>
    </row>
    <row r="58" spans="1:41" ht="21.95" customHeight="1" x14ac:dyDescent="0.25">
      <c r="A58" s="50"/>
      <c r="B58" s="50"/>
      <c r="C58" s="50"/>
      <c r="D58" s="788"/>
      <c r="E58" s="22" t="s">
        <v>194</v>
      </c>
      <c r="F58" s="2">
        <v>82.45</v>
      </c>
      <c r="G58" s="78">
        <v>82.45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-5.4999999999999997E-3</v>
      </c>
      <c r="R58" s="2"/>
      <c r="U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1"/>
      <c r="B59" s="152"/>
      <c r="C59" s="325"/>
      <c r="D59" s="788"/>
      <c r="E59" s="22" t="s">
        <v>221</v>
      </c>
      <c r="F59" s="2">
        <v>56.65</v>
      </c>
      <c r="G59" s="78">
        <v>56.65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8.6999999999999994E-3</v>
      </c>
      <c r="R59" s="2"/>
      <c r="T59" s="48"/>
      <c r="X59" s="736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 s="2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802</v>
      </c>
      <c r="F60" s="78">
        <v>520.71</v>
      </c>
      <c r="G60" s="78">
        <v>520.71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5.3E-3</v>
      </c>
      <c r="R60" s="2"/>
      <c r="T60" s="48"/>
    </row>
    <row r="61" spans="1:41" ht="21.95" customHeight="1" x14ac:dyDescent="0.25">
      <c r="A61" s="50"/>
      <c r="B61" s="50"/>
      <c r="C61" s="51"/>
      <c r="D61" s="788"/>
      <c r="E61" s="22" t="s">
        <v>712</v>
      </c>
      <c r="F61" s="2">
        <v>81.150000000000006</v>
      </c>
      <c r="G61" s="78">
        <v>81.150000000000006</v>
      </c>
      <c r="H61">
        <v>0</v>
      </c>
      <c r="I61" s="2">
        <v>0</v>
      </c>
      <c r="J61" s="2">
        <v>0</v>
      </c>
      <c r="K61" s="2">
        <v>581.39999999999964</v>
      </c>
      <c r="L61" s="736">
        <v>0</v>
      </c>
      <c r="M61" s="2">
        <v>1040.7199999999993</v>
      </c>
      <c r="N61">
        <v>0</v>
      </c>
      <c r="O61" t="s">
        <v>1191</v>
      </c>
      <c r="P61" s="736">
        <v>0</v>
      </c>
      <c r="Q61" s="736">
        <v>-2.5000000000000001E-3</v>
      </c>
      <c r="R61" s="2">
        <v>19.865361077111384</v>
      </c>
      <c r="S61" s="29"/>
      <c r="T61" s="48"/>
      <c r="U61" s="48"/>
    </row>
    <row r="62" spans="1:41" ht="21.95" customHeight="1" x14ac:dyDescent="0.25">
      <c r="A62" s="51"/>
      <c r="B62" s="51"/>
      <c r="C62" s="51"/>
      <c r="D62" s="788"/>
      <c r="E62" s="22" t="s">
        <v>34</v>
      </c>
      <c r="F62" s="2">
        <v>50.7</v>
      </c>
      <c r="G62" s="78">
        <v>50.7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21137.586999999941</v>
      </c>
      <c r="N62">
        <v>0</v>
      </c>
      <c r="O62"/>
      <c r="P62" s="736">
        <v>0</v>
      </c>
      <c r="Q62" s="736">
        <v>2.01E-2</v>
      </c>
      <c r="R62" s="2"/>
      <c r="T62" s="48"/>
      <c r="V62" s="48"/>
      <c r="W62" s="48"/>
    </row>
    <row r="63" spans="1:41" ht="21.95" customHeight="1" x14ac:dyDescent="0.25">
      <c r="A63" s="50"/>
      <c r="B63" s="50"/>
      <c r="C63" s="50"/>
      <c r="D63" s="788"/>
      <c r="E63" s="22" t="s">
        <v>172</v>
      </c>
      <c r="F63" s="2">
        <v>51.83</v>
      </c>
      <c r="G63" s="78">
        <v>51.83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119.92000000000053</v>
      </c>
      <c r="N63">
        <v>0</v>
      </c>
      <c r="O63" s="29"/>
      <c r="P63" s="736">
        <v>3.6400000000000002E-2</v>
      </c>
      <c r="Q63" s="736">
        <v>1.17E-2</v>
      </c>
      <c r="R63" s="2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27</v>
      </c>
      <c r="F64" s="78">
        <v>47.66</v>
      </c>
      <c r="G64" s="78">
        <v>47.66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1407.5400000000009</v>
      </c>
      <c r="N64">
        <v>0</v>
      </c>
      <c r="O64"/>
      <c r="P64" s="736">
        <v>3.0200000000000001E-2</v>
      </c>
      <c r="Q64" s="736">
        <v>1.4500000000000001E-2</v>
      </c>
      <c r="R64" s="2"/>
      <c r="S64" s="29"/>
      <c r="T64" s="48"/>
      <c r="V64" s="48"/>
      <c r="X64" s="48"/>
    </row>
    <row r="65" spans="1:41" ht="21.95" customHeight="1" x14ac:dyDescent="0.25">
      <c r="A65" s="50"/>
      <c r="B65" s="50"/>
      <c r="C65" s="51"/>
      <c r="D65" s="788"/>
      <c r="E65" s="22" t="s">
        <v>22</v>
      </c>
      <c r="F65" s="2">
        <v>65.14</v>
      </c>
      <c r="G65" s="78">
        <v>65.14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3178.8000000000466</v>
      </c>
      <c r="N65">
        <v>0</v>
      </c>
      <c r="O65"/>
      <c r="P65" s="736">
        <v>2.07E-2</v>
      </c>
      <c r="Q65" s="736">
        <v>9.1000000000000004E-3</v>
      </c>
      <c r="R65" s="2"/>
      <c r="S65" s="29"/>
      <c r="U65" s="48"/>
      <c r="V65" s="48"/>
    </row>
    <row r="66" spans="1:41" ht="21.95" customHeight="1" x14ac:dyDescent="0.25">
      <c r="A66" s="50"/>
      <c r="B66" s="50"/>
      <c r="C66" s="51"/>
      <c r="D66" s="788"/>
      <c r="E66" s="22" t="s">
        <v>42</v>
      </c>
      <c r="F66" s="2">
        <v>150.13</v>
      </c>
      <c r="G66" s="78">
        <v>150.13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128.08999999999833</v>
      </c>
      <c r="N66">
        <v>0</v>
      </c>
      <c r="O66"/>
      <c r="P66" s="736">
        <v>2.18E-2</v>
      </c>
      <c r="Q66" s="736">
        <v>-6.9999999999999999E-4</v>
      </c>
      <c r="R66" s="2"/>
      <c r="S66" s="29"/>
      <c r="T66" s="48"/>
    </row>
    <row r="67" spans="1:41" ht="21.95" customHeight="1" x14ac:dyDescent="0.25">
      <c r="A67" s="51"/>
      <c r="B67" s="51"/>
      <c r="C67" s="51"/>
      <c r="D67" s="788"/>
      <c r="E67" s="22" t="s">
        <v>264</v>
      </c>
      <c r="F67" s="2">
        <v>53.07</v>
      </c>
      <c r="G67" s="78">
        <v>53.07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427.92000000000007</v>
      </c>
      <c r="N67">
        <v>0</v>
      </c>
      <c r="O67"/>
      <c r="P67" s="736">
        <v>0</v>
      </c>
      <c r="Q67" s="736">
        <v>1.32E-2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175</v>
      </c>
      <c r="F68" s="2">
        <v>287.51</v>
      </c>
      <c r="G68" s="78">
        <v>287.51</v>
      </c>
      <c r="H68">
        <v>0</v>
      </c>
      <c r="I68" s="2">
        <v>0</v>
      </c>
      <c r="J68" s="2">
        <v>0</v>
      </c>
      <c r="K68" s="2">
        <v>935.99000000000524</v>
      </c>
      <c r="L68" s="736">
        <v>0</v>
      </c>
      <c r="M68" s="2">
        <v>1096.8200000000052</v>
      </c>
      <c r="N68">
        <v>0</v>
      </c>
      <c r="O68"/>
      <c r="P68" s="736">
        <v>1.84E-2</v>
      </c>
      <c r="Q68" s="736">
        <v>6.0000000000000001E-3</v>
      </c>
      <c r="R68" s="2">
        <v>22.116153846153846</v>
      </c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1"/>
      <c r="B69" s="51"/>
      <c r="C69" s="51"/>
      <c r="D69" s="788"/>
      <c r="E69" s="22" t="s">
        <v>170</v>
      </c>
      <c r="F69" s="2">
        <v>92.99</v>
      </c>
      <c r="G69" s="78">
        <v>92.99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1368.9000000000015</v>
      </c>
      <c r="N69">
        <v>0</v>
      </c>
      <c r="O69"/>
      <c r="P69" s="736">
        <v>1.14E-2</v>
      </c>
      <c r="Q69" s="736">
        <v>7.4000000000000003E-3</v>
      </c>
      <c r="R69" s="2"/>
      <c r="S69" s="29"/>
      <c r="T69" s="48"/>
      <c r="U69" s="48"/>
      <c r="V69" s="48"/>
    </row>
    <row r="70" spans="1:41" ht="21.95" customHeight="1" x14ac:dyDescent="0.25">
      <c r="A70" s="50"/>
      <c r="B70" s="50"/>
      <c r="C70" s="50"/>
      <c r="D70" s="788"/>
      <c r="E70" s="22" t="s">
        <v>8</v>
      </c>
      <c r="F70" s="2">
        <v>87.92</v>
      </c>
      <c r="G70" s="78">
        <v>87.92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121.94999999999982</v>
      </c>
      <c r="N70">
        <v>0</v>
      </c>
      <c r="O70"/>
      <c r="P70" s="736">
        <v>1.67E-2</v>
      </c>
      <c r="Q70" s="736">
        <v>5.9999999999999995E-4</v>
      </c>
      <c r="R70" s="2"/>
      <c r="V70" s="48"/>
    </row>
    <row r="71" spans="1:41" ht="21.95" customHeight="1" x14ac:dyDescent="0.25">
      <c r="A71" s="50"/>
      <c r="B71" s="50"/>
      <c r="C71" s="51"/>
      <c r="D71" s="788"/>
      <c r="E71" s="22" t="s">
        <v>10</v>
      </c>
      <c r="F71" s="2">
        <v>43.44</v>
      </c>
      <c r="G71" s="78">
        <v>43.44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1128.3800000000047</v>
      </c>
      <c r="N71">
        <v>0</v>
      </c>
      <c r="O71"/>
      <c r="P71" s="736">
        <v>1.2500000000000001E-2</v>
      </c>
      <c r="Q71" s="736">
        <v>3.4000000000000002E-2</v>
      </c>
      <c r="R71" s="2"/>
      <c r="T71" s="48"/>
    </row>
    <row r="72" spans="1:41" ht="21.95" customHeight="1" x14ac:dyDescent="0.25">
      <c r="A72" s="50"/>
      <c r="B72" s="51"/>
      <c r="C72" s="51"/>
      <c r="D72" s="788"/>
      <c r="E72" s="22" t="s">
        <v>220</v>
      </c>
      <c r="F72" s="2">
        <v>49.95</v>
      </c>
      <c r="G72" s="78">
        <v>49.95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4376.9599999999991</v>
      </c>
      <c r="N72">
        <v>0</v>
      </c>
      <c r="O72" t="s">
        <v>1177</v>
      </c>
      <c r="P72" s="736">
        <v>4.0899999999999999E-2</v>
      </c>
      <c r="Q72" s="736">
        <v>9.9000000000000008E-3</v>
      </c>
      <c r="R72" s="2"/>
      <c r="T72" s="48"/>
      <c r="U72" s="48"/>
      <c r="V72" s="48"/>
    </row>
    <row r="73" spans="1:41" ht="21.95" customHeight="1" x14ac:dyDescent="0.25">
      <c r="A73" s="50"/>
      <c r="B73" s="50"/>
      <c r="C73" s="51"/>
      <c r="D73" s="788"/>
      <c r="E73" s="22" t="s">
        <v>335</v>
      </c>
      <c r="F73" s="2">
        <v>87.31</v>
      </c>
      <c r="G73" s="78">
        <v>87.31</v>
      </c>
      <c r="H73">
        <v>0</v>
      </c>
      <c r="I73" s="2">
        <v>0</v>
      </c>
      <c r="J73" s="2">
        <v>0</v>
      </c>
      <c r="K73" s="2">
        <v>129.92000000000007</v>
      </c>
      <c r="L73" s="736">
        <v>0</v>
      </c>
      <c r="M73" s="2">
        <v>2190.3500000000004</v>
      </c>
      <c r="N73">
        <v>0</v>
      </c>
      <c r="O73"/>
      <c r="P73" s="736">
        <v>4.3499999999999997E-2</v>
      </c>
      <c r="Q73" s="736">
        <v>7.0000000000000001E-3</v>
      </c>
      <c r="R73" s="2">
        <v>16.630476190476191</v>
      </c>
      <c r="V73" s="48"/>
    </row>
    <row r="74" spans="1:41" ht="21.95" customHeight="1" x14ac:dyDescent="0.25">
      <c r="A74" s="51"/>
      <c r="B74" s="51"/>
      <c r="C74" s="51"/>
      <c r="D74" s="788"/>
      <c r="E74" s="22" t="s">
        <v>24</v>
      </c>
      <c r="F74" s="2">
        <v>74.81</v>
      </c>
      <c r="G74" s="78">
        <v>74.81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937.36999999999534</v>
      </c>
      <c r="N74">
        <v>0</v>
      </c>
      <c r="O74"/>
      <c r="P74" s="736">
        <v>0</v>
      </c>
      <c r="Q74" s="736">
        <v>7.4999999999999997E-3</v>
      </c>
      <c r="R74" s="2"/>
      <c r="T74" s="48"/>
      <c r="U74" s="48"/>
    </row>
    <row r="75" spans="1:41" ht="21.95" customHeight="1" x14ac:dyDescent="0.25">
      <c r="A75" s="50"/>
      <c r="B75" s="51"/>
      <c r="C75" s="51"/>
      <c r="D75" s="788"/>
      <c r="E75" s="22" t="s">
        <v>45</v>
      </c>
      <c r="F75" s="2">
        <v>99.53</v>
      </c>
      <c r="G75" s="78">
        <v>99.53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523.61999999999898</v>
      </c>
      <c r="N75">
        <v>0</v>
      </c>
      <c r="O75"/>
      <c r="P75" s="736">
        <v>1.67E-2</v>
      </c>
      <c r="Q75" s="736">
        <v>3.7000000000000002E-3</v>
      </c>
      <c r="R75" s="2"/>
    </row>
    <row r="76" spans="1:41" ht="21.95" customHeight="1" x14ac:dyDescent="0.25">
      <c r="A76" s="50"/>
      <c r="B76" s="51"/>
      <c r="C76" s="51"/>
      <c r="D76" s="788"/>
      <c r="E76" s="22" t="s">
        <v>47</v>
      </c>
      <c r="F76" s="2">
        <v>174.86</v>
      </c>
      <c r="G76" s="78">
        <v>174.86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-168.6200000000008</v>
      </c>
      <c r="N76">
        <v>0</v>
      </c>
      <c r="O76"/>
      <c r="P76" s="736">
        <v>0</v>
      </c>
      <c r="Q76" s="736">
        <v>7.3000000000000001E-3</v>
      </c>
      <c r="R76" s="2"/>
      <c r="S76" s="29"/>
      <c r="T76" s="48"/>
      <c r="W76" s="48"/>
    </row>
    <row r="77" spans="1:41" ht="21.95" customHeight="1" x14ac:dyDescent="0.25">
      <c r="A77" s="50"/>
      <c r="B77" s="50"/>
      <c r="C77" s="51"/>
      <c r="D77" s="788"/>
      <c r="E77" s="22" t="s">
        <v>33</v>
      </c>
      <c r="F77" s="2">
        <v>209</v>
      </c>
      <c r="G77" s="78">
        <v>209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780.73999999999796</v>
      </c>
      <c r="N77">
        <v>0</v>
      </c>
      <c r="O77"/>
      <c r="P77" s="736">
        <v>1.8599999999999998E-2</v>
      </c>
      <c r="Q77" s="736">
        <v>1.66E-2</v>
      </c>
      <c r="R77" s="2"/>
      <c r="T77" s="48"/>
      <c r="U77" s="48"/>
    </row>
    <row r="78" spans="1:41" ht="21.95" customHeight="1" x14ac:dyDescent="0.25">
      <c r="A78" s="50"/>
      <c r="B78" s="50"/>
      <c r="C78" s="51"/>
      <c r="D78" s="788"/>
      <c r="E78" s="22" t="s">
        <v>13</v>
      </c>
      <c r="F78" s="78">
        <v>85.14</v>
      </c>
      <c r="G78" s="78">
        <v>85.14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1461.5600000000013</v>
      </c>
      <c r="N78">
        <v>0</v>
      </c>
      <c r="O78"/>
      <c r="P78" s="736">
        <v>0</v>
      </c>
      <c r="Q78" s="736">
        <v>4.7999999999999996E-3</v>
      </c>
      <c r="R78" s="2"/>
      <c r="T78" s="48"/>
      <c r="V78" s="48"/>
    </row>
    <row r="79" spans="1:41" ht="21.95" customHeight="1" x14ac:dyDescent="0.25">
      <c r="A79" s="152"/>
      <c r="B79" s="50"/>
      <c r="C79" s="51"/>
      <c r="D79" s="788"/>
      <c r="E79" s="22" t="s">
        <v>32</v>
      </c>
      <c r="F79" s="2">
        <v>57.18</v>
      </c>
      <c r="G79" s="78">
        <v>57.18</v>
      </c>
      <c r="H79">
        <v>0</v>
      </c>
      <c r="I79" s="2">
        <v>0</v>
      </c>
      <c r="J79" s="2">
        <v>0</v>
      </c>
      <c r="K79" s="2">
        <v>1453.2099999999991</v>
      </c>
      <c r="L79" s="736">
        <v>0</v>
      </c>
      <c r="M79" s="2">
        <v>2651.6799999999962</v>
      </c>
      <c r="N79">
        <v>0</v>
      </c>
      <c r="O79"/>
      <c r="P79" s="736">
        <v>2.1336131514515563E-2</v>
      </c>
      <c r="Q79" s="736">
        <v>4.1999999999999997E-3</v>
      </c>
      <c r="R79" s="2">
        <v>10.349321266968325</v>
      </c>
      <c r="T79" s="48"/>
      <c r="U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63</v>
      </c>
      <c r="F80" s="2">
        <v>111.93</v>
      </c>
      <c r="G80" s="78">
        <v>111.93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257.30999999999949</v>
      </c>
      <c r="N80">
        <v>0</v>
      </c>
      <c r="O80"/>
      <c r="P80" s="736">
        <v>1.38E-2</v>
      </c>
      <c r="Q80" s="736">
        <v>-5.0000000000000001E-4</v>
      </c>
      <c r="R80" s="2"/>
      <c r="T80" s="48"/>
      <c r="U80" s="48"/>
      <c r="V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 s="2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9</v>
      </c>
      <c r="F81" s="2">
        <v>5.68</v>
      </c>
      <c r="G81" s="78">
        <v>5.68</v>
      </c>
      <c r="H81">
        <v>0</v>
      </c>
      <c r="I81" s="2">
        <v>0</v>
      </c>
      <c r="J81" s="2">
        <v>0</v>
      </c>
      <c r="K81" s="2">
        <v>-8332.1133333333346</v>
      </c>
      <c r="L81" s="736">
        <v>0</v>
      </c>
      <c r="M81" s="2">
        <v>-7897.1833333333343</v>
      </c>
      <c r="N81">
        <v>0</v>
      </c>
      <c r="O81"/>
      <c r="P81" s="736">
        <v>0.04</v>
      </c>
      <c r="Q81" s="736">
        <v>1.0699999999999999E-2</v>
      </c>
      <c r="R81" s="2"/>
      <c r="S81" s="29"/>
      <c r="T81" s="48"/>
      <c r="V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1"/>
      <c r="C82" s="51"/>
      <c r="D82" s="788"/>
      <c r="E82" s="22" t="s">
        <v>55</v>
      </c>
      <c r="F82" s="2">
        <v>73.59</v>
      </c>
      <c r="G82" s="78">
        <v>73.59</v>
      </c>
      <c r="H82">
        <v>0</v>
      </c>
      <c r="I82" s="2">
        <v>0</v>
      </c>
      <c r="J82" s="2">
        <v>0</v>
      </c>
      <c r="K82" s="2">
        <v>113.94999999999982</v>
      </c>
      <c r="L82" s="736">
        <v>0</v>
      </c>
      <c r="M82" s="2">
        <v>924.07999999998992</v>
      </c>
      <c r="N82">
        <v>0</v>
      </c>
      <c r="O82" t="s">
        <v>1176</v>
      </c>
      <c r="P82" s="736">
        <v>2.8264709879059654E-2</v>
      </c>
      <c r="Q82" s="736">
        <v>3.3999999999999998E-3</v>
      </c>
      <c r="R82" s="2">
        <v>11.391640866873066</v>
      </c>
      <c r="T82" s="48"/>
      <c r="U82" s="48"/>
    </row>
    <row r="83" spans="1:41" ht="21.95" customHeight="1" x14ac:dyDescent="0.25">
      <c r="A83" s="50"/>
      <c r="B83" s="50"/>
      <c r="C83" s="51"/>
      <c r="D83" s="788"/>
      <c r="E83" s="22" t="s">
        <v>53</v>
      </c>
      <c r="F83" s="78">
        <v>79.239999999999995</v>
      </c>
      <c r="G83" s="78">
        <v>79.239999999999995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33.940000000000055</v>
      </c>
      <c r="N83">
        <v>0</v>
      </c>
      <c r="O83"/>
      <c r="P83" s="736">
        <v>7.4000000000000003E-3</v>
      </c>
      <c r="Q83" s="736">
        <v>1.4E-3</v>
      </c>
      <c r="R83" s="2"/>
      <c r="T83" s="48"/>
      <c r="V83" s="48"/>
    </row>
    <row r="84" spans="1:41" ht="21.95" customHeight="1" x14ac:dyDescent="0.25">
      <c r="A84" s="50"/>
      <c r="B84" s="50"/>
      <c r="C84" s="51"/>
      <c r="D84" s="788"/>
      <c r="E84" s="22" t="s">
        <v>56</v>
      </c>
      <c r="F84" s="2">
        <v>35.950000000000003</v>
      </c>
      <c r="G84" s="78">
        <v>35.950000000000003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36.819999999999709</v>
      </c>
      <c r="N84">
        <v>0</v>
      </c>
      <c r="O84"/>
      <c r="P84" s="736">
        <v>4.2999999999999997E-2</v>
      </c>
      <c r="Q84" s="736">
        <v>8.0999999999999996E-3</v>
      </c>
      <c r="R84" s="2"/>
      <c r="U84" s="48"/>
    </row>
    <row r="85" spans="1:41" ht="21.95" customHeight="1" x14ac:dyDescent="0.25">
      <c r="A85" s="50"/>
      <c r="B85" s="51"/>
      <c r="C85" s="51"/>
      <c r="D85" s="788"/>
      <c r="E85" s="22" t="s">
        <v>0</v>
      </c>
      <c r="F85" s="2">
        <v>234.71</v>
      </c>
      <c r="G85" s="78">
        <v>234.71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465.57999999999993</v>
      </c>
      <c r="N85">
        <v>0</v>
      </c>
      <c r="O85"/>
      <c r="P85" s="736">
        <v>3.8999999999999998E-3</v>
      </c>
      <c r="Q85" s="736">
        <v>2.2000000000000001E-3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39</v>
      </c>
      <c r="F86" s="2">
        <v>47.55</v>
      </c>
      <c r="G86" s="78">
        <v>47.55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529.88000000000284</v>
      </c>
      <c r="N86">
        <v>0</v>
      </c>
      <c r="O86"/>
      <c r="P86" s="736">
        <v>2.3E-2</v>
      </c>
      <c r="Q86" s="736">
        <v>6.3E-3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54</v>
      </c>
      <c r="F87" s="78">
        <v>133.36000000000001</v>
      </c>
      <c r="G87" s="78">
        <v>133.36000000000001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114.84999999999991</v>
      </c>
      <c r="N87">
        <v>0</v>
      </c>
      <c r="O87"/>
      <c r="P87" s="736">
        <v>2.35E-2</v>
      </c>
      <c r="Q87" s="736">
        <v>5.4999999999999997E-3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51</v>
      </c>
      <c r="F88" s="2">
        <v>264.27999999999997</v>
      </c>
      <c r="G88" s="78">
        <v>264.27999999999997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176.70000000000073</v>
      </c>
      <c r="N88">
        <v>0</v>
      </c>
      <c r="O88"/>
      <c r="P88" s="736">
        <v>1.52E-2</v>
      </c>
      <c r="Q88" s="736">
        <v>1.0800000000000001E-2</v>
      </c>
      <c r="R88" s="2"/>
      <c r="S88" s="29"/>
    </row>
    <row r="89" spans="1:41" ht="21.95" customHeight="1" x14ac:dyDescent="0.25">
      <c r="A89" s="50"/>
      <c r="B89" s="51"/>
      <c r="C89" s="51"/>
      <c r="E89" s="22" t="s">
        <v>674</v>
      </c>
      <c r="F89" s="2">
        <v>260</v>
      </c>
      <c r="G89" s="78">
        <v>-46.646666666665503</v>
      </c>
      <c r="H89">
        <v>15</v>
      </c>
      <c r="I89" s="2">
        <v>3900</v>
      </c>
      <c r="J89" s="2">
        <v>-699.69999999998254</v>
      </c>
      <c r="K89" s="2">
        <v>4599.6999999999825</v>
      </c>
      <c r="L89" s="736"/>
      <c r="M89" s="2">
        <v>4824.469999999983</v>
      </c>
      <c r="N89">
        <v>15</v>
      </c>
      <c r="O89" t="s">
        <v>1139</v>
      </c>
      <c r="P89" s="736">
        <v>0</v>
      </c>
      <c r="Q89" s="736">
        <v>6.3799999999999996E-2</v>
      </c>
      <c r="R89" s="2">
        <v>26.552287581699346</v>
      </c>
      <c r="S89" s="859">
        <v>43324</v>
      </c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28">
    <sortCondition ref="E1"/>
  </sortState>
  <dataConsolidate/>
  <conditionalFormatting sqref="O105:O1048576 O1">
    <cfRule type="expression" dxfId="2916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15" priority="577">
      <formula>$H2=0</formula>
    </cfRule>
  </conditionalFormatting>
  <conditionalFormatting sqref="K105:K200">
    <cfRule type="expression" dxfId="2914" priority="578">
      <formula>$J105=0</formula>
    </cfRule>
  </conditionalFormatting>
  <conditionalFormatting sqref="K105:K458">
    <cfRule type="expression" dxfId="2913" priority="619">
      <formula>$J105&lt;0</formula>
    </cfRule>
  </conditionalFormatting>
  <conditionalFormatting sqref="E59">
    <cfRule type="expression" dxfId="2912" priority="548">
      <formula>$H59=0</formula>
    </cfRule>
  </conditionalFormatting>
  <conditionalFormatting sqref="E5">
    <cfRule type="expression" dxfId="2911" priority="526">
      <formula>$H5=0</formula>
    </cfRule>
  </conditionalFormatting>
  <conditionalFormatting sqref="E60">
    <cfRule type="expression" dxfId="2910" priority="504">
      <formula>$H60=0</formula>
    </cfRule>
  </conditionalFormatting>
  <conditionalFormatting sqref="E62">
    <cfRule type="expression" dxfId="2909" priority="493">
      <formula>$H62=0</formula>
    </cfRule>
  </conditionalFormatting>
  <conditionalFormatting sqref="E61">
    <cfRule type="expression" dxfId="2908" priority="482">
      <formula>$H61=0</formula>
    </cfRule>
  </conditionalFormatting>
  <conditionalFormatting sqref="E8">
    <cfRule type="expression" dxfId="2907" priority="467">
      <formula>$H8=0</formula>
    </cfRule>
  </conditionalFormatting>
  <conditionalFormatting sqref="E63">
    <cfRule type="expression" dxfId="2906" priority="457">
      <formula>$H63=0</formula>
    </cfRule>
  </conditionalFormatting>
  <conditionalFormatting sqref="E20">
    <cfRule type="expression" dxfId="2905" priority="447">
      <formula>$H20=0</formula>
    </cfRule>
  </conditionalFormatting>
  <conditionalFormatting sqref="E64">
    <cfRule type="expression" dxfId="2904" priority="438">
      <formula>$H64=0</formula>
    </cfRule>
  </conditionalFormatting>
  <conditionalFormatting sqref="E65">
    <cfRule type="expression" dxfId="2903" priority="431">
      <formula>$H65=0</formula>
    </cfRule>
  </conditionalFormatting>
  <conditionalFormatting sqref="E11">
    <cfRule type="expression" dxfId="2902" priority="422">
      <formula>$H11=0</formula>
    </cfRule>
  </conditionalFormatting>
  <conditionalFormatting sqref="E9">
    <cfRule type="expression" dxfId="2901" priority="415">
      <formula>$H9=0</formula>
    </cfRule>
  </conditionalFormatting>
  <conditionalFormatting sqref="E66">
    <cfRule type="expression" dxfId="2900" priority="406">
      <formula>$H66=0</formula>
    </cfRule>
  </conditionalFormatting>
  <conditionalFormatting sqref="E10">
    <cfRule type="expression" dxfId="2899" priority="397">
      <formula>$H10=0</formula>
    </cfRule>
  </conditionalFormatting>
  <conditionalFormatting sqref="E26:E28 E30 E45:E49 E36:E43">
    <cfRule type="expression" dxfId="2898" priority="393">
      <formula>$H26=0</formula>
    </cfRule>
  </conditionalFormatting>
  <conditionalFormatting sqref="E29">
    <cfRule type="expression" dxfId="2897" priority="392">
      <formula>$H29=0</formula>
    </cfRule>
  </conditionalFormatting>
  <conditionalFormatting sqref="E31">
    <cfRule type="expression" dxfId="2896" priority="391">
      <formula>$H31=0</formula>
    </cfRule>
  </conditionalFormatting>
  <conditionalFormatting sqref="E32">
    <cfRule type="expression" dxfId="2895" priority="390">
      <formula>$H32=0</formula>
    </cfRule>
  </conditionalFormatting>
  <conditionalFormatting sqref="E44">
    <cfRule type="expression" dxfId="2894" priority="389">
      <formula>$H44=0</formula>
    </cfRule>
  </conditionalFormatting>
  <conditionalFormatting sqref="E35">
    <cfRule type="expression" dxfId="2893" priority="388">
      <formula>$H35=0</formula>
    </cfRule>
  </conditionalFormatting>
  <conditionalFormatting sqref="E33">
    <cfRule type="expression" dxfId="2892" priority="387">
      <formula>$H33=0</formula>
    </cfRule>
  </conditionalFormatting>
  <conditionalFormatting sqref="E34">
    <cfRule type="expression" dxfId="2891" priority="386">
      <formula>$H34=0</formula>
    </cfRule>
  </conditionalFormatting>
  <conditionalFormatting sqref="E67">
    <cfRule type="expression" dxfId="2890" priority="382">
      <formula>$H67=0</formula>
    </cfRule>
  </conditionalFormatting>
  <conditionalFormatting sqref="E69:E70">
    <cfRule type="expression" dxfId="2889" priority="375">
      <formula>$H69=0</formula>
    </cfRule>
  </conditionalFormatting>
  <conditionalFormatting sqref="E68">
    <cfRule type="expression" dxfId="2888" priority="368">
      <formula>$H68=0</formula>
    </cfRule>
  </conditionalFormatting>
  <conditionalFormatting sqref="E69:E70">
    <cfRule type="expression" dxfId="2887" priority="360">
      <formula>$H69=0</formula>
    </cfRule>
  </conditionalFormatting>
  <conditionalFormatting sqref="E71">
    <cfRule type="expression" dxfId="2886" priority="353">
      <formula>$H71=0</formula>
    </cfRule>
  </conditionalFormatting>
  <conditionalFormatting sqref="E72">
    <cfRule type="expression" dxfId="2885" priority="330">
      <formula>$H72=0</formula>
    </cfRule>
  </conditionalFormatting>
  <conditionalFormatting sqref="E72">
    <cfRule type="expression" dxfId="2884" priority="322">
      <formula>$H72=0</formula>
    </cfRule>
  </conditionalFormatting>
  <conditionalFormatting sqref="E74">
    <cfRule type="expression" dxfId="2883" priority="315">
      <formula>$H74=0</formula>
    </cfRule>
  </conditionalFormatting>
  <conditionalFormatting sqref="E73">
    <cfRule type="expression" dxfId="2882" priority="308">
      <formula>$H73=0</formula>
    </cfRule>
  </conditionalFormatting>
  <conditionalFormatting sqref="E75">
    <cfRule type="expression" dxfId="2881" priority="291">
      <formula>$H75=0</formula>
    </cfRule>
  </conditionalFormatting>
  <conditionalFormatting sqref="E7">
    <cfRule type="expression" dxfId="2880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9" priority="267">
      <formula>$H76=0</formula>
    </cfRule>
  </conditionalFormatting>
  <conditionalFormatting sqref="E77">
    <cfRule type="expression" dxfId="2878" priority="254">
      <formula>$H77=0</formula>
    </cfRule>
  </conditionalFormatting>
  <conditionalFormatting sqref="E78">
    <cfRule type="expression" dxfId="2877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76" priority="228">
      <formula>$H79=0</formula>
    </cfRule>
  </conditionalFormatting>
  <conditionalFormatting sqref="E80">
    <cfRule type="expression" dxfId="2875" priority="218">
      <formula>$H80=0</formula>
    </cfRule>
  </conditionalFormatting>
  <conditionalFormatting sqref="E81">
    <cfRule type="expression" dxfId="2874" priority="208">
      <formula>$H81=0</formula>
    </cfRule>
  </conditionalFormatting>
  <conditionalFormatting sqref="E82">
    <cfRule type="expression" dxfId="2873" priority="198">
      <formula>$H82=0</formula>
    </cfRule>
  </conditionalFormatting>
  <conditionalFormatting sqref="E83">
    <cfRule type="expression" dxfId="2872" priority="188">
      <formula>$H83=0</formula>
    </cfRule>
  </conditionalFormatting>
  <conditionalFormatting sqref="E84">
    <cfRule type="expression" dxfId="2871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0" priority="167">
      <formula>$H85=0</formula>
    </cfRule>
  </conditionalFormatting>
  <conditionalFormatting sqref="R105:R1048576">
    <cfRule type="expression" dxfId="2869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8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67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66" priority="132">
      <formula>K3&gt;0</formula>
    </cfRule>
    <cfRule type="expression" dxfId="2865" priority="133">
      <formula>K3&lt;0</formula>
    </cfRule>
  </conditionalFormatting>
  <conditionalFormatting sqref="K2 K4 K6 K8 K10 K12 K14 K16 K18 K20 K22 K24 K26 K28 K30">
    <cfRule type="expression" dxfId="2864" priority="130">
      <formula>K2&gt;0</formula>
    </cfRule>
    <cfRule type="expression" dxfId="2863" priority="131">
      <formula>K2&lt;0</formula>
    </cfRule>
  </conditionalFormatting>
  <conditionalFormatting sqref="K23 K25 K27 K29">
    <cfRule type="expression" dxfId="2862" priority="128">
      <formula>K23&gt;0</formula>
    </cfRule>
    <cfRule type="expression" dxfId="2861" priority="129">
      <formula>K23&lt;0</formula>
    </cfRule>
  </conditionalFormatting>
  <conditionalFormatting sqref="K31 K33 K40 K35 K42 K37:K38">
    <cfRule type="expression" dxfId="2860" priority="126">
      <formula>K31&gt;0</formula>
    </cfRule>
    <cfRule type="expression" dxfId="2859" priority="127">
      <formula>K31&lt;0</formula>
    </cfRule>
  </conditionalFormatting>
  <conditionalFormatting sqref="K32 K39 K34 K41 K36 K43">
    <cfRule type="expression" dxfId="2858" priority="124">
      <formula>K32&gt;0</formula>
    </cfRule>
    <cfRule type="expression" dxfId="2857" priority="125">
      <formula>K32&lt;0</formula>
    </cfRule>
  </conditionalFormatting>
  <conditionalFormatting sqref="K45 K47 K49 K51 K53">
    <cfRule type="expression" dxfId="2856" priority="122">
      <formula>K45&gt;0</formula>
    </cfRule>
    <cfRule type="expression" dxfId="2855" priority="123">
      <formula>K45&lt;0</formula>
    </cfRule>
  </conditionalFormatting>
  <conditionalFormatting sqref="K46 K48 K50 K52">
    <cfRule type="expression" dxfId="2854" priority="120">
      <formula>K46&gt;0</formula>
    </cfRule>
    <cfRule type="expression" dxfId="2853" priority="121">
      <formula>K46&lt;0</formula>
    </cfRule>
  </conditionalFormatting>
  <conditionalFormatting sqref="K54 K56 K58 K60">
    <cfRule type="expression" dxfId="2852" priority="118">
      <formula>K54&gt;0</formula>
    </cfRule>
    <cfRule type="expression" dxfId="2851" priority="119">
      <formula>K54&lt;0</formula>
    </cfRule>
  </conditionalFormatting>
  <conditionalFormatting sqref="K55 K57 K59">
    <cfRule type="expression" dxfId="2850" priority="116">
      <formula>K55&gt;0</formula>
    </cfRule>
    <cfRule type="expression" dxfId="2849" priority="117">
      <formula>K55&lt;0</formula>
    </cfRule>
  </conditionalFormatting>
  <conditionalFormatting sqref="K68 K70 K72 K74">
    <cfRule type="expression" dxfId="2848" priority="114">
      <formula>K68&gt;0</formula>
    </cfRule>
    <cfRule type="expression" dxfId="2847" priority="115">
      <formula>K68&lt;0</formula>
    </cfRule>
  </conditionalFormatting>
  <conditionalFormatting sqref="K69 K71 K73">
    <cfRule type="expression" dxfId="2846" priority="112">
      <formula>K69&gt;0</formula>
    </cfRule>
    <cfRule type="expression" dxfId="2845" priority="113">
      <formula>K69&lt;0</formula>
    </cfRule>
  </conditionalFormatting>
  <conditionalFormatting sqref="K75 K77 K79 K81 K83">
    <cfRule type="expression" dxfId="2844" priority="110">
      <formula>K75&gt;0</formula>
    </cfRule>
    <cfRule type="expression" dxfId="2843" priority="111">
      <formula>K75&lt;0</formula>
    </cfRule>
  </conditionalFormatting>
  <conditionalFormatting sqref="K76 K78 K80 K82">
    <cfRule type="expression" dxfId="2842" priority="108">
      <formula>K76&gt;0</formula>
    </cfRule>
    <cfRule type="expression" dxfId="2841" priority="109">
      <formula>K76&lt;0</formula>
    </cfRule>
  </conditionalFormatting>
  <conditionalFormatting sqref="K82 K84 K88 K90">
    <cfRule type="expression" dxfId="2840" priority="106">
      <formula>K82&gt;0</formula>
    </cfRule>
    <cfRule type="expression" dxfId="2839" priority="107">
      <formula>K82&lt;0</formula>
    </cfRule>
  </conditionalFormatting>
  <conditionalFormatting sqref="K83 K85 K89">
    <cfRule type="expression" dxfId="2838" priority="104">
      <formula>K83&gt;0</formula>
    </cfRule>
    <cfRule type="expression" dxfId="2837" priority="105">
      <formula>K83&lt;0</formula>
    </cfRule>
  </conditionalFormatting>
  <conditionalFormatting sqref="M105:M200">
    <cfRule type="expression" dxfId="2836" priority="102">
      <formula>$J105=0</formula>
    </cfRule>
  </conditionalFormatting>
  <conditionalFormatting sqref="M105:M458">
    <cfRule type="expression" dxfId="2835" priority="103">
      <formula>$J105&lt;0</formula>
    </cfRule>
  </conditionalFormatting>
  <conditionalFormatting sqref="M3 M5 M7 M9 M11 M13 M15 M17 M19 M21">
    <cfRule type="expression" dxfId="2834" priority="100">
      <formula>M3&gt;0</formula>
    </cfRule>
    <cfRule type="expression" dxfId="2833" priority="101">
      <formula>M3&lt;0</formula>
    </cfRule>
  </conditionalFormatting>
  <conditionalFormatting sqref="M2 M4 M6 M8 M10 M12 M14 M16 M18 M20 M22 M24 M26 M28 M30">
    <cfRule type="expression" dxfId="2832" priority="98">
      <formula>M2&gt;0</formula>
    </cfRule>
    <cfRule type="expression" dxfId="2831" priority="99">
      <formula>M2&lt;0</formula>
    </cfRule>
  </conditionalFormatting>
  <conditionalFormatting sqref="M23 M25 M27 M29">
    <cfRule type="expression" dxfId="2830" priority="96">
      <formula>M23&gt;0</formula>
    </cfRule>
    <cfRule type="expression" dxfId="2829" priority="97">
      <formula>M23&lt;0</formula>
    </cfRule>
  </conditionalFormatting>
  <conditionalFormatting sqref="M31 M33 M40 M35 M42 M37:M38">
    <cfRule type="expression" dxfId="2828" priority="94">
      <formula>M31&gt;0</formula>
    </cfRule>
    <cfRule type="expression" dxfId="2827" priority="95">
      <formula>M31&lt;0</formula>
    </cfRule>
  </conditionalFormatting>
  <conditionalFormatting sqref="M32 M39 M34 M41 M36 M43">
    <cfRule type="expression" dxfId="2826" priority="92">
      <formula>M32&gt;0</formula>
    </cfRule>
    <cfRule type="expression" dxfId="2825" priority="93">
      <formula>M32&lt;0</formula>
    </cfRule>
  </conditionalFormatting>
  <conditionalFormatting sqref="M45 M47 M49 M51 M53">
    <cfRule type="expression" dxfId="2824" priority="90">
      <formula>M45&gt;0</formula>
    </cfRule>
    <cfRule type="expression" dxfId="2823" priority="91">
      <formula>M45&lt;0</formula>
    </cfRule>
  </conditionalFormatting>
  <conditionalFormatting sqref="M46 M48 M50 M52">
    <cfRule type="expression" dxfId="2822" priority="88">
      <formula>M46&gt;0</formula>
    </cfRule>
    <cfRule type="expression" dxfId="2821" priority="89">
      <formula>M46&lt;0</formula>
    </cfRule>
  </conditionalFormatting>
  <conditionalFormatting sqref="M54 M56 M58 M60">
    <cfRule type="expression" dxfId="2820" priority="86">
      <formula>M54&gt;0</formula>
    </cfRule>
    <cfRule type="expression" dxfId="2819" priority="87">
      <formula>M54&lt;0</formula>
    </cfRule>
  </conditionalFormatting>
  <conditionalFormatting sqref="M55 M57 M59 M61">
    <cfRule type="expression" dxfId="2818" priority="84">
      <formula>M55&gt;0</formula>
    </cfRule>
    <cfRule type="expression" dxfId="2817" priority="85">
      <formula>M55&lt;0</formula>
    </cfRule>
  </conditionalFormatting>
  <conditionalFormatting sqref="M68 M70 M72 M74">
    <cfRule type="expression" dxfId="2816" priority="82">
      <formula>M68&gt;0</formula>
    </cfRule>
    <cfRule type="expression" dxfId="2815" priority="83">
      <formula>M68&lt;0</formula>
    </cfRule>
  </conditionalFormatting>
  <conditionalFormatting sqref="M67 M69 M71 M73">
    <cfRule type="expression" dxfId="2814" priority="80">
      <formula>M67&gt;0</formula>
    </cfRule>
    <cfRule type="expression" dxfId="2813" priority="81">
      <formula>M67&lt;0</formula>
    </cfRule>
  </conditionalFormatting>
  <conditionalFormatting sqref="M75 M77 M79 M81 M83">
    <cfRule type="expression" dxfId="2812" priority="78">
      <formula>M75&gt;0</formula>
    </cfRule>
    <cfRule type="expression" dxfId="2811" priority="79">
      <formula>M75&lt;0</formula>
    </cfRule>
  </conditionalFormatting>
  <conditionalFormatting sqref="M76 M78 M80 M82">
    <cfRule type="expression" dxfId="2810" priority="76">
      <formula>M76&gt;0</formula>
    </cfRule>
    <cfRule type="expression" dxfId="2809" priority="77">
      <formula>M76&lt;0</formula>
    </cfRule>
  </conditionalFormatting>
  <conditionalFormatting sqref="M82 M84 M88 M90">
    <cfRule type="expression" dxfId="2808" priority="74">
      <formula>M82&gt;0</formula>
    </cfRule>
    <cfRule type="expression" dxfId="2807" priority="75">
      <formula>M82&lt;0</formula>
    </cfRule>
  </conditionalFormatting>
  <conditionalFormatting sqref="M83 M85 M89">
    <cfRule type="expression" dxfId="2806" priority="72">
      <formula>M83&gt;0</formula>
    </cfRule>
    <cfRule type="expression" dxfId="2805" priority="73">
      <formula>M83&lt;0</formula>
    </cfRule>
  </conditionalFormatting>
  <conditionalFormatting sqref="L105:L200">
    <cfRule type="expression" dxfId="2804" priority="70">
      <formula>$J105=0</formula>
    </cfRule>
  </conditionalFormatting>
  <conditionalFormatting sqref="L105:L458">
    <cfRule type="expression" dxfId="2803" priority="71">
      <formula>$J105&lt;0</formula>
    </cfRule>
  </conditionalFormatting>
  <conditionalFormatting sqref="L3 L5 L7 L9 L11 L13 L15 L17 L19 L21">
    <cfRule type="expression" dxfId="2802" priority="68">
      <formula>L3&gt;0</formula>
    </cfRule>
    <cfRule type="expression" dxfId="2801" priority="69">
      <formula>L3&lt;0</formula>
    </cfRule>
  </conditionalFormatting>
  <conditionalFormatting sqref="L2 L4 L6 L8 L10 L12 L14 L16 L18 L20 L22 L24 L26 L28 L30">
    <cfRule type="expression" dxfId="2800" priority="66">
      <formula>L2&gt;0</formula>
    </cfRule>
    <cfRule type="expression" dxfId="2799" priority="67">
      <formula>L2&lt;0</formula>
    </cfRule>
  </conditionalFormatting>
  <conditionalFormatting sqref="L23 L25 L27 L29">
    <cfRule type="expression" dxfId="2798" priority="64">
      <formula>L23&gt;0</formula>
    </cfRule>
    <cfRule type="expression" dxfId="2797" priority="65">
      <formula>L23&lt;0</formula>
    </cfRule>
  </conditionalFormatting>
  <conditionalFormatting sqref="L31 L33 L40 L35 L42 L37:L38">
    <cfRule type="expression" dxfId="2796" priority="62">
      <formula>L31&gt;0</formula>
    </cfRule>
    <cfRule type="expression" dxfId="2795" priority="63">
      <formula>L31&lt;0</formula>
    </cfRule>
  </conditionalFormatting>
  <conditionalFormatting sqref="L32 L39 L34 L41 L36 L43">
    <cfRule type="expression" dxfId="2794" priority="60">
      <formula>L32&gt;0</formula>
    </cfRule>
    <cfRule type="expression" dxfId="2793" priority="61">
      <formula>L32&lt;0</formula>
    </cfRule>
  </conditionalFormatting>
  <conditionalFormatting sqref="L45 L47 L49 L51 L53">
    <cfRule type="expression" dxfId="2792" priority="58">
      <formula>L45&gt;0</formula>
    </cfRule>
    <cfRule type="expression" dxfId="2791" priority="59">
      <formula>L45&lt;0</formula>
    </cfRule>
  </conditionalFormatting>
  <conditionalFormatting sqref="L46 L48 L50 L52">
    <cfRule type="expression" dxfId="2790" priority="56">
      <formula>L46&gt;0</formula>
    </cfRule>
    <cfRule type="expression" dxfId="2789" priority="57">
      <formula>L46&lt;0</formula>
    </cfRule>
  </conditionalFormatting>
  <conditionalFormatting sqref="L54 L56 L58 L60 L62">
    <cfRule type="expression" dxfId="2788" priority="54">
      <formula>L54&gt;0</formula>
    </cfRule>
    <cfRule type="expression" dxfId="2787" priority="55">
      <formula>L54&lt;0</formula>
    </cfRule>
  </conditionalFormatting>
  <conditionalFormatting sqref="L55 L57 L59 L61">
    <cfRule type="expression" dxfId="2786" priority="52">
      <formula>L55&gt;0</formula>
    </cfRule>
    <cfRule type="expression" dxfId="2785" priority="53">
      <formula>L55&lt;0</formula>
    </cfRule>
  </conditionalFormatting>
  <conditionalFormatting sqref="L66 L68 L70 L72 L74">
    <cfRule type="expression" dxfId="2784" priority="50">
      <formula>L66&gt;0</formula>
    </cfRule>
    <cfRule type="expression" dxfId="2783" priority="51">
      <formula>L66&lt;0</formula>
    </cfRule>
  </conditionalFormatting>
  <conditionalFormatting sqref="L58:L79">
    <cfRule type="expression" dxfId="2782" priority="48">
      <formula>L58&gt;0</formula>
    </cfRule>
    <cfRule type="expression" dxfId="2781" priority="49">
      <formula>L58&lt;0</formula>
    </cfRule>
  </conditionalFormatting>
  <conditionalFormatting sqref="L75 L77 L79 L81 L83">
    <cfRule type="expression" dxfId="2780" priority="46">
      <formula>L75&gt;0</formula>
    </cfRule>
    <cfRule type="expression" dxfId="2779" priority="47">
      <formula>L75&lt;0</formula>
    </cfRule>
  </conditionalFormatting>
  <conditionalFormatting sqref="L76 L78 L80 L82">
    <cfRule type="expression" dxfId="2778" priority="44">
      <formula>L76&gt;0</formula>
    </cfRule>
    <cfRule type="expression" dxfId="2777" priority="45">
      <formula>L76&lt;0</formula>
    </cfRule>
  </conditionalFormatting>
  <conditionalFormatting sqref="L82 L84 L88 L90">
    <cfRule type="expression" dxfId="2776" priority="42">
      <formula>L82&gt;0</formula>
    </cfRule>
    <cfRule type="expression" dxfId="2775" priority="43">
      <formula>L82&lt;0</formula>
    </cfRule>
  </conditionalFormatting>
  <conditionalFormatting sqref="L83 L85 L89">
    <cfRule type="expression" dxfId="2774" priority="40">
      <formula>L83&gt;0</formula>
    </cfRule>
    <cfRule type="expression" dxfId="2773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72" priority="37">
      <formula>M44&gt;0</formula>
    </cfRule>
    <cfRule type="expression" dxfId="2771" priority="38">
      <formula>M44&lt;0</formula>
    </cfRule>
  </conditionalFormatting>
  <conditionalFormatting sqref="M62:M66">
    <cfRule type="expression" dxfId="2770" priority="35">
      <formula>M62&gt;0</formula>
    </cfRule>
    <cfRule type="expression" dxfId="2769" priority="36">
      <formula>M62&lt;0</formula>
    </cfRule>
  </conditionalFormatting>
  <conditionalFormatting sqref="E86">
    <cfRule type="expression" dxfId="2768" priority="34">
      <formula>$H86=0</formula>
    </cfRule>
  </conditionalFormatting>
  <conditionalFormatting sqref="K86">
    <cfRule type="expression" dxfId="2767" priority="32">
      <formula>K86&gt;0</formula>
    </cfRule>
    <cfRule type="expression" dxfId="2766" priority="33">
      <formula>K86&lt;0</formula>
    </cfRule>
  </conditionalFormatting>
  <conditionalFormatting sqref="M86">
    <cfRule type="expression" dxfId="2765" priority="30">
      <formula>M86&gt;0</formula>
    </cfRule>
    <cfRule type="expression" dxfId="2764" priority="31">
      <formula>M86&lt;0</formula>
    </cfRule>
  </conditionalFormatting>
  <conditionalFormatting sqref="L86">
    <cfRule type="expression" dxfId="2763" priority="28">
      <formula>L86&gt;0</formula>
    </cfRule>
    <cfRule type="expression" dxfId="2762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1" priority="22">
      <formula>K61&gt;0</formula>
    </cfRule>
    <cfRule type="expression" dxfId="2760" priority="23">
      <formula>K61&lt;0</formula>
    </cfRule>
  </conditionalFormatting>
  <conditionalFormatting sqref="K44">
    <cfRule type="expression" dxfId="2759" priority="20">
      <formula>K44&gt;0</formula>
    </cfRule>
    <cfRule type="expression" dxfId="2758" priority="21">
      <formula>K44&lt;0</formula>
    </cfRule>
  </conditionalFormatting>
  <conditionalFormatting sqref="E87">
    <cfRule type="expression" dxfId="2757" priority="19">
      <formula>$H87=0</formula>
    </cfRule>
  </conditionalFormatting>
  <conditionalFormatting sqref="K87">
    <cfRule type="expression" dxfId="2756" priority="17">
      <formula>K87&gt;0</formula>
    </cfRule>
    <cfRule type="expression" dxfId="2755" priority="18">
      <formula>K87&lt;0</formula>
    </cfRule>
  </conditionalFormatting>
  <conditionalFormatting sqref="M87">
    <cfRule type="expression" dxfId="2754" priority="15">
      <formula>M87&gt;0</formula>
    </cfRule>
    <cfRule type="expression" dxfId="2753" priority="16">
      <formula>M87&lt;0</formula>
    </cfRule>
  </conditionalFormatting>
  <conditionalFormatting sqref="L87">
    <cfRule type="expression" dxfId="2752" priority="13">
      <formula>L87&gt;0</formula>
    </cfRule>
    <cfRule type="expression" dxfId="2751" priority="14">
      <formula>L87&lt;0</formula>
    </cfRule>
  </conditionalFormatting>
  <conditionalFormatting sqref="E88">
    <cfRule type="expression" dxfId="2750" priority="9">
      <formula>$H88=0</formula>
    </cfRule>
  </conditionalFormatting>
  <conditionalFormatting sqref="E89">
    <cfRule type="expression" dxfId="2749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" location="ABC!A1" display="ABC"/>
    <hyperlink ref="E19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12" location="IEMG!A1" display="IEMG"/>
    <hyperlink ref="E6" location="CVS!A1" display="CVS"/>
    <hyperlink ref="E44" location="ADBE!A1" display="ADBE"/>
    <hyperlink ref="E18" location="MRO!A1" display="MRO"/>
    <hyperlink ref="E8" location="GE!A1" display="GE"/>
    <hyperlink ref="E28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89" location="ULTA!A1" display="ULTA"/>
    <hyperlink ref="E48" location="FRC!A1" display="FRC"/>
    <hyperlink ref="E49" location="AAP!A1" display="AAP"/>
    <hyperlink ref="E5" location="CMCSA!A1" display="CMCSA"/>
    <hyperlink ref="E50" location="XEC!A1" display="XEC"/>
    <hyperlink ref="E27" location="WRK!A1" display="WRK"/>
    <hyperlink ref="E16" location="MO!A1" display="MO"/>
    <hyperlink ref="E2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2" location="QQQ!A1" display="QQQ"/>
    <hyperlink ref="E25" location="WBA!A1" display="WBA"/>
    <hyperlink ref="E55" location="AZO!A1" display="AZO"/>
    <hyperlink ref="E7" location="FL!A1" display="FL"/>
    <hyperlink ref="E15" location="MLM!A1" display="MLM"/>
    <hyperlink ref="E13" location="KHC!A1" display="KHC"/>
    <hyperlink ref="E56" location="KBWY!A1" display="KBWY"/>
    <hyperlink ref="E3" location="AYI!A1" display="AYI"/>
    <hyperlink ref="E57" location="DIA!A1" display="DIA"/>
    <hyperlink ref="E11" location="ICE!A1" display="ICE"/>
    <hyperlink ref="E58" location="NKE!A1" display="NKE"/>
    <hyperlink ref="E17" location="MOS!A1" display="MOS"/>
    <hyperlink ref="E59" location="VGK!A1" display="VGK"/>
    <hyperlink ref="E60" location="CMG!A1" display="CMG"/>
    <hyperlink ref="E10" location="HAS!A1" display="HAS"/>
    <hyperlink ref="E61" location="HSIC!A1" display="HSIC"/>
    <hyperlink ref="E21" location="PDCO!A1" display="PDCO"/>
    <hyperlink ref="E62" location="MU!A1" display="MU"/>
    <hyperlink ref="E63" location="IP!A1" display="IP"/>
    <hyperlink ref="E64" location="INTC!A1" display="INTC"/>
    <hyperlink ref="E65" location="HES!A1" display="HES"/>
    <hyperlink ref="E66" location="UNP!A1" display="UNP"/>
    <hyperlink ref="E67" location="NCLH!A1" display="NCLH"/>
    <hyperlink ref="E68" location="SPY!A1" display="SPY"/>
    <hyperlink ref="E69" location="SWKS!A1" display="SWKS"/>
    <hyperlink ref="E70" location="CNI!A1" display="CNI"/>
    <hyperlink ref="E26" location="WFC!A1" display="WFC"/>
    <hyperlink ref="E71" location="AA!A1" display="AA"/>
    <hyperlink ref="E72" location="CF!A1" display="CF"/>
    <hyperlink ref="E73" location="TGT!A1" display="TGT"/>
    <hyperlink ref="E20" location="NWL!A1" display="NWL"/>
    <hyperlink ref="E74" location="KORS!A1" display="KORS"/>
    <hyperlink ref="E75" location="ALL!A1" display="ALL"/>
    <hyperlink ref="E76" location="NSC!A1" display="NSC"/>
    <hyperlink ref="E77" location="AVGO!A1" display="AVGO"/>
    <hyperlink ref="E78" location="UAL!A1" display="UAL"/>
    <hyperlink ref="E4" location="CAH!A1" display="CAH"/>
    <hyperlink ref="E79" location="DAL!A1" display="DAL"/>
    <hyperlink ref="E24" location="TEVA!A1" display="TEVA"/>
    <hyperlink ref="E80" location="DIS!A1" display="DIS"/>
    <hyperlink ref="E81" location="FTR!A1" display="FTR"/>
    <hyperlink ref="E82" location="GILD!A1" display="GILD"/>
    <hyperlink ref="E83" location="WWD!A1" display="WWD"/>
    <hyperlink ref="E9" location="GIS!A1" display="GIS"/>
    <hyperlink ref="E84" location="GM!A1" display="GM"/>
    <hyperlink ref="E85" location="TMO!A1" display="TMO"/>
    <hyperlink ref="E86" location="TKR!A1" display="TKR"/>
    <hyperlink ref="E87" location="UTX!A1" display="UTX"/>
    <hyperlink ref="E8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3"/>
  <sheetViews>
    <sheetView topLeftCell="W1" zoomScaleNormal="100" workbookViewId="0">
      <pane ySplit="1" topLeftCell="A14" activePane="bottomLeft" state="frozen"/>
      <selection pane="bottomLeft" activeCell="M471" sqref="M47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112813.75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</sheetData>
  <conditionalFormatting sqref="L724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3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3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3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9" activePane="bottomLeft" state="frozen"/>
      <selection activeCell="E5" sqref="E5"/>
      <selection pane="bottomLeft" activeCell="B279" sqref="B27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1150.6600000000005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113976.76136666817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112813.74136666824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112813.75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-8.6333317594835535E-3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1150.6600000000005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8" priority="7">
      <formula>#REF!&gt;0</formula>
    </cfRule>
    <cfRule type="expression" dxfId="274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46" priority="58">
      <formula>F19&gt;0</formula>
    </cfRule>
    <cfRule type="expression" dxfId="274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44" priority="47">
      <formula>H25&gt;0</formula>
    </cfRule>
    <cfRule type="expression" dxfId="2743" priority="48">
      <formula>H25&lt;0</formula>
    </cfRule>
  </conditionalFormatting>
  <conditionalFormatting sqref="M39">
    <cfRule type="expression" dxfId="2742" priority="45">
      <formula>M39&gt;0</formula>
    </cfRule>
    <cfRule type="expression" dxfId="2741" priority="46">
      <formula>M39&lt;0</formula>
    </cfRule>
  </conditionalFormatting>
  <conditionalFormatting sqref="F61:F67">
    <cfRule type="expression" dxfId="2740" priority="43">
      <formula>F61&gt;0</formula>
    </cfRule>
    <cfRule type="expression" dxfId="2739" priority="44">
      <formula>F61&lt;0</formula>
    </cfRule>
  </conditionalFormatting>
  <conditionalFormatting sqref="H61:H67">
    <cfRule type="expression" dxfId="2738" priority="41">
      <formula>H61&gt;0</formula>
    </cfRule>
    <cfRule type="expression" dxfId="2737" priority="42">
      <formula>H61&lt;0</formula>
    </cfRule>
  </conditionalFormatting>
  <conditionalFormatting sqref="F21:F24">
    <cfRule type="expression" dxfId="2736" priority="39">
      <formula>F21&gt;0</formula>
    </cfRule>
    <cfRule type="expression" dxfId="2735" priority="40">
      <formula>F21&lt;0</formula>
    </cfRule>
  </conditionalFormatting>
  <conditionalFormatting sqref="H21:H24">
    <cfRule type="expression" dxfId="2734" priority="37">
      <formula>H21&gt;0</formula>
    </cfRule>
    <cfRule type="expression" dxfId="2733" priority="38">
      <formula>H21&lt;0</formula>
    </cfRule>
  </conditionalFormatting>
  <conditionalFormatting sqref="I25:I28">
    <cfRule type="expression" dxfId="2732" priority="31">
      <formula>I25&gt;0</formula>
    </cfRule>
    <cfRule type="expression" dxfId="2731" priority="32">
      <formula>I25&lt;0</formula>
    </cfRule>
  </conditionalFormatting>
  <conditionalFormatting sqref="I21:I24">
    <cfRule type="expression" dxfId="2730" priority="29">
      <formula>I21&gt;0</formula>
    </cfRule>
    <cfRule type="expression" dxfId="2729" priority="30">
      <formula>I21&lt;0</formula>
    </cfRule>
  </conditionalFormatting>
  <conditionalFormatting sqref="H29">
    <cfRule type="expression" dxfId="2728" priority="27">
      <formula>H29&gt;0</formula>
    </cfRule>
    <cfRule type="expression" dxfId="2727" priority="28">
      <formula>H29&lt;0</formula>
    </cfRule>
  </conditionalFormatting>
  <conditionalFormatting sqref="H30">
    <cfRule type="expression" dxfId="2726" priority="25">
      <formula>H30&gt;0</formula>
    </cfRule>
    <cfRule type="expression" dxfId="2725" priority="26">
      <formula>H30&lt;0</formula>
    </cfRule>
  </conditionalFormatting>
  <conditionalFormatting sqref="H31">
    <cfRule type="expression" dxfId="2724" priority="23">
      <formula>H31&gt;0</formula>
    </cfRule>
    <cfRule type="expression" dxfId="2723" priority="24">
      <formula>H31&lt;0</formula>
    </cfRule>
  </conditionalFormatting>
  <conditionalFormatting sqref="Q7">
    <cfRule type="expression" dxfId="2722" priority="21">
      <formula>Q7&gt;0</formula>
    </cfRule>
    <cfRule type="expression" dxfId="2721" priority="22">
      <formula>Q7&lt;0</formula>
    </cfRule>
  </conditionalFormatting>
  <conditionalFormatting sqref="Q8">
    <cfRule type="expression" dxfId="2720" priority="19">
      <formula>Q8&gt;0</formula>
    </cfRule>
    <cfRule type="expression" dxfId="2719" priority="20">
      <formula>Q8&lt;0</formula>
    </cfRule>
  </conditionalFormatting>
  <conditionalFormatting sqref="F73:F82">
    <cfRule type="expression" dxfId="2718" priority="17">
      <formula>F73&gt;0</formula>
    </cfRule>
    <cfRule type="expression" dxfId="2717" priority="18">
      <formula>F73&lt;0</formula>
    </cfRule>
  </conditionalFormatting>
  <conditionalFormatting sqref="H73:H76">
    <cfRule type="expression" dxfId="2716" priority="15">
      <formula>H73&gt;0</formula>
    </cfRule>
    <cfRule type="expression" dxfId="2715" priority="16">
      <formula>H73&lt;0</formula>
    </cfRule>
  </conditionalFormatting>
  <conditionalFormatting sqref="F69:F72">
    <cfRule type="expression" dxfId="2714" priority="13">
      <formula>F69&gt;0</formula>
    </cfRule>
    <cfRule type="expression" dxfId="2713" priority="14">
      <formula>F69&lt;0</formula>
    </cfRule>
  </conditionalFormatting>
  <conditionalFormatting sqref="H69:H72">
    <cfRule type="expression" dxfId="2712" priority="11">
      <formula>H69&gt;0</formula>
    </cfRule>
    <cfRule type="expression" dxfId="2711" priority="12">
      <formula>H69&lt;0</formula>
    </cfRule>
  </conditionalFormatting>
  <conditionalFormatting sqref="I73:I76">
    <cfRule type="expression" dxfId="2710" priority="9">
      <formula>I73&gt;0</formula>
    </cfRule>
    <cfRule type="expression" dxfId="2709" priority="10">
      <formula>I73&lt;0</formula>
    </cfRule>
  </conditionalFormatting>
  <conditionalFormatting sqref="I69:I72">
    <cfRule type="expression" dxfId="2708" priority="7">
      <formula>I69&gt;0</formula>
    </cfRule>
    <cfRule type="expression" dxfId="2707" priority="8">
      <formula>I69&lt;0</formula>
    </cfRule>
  </conditionalFormatting>
  <conditionalFormatting sqref="H77">
    <cfRule type="expression" dxfId="2706" priority="5">
      <formula>H77&gt;0</formula>
    </cfRule>
    <cfRule type="expression" dxfId="2705" priority="6">
      <formula>H77&lt;0</formula>
    </cfRule>
  </conditionalFormatting>
  <conditionalFormatting sqref="H78">
    <cfRule type="expression" dxfId="2704" priority="3">
      <formula>H78&gt;0</formula>
    </cfRule>
    <cfRule type="expression" dxfId="2703" priority="4">
      <formula>H78&lt;0</formula>
    </cfRule>
  </conditionalFormatting>
  <conditionalFormatting sqref="H79">
    <cfRule type="expression" dxfId="2702" priority="1">
      <formula>H79&gt;0</formula>
    </cfRule>
    <cfRule type="expression" dxfId="270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0" priority="29">
      <formula>N19&gt;0</formula>
    </cfRule>
    <cfRule type="expression" dxfId="269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8" priority="23">
      <formula>F22&gt;0</formula>
    </cfRule>
    <cfRule type="expression" dxfId="2697" priority="24">
      <formula>F22&lt;0</formula>
    </cfRule>
  </conditionalFormatting>
  <conditionalFormatting sqref="H22:H31">
    <cfRule type="expression" dxfId="2696" priority="21">
      <formula>H22&gt;0</formula>
    </cfRule>
    <cfRule type="expression" dxfId="2695" priority="22">
      <formula>H22&lt;0</formula>
    </cfRule>
  </conditionalFormatting>
  <conditionalFormatting sqref="I21:J31">
    <cfRule type="expression" dxfId="2694" priority="19">
      <formula>I21&gt;0</formula>
    </cfRule>
    <cfRule type="expression" dxfId="2693" priority="20">
      <formula>I21&lt;0</formula>
    </cfRule>
  </conditionalFormatting>
  <conditionalFormatting sqref="Q8">
    <cfRule type="expression" dxfId="2692" priority="11">
      <formula>Q8&gt;0</formula>
    </cfRule>
    <cfRule type="expression" dxfId="2691" priority="12">
      <formula>Q8&lt;0</formula>
    </cfRule>
  </conditionalFormatting>
  <conditionalFormatting sqref="Q7">
    <cfRule type="expression" dxfId="2690" priority="13">
      <formula>Q7&gt;0</formula>
    </cfRule>
    <cfRule type="expression" dxfId="2689" priority="14">
      <formula>Q7&lt;0</formula>
    </cfRule>
  </conditionalFormatting>
  <conditionalFormatting sqref="F56:F66">
    <cfRule type="expression" dxfId="2688" priority="9">
      <formula>F56&gt;0</formula>
    </cfRule>
    <cfRule type="expression" dxfId="2687" priority="10">
      <formula>F56&lt;0</formula>
    </cfRule>
  </conditionalFormatting>
  <conditionalFormatting sqref="H56:H66">
    <cfRule type="expression" dxfId="2686" priority="7">
      <formula>H56&gt;0</formula>
    </cfRule>
    <cfRule type="expression" dxfId="2685" priority="8">
      <formula>H56&lt;0</formula>
    </cfRule>
  </conditionalFormatting>
  <conditionalFormatting sqref="I56:I66">
    <cfRule type="expression" dxfId="2684" priority="5">
      <formula>I56&gt;0</formula>
    </cfRule>
    <cfRule type="expression" dxfId="2683" priority="6">
      <formula>I56&lt;0</formula>
    </cfRule>
  </conditionalFormatting>
  <conditionalFormatting sqref="F21">
    <cfRule type="expression" dxfId="2682" priority="3">
      <formula>F21&gt;0</formula>
    </cfRule>
    <cfRule type="expression" dxfId="2681" priority="4">
      <formula>F21&lt;0</formula>
    </cfRule>
  </conditionalFormatting>
  <conditionalFormatting sqref="H21">
    <cfRule type="expression" dxfId="2680" priority="1">
      <formula>H21&gt;0</formula>
    </cfRule>
    <cfRule type="expression" dxfId="267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8" priority="64">
      <formula>N23&gt;0</formula>
    </cfRule>
    <cfRule type="expression" dxfId="267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76" priority="58">
      <formula>F79&gt;0</formula>
    </cfRule>
    <cfRule type="expression" dxfId="2675" priority="59">
      <formula>F79&lt;0</formula>
    </cfRule>
  </conditionalFormatting>
  <conditionalFormatting sqref="H79:H97 H101:H118">
    <cfRule type="expression" dxfId="2674" priority="56">
      <formula>H79&gt;0</formula>
    </cfRule>
    <cfRule type="expression" dxfId="2673" priority="57">
      <formula>H79&lt;0</formula>
    </cfRule>
  </conditionalFormatting>
  <conditionalFormatting sqref="I75:I97 I100:I118">
    <cfRule type="expression" dxfId="2672" priority="54">
      <formula>I75&gt;0</formula>
    </cfRule>
    <cfRule type="expression" dxfId="2671" priority="55">
      <formula>I75&lt;0</formula>
    </cfRule>
  </conditionalFormatting>
  <conditionalFormatting sqref="Q7">
    <cfRule type="expression" dxfId="2670" priority="52">
      <formula>Q7&gt;0</formula>
    </cfRule>
    <cfRule type="expression" dxfId="2669" priority="53">
      <formula>Q7&lt;0</formula>
    </cfRule>
  </conditionalFormatting>
  <conditionalFormatting sqref="Q8">
    <cfRule type="expression" dxfId="2668" priority="50">
      <formula>Q8&gt;0</formula>
    </cfRule>
    <cfRule type="expression" dxfId="2667" priority="51">
      <formula>Q8&lt;0</formula>
    </cfRule>
  </conditionalFormatting>
  <conditionalFormatting sqref="F75:F78">
    <cfRule type="expression" dxfId="2666" priority="48">
      <formula>F75&gt;0</formula>
    </cfRule>
    <cfRule type="expression" dxfId="2665" priority="49">
      <formula>F75&lt;0</formula>
    </cfRule>
  </conditionalFormatting>
  <conditionalFormatting sqref="H75:H78">
    <cfRule type="expression" dxfId="2664" priority="46">
      <formula>H75&gt;0</formula>
    </cfRule>
    <cfRule type="expression" dxfId="2663" priority="47">
      <formula>H75&lt;0</formula>
    </cfRule>
  </conditionalFormatting>
  <conditionalFormatting sqref="F100:F114">
    <cfRule type="expression" dxfId="2662" priority="40">
      <formula>F100&gt;0</formula>
    </cfRule>
    <cfRule type="expression" dxfId="2661" priority="41">
      <formula>F100&lt;0</formula>
    </cfRule>
  </conditionalFormatting>
  <conditionalFormatting sqref="H100:H114">
    <cfRule type="expression" dxfId="2660" priority="38">
      <formula>H100&gt;0</formula>
    </cfRule>
    <cfRule type="expression" dxfId="2659" priority="39">
      <formula>H100&lt;0</formula>
    </cfRule>
  </conditionalFormatting>
  <conditionalFormatting sqref="F29:F67">
    <cfRule type="expression" dxfId="2658" priority="36">
      <formula>F29&gt;0</formula>
    </cfRule>
    <cfRule type="expression" dxfId="2657" priority="37">
      <formula>F29&lt;0</formula>
    </cfRule>
  </conditionalFormatting>
  <conditionalFormatting sqref="H29:H63">
    <cfRule type="expression" dxfId="2656" priority="34">
      <formula>H29&gt;0</formula>
    </cfRule>
    <cfRule type="expression" dxfId="2655" priority="35">
      <formula>H29&lt;0</formula>
    </cfRule>
  </conditionalFormatting>
  <conditionalFormatting sqref="J38:J68">
    <cfRule type="expression" dxfId="2654" priority="32">
      <formula>J38&gt;0</formula>
    </cfRule>
    <cfRule type="expression" dxfId="2653" priority="33">
      <formula>J38&lt;0</formula>
    </cfRule>
  </conditionalFormatting>
  <conditionalFormatting sqref="J43">
    <cfRule type="expression" dxfId="2652" priority="30">
      <formula>J43&gt;0</formula>
    </cfRule>
    <cfRule type="expression" dxfId="2651" priority="31">
      <formula>J43&lt;0</formula>
    </cfRule>
  </conditionalFormatting>
  <conditionalFormatting sqref="Q9">
    <cfRule type="expression" dxfId="2650" priority="24">
      <formula>Q9&gt;0</formula>
    </cfRule>
    <cfRule type="expression" dxfId="2649" priority="25">
      <formula>Q9&lt;0</formula>
    </cfRule>
  </conditionalFormatting>
  <conditionalFormatting sqref="R4">
    <cfRule type="expression" dxfId="2648" priority="26">
      <formula>R4&gt;0</formula>
    </cfRule>
    <cfRule type="expression" dxfId="264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46" priority="21">
      <formula>F120&gt;0</formula>
    </cfRule>
    <cfRule type="expression" dxfId="2645" priority="22">
      <formula>F120&lt;0</formula>
    </cfRule>
  </conditionalFormatting>
  <conditionalFormatting sqref="H120:H160">
    <cfRule type="expression" dxfId="2644" priority="19">
      <formula>H120&gt;0</formula>
    </cfRule>
    <cfRule type="expression" dxfId="2643" priority="20">
      <formula>H120&lt;0</formula>
    </cfRule>
  </conditionalFormatting>
  <conditionalFormatting sqref="J129:J160">
    <cfRule type="expression" dxfId="2642" priority="17">
      <formula>J129&gt;0</formula>
    </cfRule>
    <cfRule type="expression" dxfId="2641" priority="18">
      <formula>J129&lt;0</formula>
    </cfRule>
  </conditionalFormatting>
  <conditionalFormatting sqref="J134">
    <cfRule type="expression" dxfId="2640" priority="15">
      <formula>J134&gt;0</formula>
    </cfRule>
    <cfRule type="expression" dxfId="2639" priority="16">
      <formula>J134&lt;0</formula>
    </cfRule>
  </conditionalFormatting>
  <conditionalFormatting sqref="J31:J40">
    <cfRule type="expression" dxfId="2638" priority="13">
      <formula>J31&gt;0</formula>
    </cfRule>
    <cfRule type="expression" dxfId="2637" priority="14">
      <formula>J31&lt;0</formula>
    </cfRule>
  </conditionalFormatting>
  <conditionalFormatting sqref="J36:J37">
    <cfRule type="expression" dxfId="2636" priority="11">
      <formula>J36&gt;0</formula>
    </cfRule>
    <cfRule type="expression" dxfId="2635" priority="12">
      <formula>J36&lt;0</formula>
    </cfRule>
  </conditionalFormatting>
  <conditionalFormatting sqref="Q10">
    <cfRule type="expression" dxfId="2634" priority="9">
      <formula>Q10&gt;0</formula>
    </cfRule>
    <cfRule type="expression" dxfId="2633" priority="10">
      <formula>Q10&lt;0</formula>
    </cfRule>
  </conditionalFormatting>
  <conditionalFormatting sqref="K38:K55 K57:K68">
    <cfRule type="expression" dxfId="2632" priority="7">
      <formula>K38&gt;0</formula>
    </cfRule>
    <cfRule type="expression" dxfId="2631" priority="8">
      <formula>K38&lt;0</formula>
    </cfRule>
  </conditionalFormatting>
  <conditionalFormatting sqref="K43">
    <cfRule type="expression" dxfId="2630" priority="5">
      <formula>K43&gt;0</formula>
    </cfRule>
    <cfRule type="expression" dxfId="2629" priority="6">
      <formula>K43&lt;0</formula>
    </cfRule>
  </conditionalFormatting>
  <conditionalFormatting sqref="K31:K40">
    <cfRule type="expression" dxfId="2628" priority="3">
      <formula>K31&gt;0</formula>
    </cfRule>
    <cfRule type="expression" dxfId="2627" priority="4">
      <formula>K31&lt;0</formula>
    </cfRule>
  </conditionalFormatting>
  <conditionalFormatting sqref="K36:K37">
    <cfRule type="expression" dxfId="2626" priority="1">
      <formula>K36&gt;0</formula>
    </cfRule>
    <cfRule type="expression" dxfId="262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89.97</v>
      </c>
      <c r="R4" s="495">
        <v>-1E-3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4498.5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499.5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499.5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0.12490622655663916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1.6894520395687451E-2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13.862865947611709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98.967000000000013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98.067300000000003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97.167600000000007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96.267899999999997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95.368200000000002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94.468500000000006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93.568799999999996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92.6691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91.769400000000005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90.869699999999995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89.97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89.070300000000003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88.170599999999993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87.270899999999997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86.371200000000002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85.471499999999992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84.571799999999996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83.6721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82.772400000000005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81.872699999999995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80.972999999999999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4" priority="31">
      <formula>F47&gt;0</formula>
    </cfRule>
    <cfRule type="expression" dxfId="2623" priority="32">
      <formula>F47&lt;0</formula>
    </cfRule>
  </conditionalFormatting>
  <conditionalFormatting sqref="Q7">
    <cfRule type="expression" dxfId="2622" priority="29">
      <formula>Q7&gt;0</formula>
    </cfRule>
    <cfRule type="expression" dxfId="2621" priority="30">
      <formula>Q7&lt;0</formula>
    </cfRule>
  </conditionalFormatting>
  <conditionalFormatting sqref="Q8">
    <cfRule type="expression" dxfId="2620" priority="27">
      <formula>Q8&gt;0</formula>
    </cfRule>
    <cfRule type="expression" dxfId="2619" priority="28">
      <formula>Q8&lt;0</formula>
    </cfRule>
  </conditionalFormatting>
  <conditionalFormatting sqref="F31:F46">
    <cfRule type="expression" dxfId="2618" priority="25">
      <formula>F31&gt;0</formula>
    </cfRule>
    <cfRule type="expression" dxfId="2617" priority="26">
      <formula>F31&lt;0</formula>
    </cfRule>
  </conditionalFormatting>
  <conditionalFormatting sqref="H31:H46">
    <cfRule type="expression" dxfId="2616" priority="23">
      <formula>H31&gt;0</formula>
    </cfRule>
    <cfRule type="expression" dxfId="2615" priority="24">
      <formula>H31&lt;0</formula>
    </cfRule>
  </conditionalFormatting>
  <conditionalFormatting sqref="Q10">
    <cfRule type="expression" dxfId="2614" priority="21">
      <formula>Q10&gt;0</formula>
    </cfRule>
    <cfRule type="expression" dxfId="2613" priority="22">
      <formula>Q10&lt;0</formula>
    </cfRule>
  </conditionalFormatting>
  <conditionalFormatting sqref="J25:J38">
    <cfRule type="expression" dxfId="2612" priority="19">
      <formula>J25&gt;0</formula>
    </cfRule>
    <cfRule type="expression" dxfId="2611" priority="20">
      <formula>J25&lt;0</formula>
    </cfRule>
  </conditionalFormatting>
  <conditionalFormatting sqref="K38">
    <cfRule type="expression" dxfId="2610" priority="17">
      <formula>K38&gt;0</formula>
    </cfRule>
    <cfRule type="expression" dxfId="2609" priority="18">
      <formula>K38&lt;0</formula>
    </cfRule>
  </conditionalFormatting>
  <conditionalFormatting sqref="L25:L38">
    <cfRule type="expression" dxfId="2608" priority="15">
      <formula>L25&gt;0</formula>
    </cfRule>
    <cfRule type="expression" dxfId="2607" priority="16">
      <formula>L25&lt;0</formula>
    </cfRule>
  </conditionalFormatting>
  <conditionalFormatting sqref="F89:F110">
    <cfRule type="expression" dxfId="2606" priority="13">
      <formula>F89&gt;0</formula>
    </cfRule>
    <cfRule type="expression" dxfId="2605" priority="14">
      <formula>F89&lt;0</formula>
    </cfRule>
  </conditionalFormatting>
  <conditionalFormatting sqref="H89:H110">
    <cfRule type="expression" dxfId="2604" priority="11">
      <formula>H89&gt;0</formula>
    </cfRule>
    <cfRule type="expression" dxfId="2603" priority="12">
      <formula>H89&lt;0</formula>
    </cfRule>
  </conditionalFormatting>
  <conditionalFormatting sqref="J89:J102">
    <cfRule type="expression" dxfId="2602" priority="9">
      <formula>J89&gt;0</formula>
    </cfRule>
    <cfRule type="expression" dxfId="2601" priority="10">
      <formula>J89&lt;0</formula>
    </cfRule>
  </conditionalFormatting>
  <conditionalFormatting sqref="K89:K102">
    <cfRule type="expression" dxfId="2600" priority="7">
      <formula>K89&gt;0</formula>
    </cfRule>
    <cfRule type="expression" dxfId="2599" priority="8">
      <formula>K89&lt;0</formula>
    </cfRule>
  </conditionalFormatting>
  <conditionalFormatting sqref="L89:L102">
    <cfRule type="expression" dxfId="2598" priority="5">
      <formula>L89&gt;0</formula>
    </cfRule>
    <cfRule type="expression" dxfId="2597" priority="6">
      <formula>L89&lt;0</formula>
    </cfRule>
  </conditionalFormatting>
  <conditionalFormatting sqref="F25:F30">
    <cfRule type="expression" dxfId="2596" priority="3">
      <formula>F25&gt;0</formula>
    </cfRule>
    <cfRule type="expression" dxfId="2595" priority="4">
      <formula>F25&lt;0</formula>
    </cfRule>
  </conditionalFormatting>
  <conditionalFormatting sqref="H25:H30">
    <cfRule type="expression" dxfId="2594" priority="1">
      <formula>H25&gt;0</formula>
    </cfRule>
    <cfRule type="expression" dxfId="25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2668.4492</v>
      </c>
      <c r="R4" s="495">
        <v>-4.1999999999999997E-3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10673.7968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-314.20319999999992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-314.20319999999992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-2.8595121951219504E-2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13.754892783505154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2935.2941200000005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2908.6096280000002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2881.9251360000003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2855.240644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2828.5561520000001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2801.8716600000002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2775.1871679999999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2748.5026760000001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2721.8181840000002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2695.1336919999999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2668.4492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2641.7647080000002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2615.0802159999998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2588.395724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2561.7112320000001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2535.0267399999998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2508.3422479999999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2481.6577560000001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2454.9732640000002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2428.2887719999999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2401.60428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2" priority="31">
      <formula>F47&gt;0</formula>
    </cfRule>
    <cfRule type="expression" dxfId="2591" priority="32">
      <formula>F47&lt;0</formula>
    </cfRule>
  </conditionalFormatting>
  <conditionalFormatting sqref="Q7">
    <cfRule type="expression" dxfId="2590" priority="29">
      <formula>Q7&gt;0</formula>
    </cfRule>
    <cfRule type="expression" dxfId="2589" priority="30">
      <formula>Q7&lt;0</formula>
    </cfRule>
  </conditionalFormatting>
  <conditionalFormatting sqref="Q8">
    <cfRule type="expression" dxfId="2588" priority="27">
      <formula>Q8&gt;0</formula>
    </cfRule>
    <cfRule type="expression" dxfId="2587" priority="28">
      <formula>Q8&lt;0</formula>
    </cfRule>
  </conditionalFormatting>
  <conditionalFormatting sqref="F31:F46">
    <cfRule type="expression" dxfId="2586" priority="25">
      <formula>F31&gt;0</formula>
    </cfRule>
    <cfRule type="expression" dxfId="2585" priority="26">
      <formula>F31&lt;0</formula>
    </cfRule>
  </conditionalFormatting>
  <conditionalFormatting sqref="H31:H46">
    <cfRule type="expression" dxfId="2584" priority="23">
      <formula>H31&gt;0</formula>
    </cfRule>
    <cfRule type="expression" dxfId="2583" priority="24">
      <formula>H31&lt;0</formula>
    </cfRule>
  </conditionalFormatting>
  <conditionalFormatting sqref="Q10">
    <cfRule type="expression" dxfId="2582" priority="21">
      <formula>Q10&gt;0</formula>
    </cfRule>
    <cfRule type="expression" dxfId="2581" priority="22">
      <formula>Q10&lt;0</formula>
    </cfRule>
  </conditionalFormatting>
  <conditionalFormatting sqref="J25:J38">
    <cfRule type="expression" dxfId="2580" priority="19">
      <formula>J25&gt;0</formula>
    </cfRule>
    <cfRule type="expression" dxfId="2579" priority="20">
      <formula>J25&lt;0</formula>
    </cfRule>
  </conditionalFormatting>
  <conditionalFormatting sqref="K38">
    <cfRule type="expression" dxfId="2578" priority="17">
      <formula>K38&gt;0</formula>
    </cfRule>
    <cfRule type="expression" dxfId="2577" priority="18">
      <formula>K38&lt;0</formula>
    </cfRule>
  </conditionalFormatting>
  <conditionalFormatting sqref="L25:L38">
    <cfRule type="expression" dxfId="2576" priority="15">
      <formula>L25&gt;0</formula>
    </cfRule>
    <cfRule type="expression" dxfId="2575" priority="16">
      <formula>L25&lt;0</formula>
    </cfRule>
  </conditionalFormatting>
  <conditionalFormatting sqref="F89:F110">
    <cfRule type="expression" dxfId="2574" priority="13">
      <formula>F89&gt;0</formula>
    </cfRule>
    <cfRule type="expression" dxfId="2573" priority="14">
      <formula>F89&lt;0</formula>
    </cfRule>
  </conditionalFormatting>
  <conditionalFormatting sqref="H89:H110">
    <cfRule type="expression" dxfId="2572" priority="11">
      <formula>H89&gt;0</formula>
    </cfRule>
    <cfRule type="expression" dxfId="2571" priority="12">
      <formula>H89&lt;0</formula>
    </cfRule>
  </conditionalFormatting>
  <conditionalFormatting sqref="J89:J102">
    <cfRule type="expression" dxfId="2570" priority="9">
      <formula>J89&gt;0</formula>
    </cfRule>
    <cfRule type="expression" dxfId="2569" priority="10">
      <formula>J89&lt;0</formula>
    </cfRule>
  </conditionalFormatting>
  <conditionalFormatting sqref="K89:K102">
    <cfRule type="expression" dxfId="2568" priority="7">
      <formula>K89&gt;0</formula>
    </cfRule>
    <cfRule type="expression" dxfId="2567" priority="8">
      <formula>K89&lt;0</formula>
    </cfRule>
  </conditionalFormatting>
  <conditionalFormatting sqref="L89:L102">
    <cfRule type="expression" dxfId="2566" priority="5">
      <formula>L89&gt;0</formula>
    </cfRule>
    <cfRule type="expression" dxfId="2565" priority="6">
      <formula>L89&lt;0</formula>
    </cfRule>
  </conditionalFormatting>
  <conditionalFormatting sqref="F25:F30">
    <cfRule type="expression" dxfId="2564" priority="3">
      <formula>F25&gt;0</formula>
    </cfRule>
    <cfRule type="expression" dxfId="2563" priority="4">
      <formula>F25&lt;0</formula>
    </cfRule>
  </conditionalFormatting>
  <conditionalFormatting sqref="H25:H30">
    <cfRule type="expression" dxfId="2562" priority="1">
      <formula>H25&gt;0</formula>
    </cfRule>
    <cfRule type="expression" dxfId="25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0" priority="35">
      <formula>N19&gt;0</formula>
    </cfRule>
    <cfRule type="expression" dxfId="255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8" priority="21">
      <formula>F25&gt;0</formula>
    </cfRule>
    <cfRule type="expression" dxfId="2557" priority="22">
      <formula>F25&lt;0</formula>
    </cfRule>
  </conditionalFormatting>
  <conditionalFormatting sqref="H25:H47">
    <cfRule type="expression" dxfId="2556" priority="19">
      <formula>H25&gt;0</formula>
    </cfRule>
    <cfRule type="expression" dxfId="2555" priority="20">
      <formula>H25&lt;0</formula>
    </cfRule>
  </conditionalFormatting>
  <conditionalFormatting sqref="I25:I27">
    <cfRule type="expression" dxfId="2554" priority="15">
      <formula>I25&gt;0</formula>
    </cfRule>
    <cfRule type="expression" dxfId="2553" priority="16">
      <formula>I25&lt;0</formula>
    </cfRule>
  </conditionalFormatting>
  <conditionalFormatting sqref="Q7">
    <cfRule type="expression" dxfId="2552" priority="5">
      <formula>Q7&gt;0</formula>
    </cfRule>
    <cfRule type="expression" dxfId="2551" priority="6">
      <formula>Q7&lt;0</formula>
    </cfRule>
  </conditionalFormatting>
  <conditionalFormatting sqref="Q8">
    <cfRule type="expression" dxfId="2550" priority="3">
      <formula>Q8&gt;0</formula>
    </cfRule>
    <cfRule type="expression" dxfId="254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8" priority="9">
      <formula>F36&gt;0</formula>
    </cfRule>
    <cfRule type="expression" dxfId="2547" priority="10">
      <formula>F36&lt;0</formula>
    </cfRule>
  </conditionalFormatting>
  <conditionalFormatting sqref="F25:F35">
    <cfRule type="expression" dxfId="2546" priority="7">
      <formula>F25&gt;0</formula>
    </cfRule>
    <cfRule type="expression" dxfId="2545" priority="8">
      <formula>F25&lt;0</formula>
    </cfRule>
  </conditionalFormatting>
  <conditionalFormatting sqref="H25:H35">
    <cfRule type="expression" dxfId="2544" priority="5">
      <formula>H25&gt;0</formula>
    </cfRule>
    <cfRule type="expression" dxfId="2543" priority="6">
      <formula>H25&lt;0</formula>
    </cfRule>
  </conditionalFormatting>
  <conditionalFormatting sqref="Q7">
    <cfRule type="expression" dxfId="2542" priority="3">
      <formula>Q7&gt;0</formula>
    </cfRule>
    <cfRule type="expression" dxfId="2541" priority="4">
      <formula>Q7&lt;0</formula>
    </cfRule>
  </conditionalFormatting>
  <conditionalFormatting sqref="Q8">
    <cfRule type="expression" dxfId="2540" priority="1">
      <formula>Q8&gt;0</formula>
    </cfRule>
    <cfRule type="expression" dxfId="253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8" priority="37">
      <formula>F25&gt;0</formula>
    </cfRule>
    <cfRule type="expression" dxfId="2537" priority="38">
      <formula>F25&lt;0</formula>
    </cfRule>
  </conditionalFormatting>
  <conditionalFormatting sqref="Q7">
    <cfRule type="expression" dxfId="2536" priority="35">
      <formula>Q7&gt;0</formula>
    </cfRule>
    <cfRule type="expression" dxfId="2535" priority="36">
      <formula>Q7&lt;0</formula>
    </cfRule>
  </conditionalFormatting>
  <conditionalFormatting sqref="Q8">
    <cfRule type="expression" dxfId="2534" priority="33">
      <formula>Q8&gt;0</formula>
    </cfRule>
    <cfRule type="expression" dxfId="2533" priority="34">
      <formula>Q8&lt;0</formula>
    </cfRule>
  </conditionalFormatting>
  <conditionalFormatting sqref="F44:F46">
    <cfRule type="expression" dxfId="2532" priority="31">
      <formula>F44&gt;0</formula>
    </cfRule>
    <cfRule type="expression" dxfId="2531" priority="32">
      <formula>F44&lt;0</formula>
    </cfRule>
  </conditionalFormatting>
  <conditionalFormatting sqref="H44:H46">
    <cfRule type="expression" dxfId="2530" priority="29">
      <formula>H44&gt;0</formula>
    </cfRule>
    <cfRule type="expression" dxfId="2529" priority="30">
      <formula>H44&lt;0</formula>
    </cfRule>
  </conditionalFormatting>
  <conditionalFormatting sqref="F89:F110">
    <cfRule type="expression" dxfId="2528" priority="27">
      <formula>F89&gt;0</formula>
    </cfRule>
    <cfRule type="expression" dxfId="2527" priority="28">
      <formula>F89&lt;0</formula>
    </cfRule>
  </conditionalFormatting>
  <conditionalFormatting sqref="H89:H110">
    <cfRule type="expression" dxfId="2526" priority="25">
      <formula>H89&gt;0</formula>
    </cfRule>
    <cfRule type="expression" dxfId="2525" priority="26">
      <formula>H89&lt;0</formula>
    </cfRule>
  </conditionalFormatting>
  <conditionalFormatting sqref="Q10">
    <cfRule type="expression" dxfId="2524" priority="23">
      <formula>Q10&gt;0</formula>
    </cfRule>
    <cfRule type="expression" dxfId="2523" priority="24">
      <formula>Q10&lt;0</formula>
    </cfRule>
  </conditionalFormatting>
  <conditionalFormatting sqref="J25:J38">
    <cfRule type="expression" dxfId="2522" priority="21">
      <formula>J25&gt;0</formula>
    </cfRule>
    <cfRule type="expression" dxfId="2521" priority="22">
      <formula>J25&lt;0</formula>
    </cfRule>
  </conditionalFormatting>
  <conditionalFormatting sqref="K25:K38">
    <cfRule type="expression" dxfId="2520" priority="19">
      <formula>K25&gt;0</formula>
    </cfRule>
    <cfRule type="expression" dxfId="2519" priority="20">
      <formula>K25&lt;0</formula>
    </cfRule>
  </conditionalFormatting>
  <conditionalFormatting sqref="L25:L38">
    <cfRule type="expression" dxfId="2518" priority="17">
      <formula>L25&gt;0</formula>
    </cfRule>
    <cfRule type="expression" dxfId="2517" priority="18">
      <formula>L25&lt;0</formula>
    </cfRule>
  </conditionalFormatting>
  <conditionalFormatting sqref="J40">
    <cfRule type="expression" dxfId="2516" priority="15">
      <formula>J40&gt;0</formula>
    </cfRule>
    <cfRule type="expression" dxfId="2515" priority="16">
      <formula>J40&lt;0</formula>
    </cfRule>
  </conditionalFormatting>
  <conditionalFormatting sqref="L39">
    <cfRule type="expression" dxfId="2514" priority="11">
      <formula>L39&gt;0</formula>
    </cfRule>
    <cfRule type="expression" dxfId="2513" priority="12">
      <formula>L39&lt;0</formula>
    </cfRule>
  </conditionalFormatting>
  <conditionalFormatting sqref="F39">
    <cfRule type="expression" dxfId="2512" priority="9">
      <formula>F39&gt;0</formula>
    </cfRule>
    <cfRule type="expression" dxfId="2511" priority="10">
      <formula>F39&lt;0</formula>
    </cfRule>
  </conditionalFormatting>
  <conditionalFormatting sqref="H39">
    <cfRule type="expression" dxfId="2510" priority="7">
      <formula>H39&gt;0</formula>
    </cfRule>
    <cfRule type="expression" dxfId="2509" priority="8">
      <formula>H39&lt;0</formula>
    </cfRule>
  </conditionalFormatting>
  <conditionalFormatting sqref="J41">
    <cfRule type="expression" dxfId="2508" priority="5">
      <formula>J41&gt;0</formula>
    </cfRule>
    <cfRule type="expression" dxfId="2507" priority="6">
      <formula>J41&lt;0</formula>
    </cfRule>
  </conditionalFormatting>
  <conditionalFormatting sqref="J43">
    <cfRule type="expression" dxfId="2506" priority="3">
      <formula>J43&gt;0</formula>
    </cfRule>
    <cfRule type="expression" dxfId="2505" priority="4">
      <formula>J43&lt;0</formula>
    </cfRule>
  </conditionalFormatting>
  <conditionalFormatting sqref="J44">
    <cfRule type="expression" dxfId="2504" priority="1">
      <formula>J44&gt;0</formula>
    </cfRule>
    <cfRule type="expression" dxfId="250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02" priority="31">
      <formula>F29&gt;0</formula>
    </cfRule>
    <cfRule type="expression" dxfId="2501" priority="32">
      <formula>F29&lt;0</formula>
    </cfRule>
  </conditionalFormatting>
  <conditionalFormatting sqref="F29 F31:F35">
    <cfRule type="expression" dxfId="2500" priority="33">
      <formula>F29&gt;0</formula>
    </cfRule>
    <cfRule type="expression" dxfId="2499" priority="34">
      <formula>F29&lt;0</formula>
    </cfRule>
  </conditionalFormatting>
  <conditionalFormatting sqref="H29 H31:H35">
    <cfRule type="expression" dxfId="2498" priority="29">
      <formula>H29&gt;0</formula>
    </cfRule>
    <cfRule type="expression" dxfId="2497" priority="30">
      <formula>H29&lt;0</formula>
    </cfRule>
  </conditionalFormatting>
  <conditionalFormatting sqref="F21:F28">
    <cfRule type="expression" dxfId="2496" priority="27">
      <formula>F21&gt;0</formula>
    </cfRule>
    <cfRule type="expression" dxfId="2495" priority="28">
      <formula>F21&lt;0</formula>
    </cfRule>
  </conditionalFormatting>
  <conditionalFormatting sqref="H21:H28">
    <cfRule type="expression" dxfId="2494" priority="25">
      <formula>H21&gt;0</formula>
    </cfRule>
    <cfRule type="expression" dxfId="2493" priority="26">
      <formula>H21&lt;0</formula>
    </cfRule>
  </conditionalFormatting>
  <conditionalFormatting sqref="Q8">
    <cfRule type="expression" dxfId="2492" priority="21">
      <formula>Q8&gt;0</formula>
    </cfRule>
    <cfRule type="expression" dxfId="2491" priority="22">
      <formula>Q8&lt;0</formula>
    </cfRule>
  </conditionalFormatting>
  <conditionalFormatting sqref="Q7">
    <cfRule type="expression" dxfId="2490" priority="23">
      <formula>Q7&gt;0</formula>
    </cfRule>
    <cfRule type="expression" dxfId="2489" priority="24">
      <formula>Q7&lt;0</formula>
    </cfRule>
  </conditionalFormatting>
  <conditionalFormatting sqref="F30">
    <cfRule type="expression" dxfId="2488" priority="19">
      <formula>F30&gt;0</formula>
    </cfRule>
    <cfRule type="expression" dxfId="2487" priority="20">
      <formula>F30&lt;0</formula>
    </cfRule>
  </conditionalFormatting>
  <conditionalFormatting sqref="H30">
    <cfRule type="expression" dxfId="2486" priority="17">
      <formula>H30&gt;0</formula>
    </cfRule>
    <cfRule type="expression" dxfId="2485" priority="18">
      <formula>H30&lt;0</formula>
    </cfRule>
  </conditionalFormatting>
  <conditionalFormatting sqref="F68 F70:F74">
    <cfRule type="expression" dxfId="2484" priority="13">
      <formula>F68&gt;0</formula>
    </cfRule>
    <cfRule type="expression" dxfId="2483" priority="14">
      <formula>F68&lt;0</formula>
    </cfRule>
  </conditionalFormatting>
  <conditionalFormatting sqref="F68 F70:F74">
    <cfRule type="expression" dxfId="2482" priority="15">
      <formula>F68&gt;0</formula>
    </cfRule>
    <cfRule type="expression" dxfId="2481" priority="16">
      <formula>F68&lt;0</formula>
    </cfRule>
  </conditionalFormatting>
  <conditionalFormatting sqref="H68 H70:H74">
    <cfRule type="expression" dxfId="2480" priority="11">
      <formula>H68&gt;0</formula>
    </cfRule>
    <cfRule type="expression" dxfId="2479" priority="12">
      <formula>H68&lt;0</formula>
    </cfRule>
  </conditionalFormatting>
  <conditionalFormatting sqref="F60:F67">
    <cfRule type="expression" dxfId="2478" priority="9">
      <formula>F60&gt;0</formula>
    </cfRule>
    <cfRule type="expression" dxfId="2477" priority="10">
      <formula>F60&lt;0</formula>
    </cfRule>
  </conditionalFormatting>
  <conditionalFormatting sqref="H60:H67">
    <cfRule type="expression" dxfId="2476" priority="7">
      <formula>H60&gt;0</formula>
    </cfRule>
    <cfRule type="expression" dxfId="2475" priority="8">
      <formula>H60&lt;0</formula>
    </cfRule>
  </conditionalFormatting>
  <conditionalFormatting sqref="F69">
    <cfRule type="expression" dxfId="2474" priority="5">
      <formula>F69&gt;0</formula>
    </cfRule>
    <cfRule type="expression" dxfId="2473" priority="6">
      <formula>F69&lt;0</formula>
    </cfRule>
  </conditionalFormatting>
  <conditionalFormatting sqref="H69">
    <cfRule type="expression" dxfId="2472" priority="3">
      <formula>H69&gt;0</formula>
    </cfRule>
    <cfRule type="expression" dxfId="2471" priority="4">
      <formula>H69&lt;0</formula>
    </cfRule>
  </conditionalFormatting>
  <conditionalFormatting sqref="Q10">
    <cfRule type="expression" dxfId="2470" priority="1">
      <formula>Q10&gt;0</formula>
    </cfRule>
    <cfRule type="expression" dxfId="246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8" priority="11">
      <formula>F33&gt;0</formula>
    </cfRule>
    <cfRule type="expression" dxfId="2467" priority="12">
      <formula>F33&lt;0</formula>
    </cfRule>
  </conditionalFormatting>
  <conditionalFormatting sqref="Q7">
    <cfRule type="expression" dxfId="2466" priority="9">
      <formula>Q7&gt;0</formula>
    </cfRule>
    <cfRule type="expression" dxfId="2465" priority="10">
      <formula>Q7&lt;0</formula>
    </cfRule>
  </conditionalFormatting>
  <conditionalFormatting sqref="Q8">
    <cfRule type="expression" dxfId="2464" priority="7">
      <formula>Q8&gt;0</formula>
    </cfRule>
    <cfRule type="expression" dxfId="2463" priority="8">
      <formula>Q8&lt;0</formula>
    </cfRule>
  </conditionalFormatting>
  <conditionalFormatting sqref="F25:F32">
    <cfRule type="expression" dxfId="2462" priority="5">
      <formula>F25&gt;0</formula>
    </cfRule>
    <cfRule type="expression" dxfId="2461" priority="6">
      <formula>F25&lt;0</formula>
    </cfRule>
  </conditionalFormatting>
  <conditionalFormatting sqref="H25:H32">
    <cfRule type="expression" dxfId="2460" priority="3">
      <formula>H25&gt;0</formula>
    </cfRule>
    <cfRule type="expression" dxfId="2459" priority="4">
      <formula>H25&lt;0</formula>
    </cfRule>
  </conditionalFormatting>
  <conditionalFormatting sqref="Q10">
    <cfRule type="expression" dxfId="2458" priority="1">
      <formula>Q10&gt;0</formula>
    </cfRule>
    <cfRule type="expression" dxfId="245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56" priority="75">
      <formula>F32&gt;0</formula>
    </cfRule>
    <cfRule type="expression" dxfId="2455" priority="76">
      <formula>F32&lt;0</formula>
    </cfRule>
  </conditionalFormatting>
  <conditionalFormatting sqref="Q7">
    <cfRule type="expression" dxfId="2454" priority="73">
      <formula>Q7&gt;0</formula>
    </cfRule>
    <cfRule type="expression" dxfId="2453" priority="74">
      <formula>Q7&lt;0</formula>
    </cfRule>
  </conditionalFormatting>
  <conditionalFormatting sqref="Q8">
    <cfRule type="expression" dxfId="2452" priority="71">
      <formula>Q8&gt;0</formula>
    </cfRule>
    <cfRule type="expression" dxfId="245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0" priority="63">
      <formula>M58&gt;0</formula>
    </cfRule>
    <cfRule type="expression" dxfId="2449" priority="64">
      <formula>M58&lt;0</formula>
    </cfRule>
  </conditionalFormatting>
  <conditionalFormatting sqref="Q10">
    <cfRule type="expression" dxfId="2448" priority="61">
      <formula>Q10&gt;0</formula>
    </cfRule>
    <cfRule type="expression" dxfId="2447" priority="62">
      <formula>Q10&lt;0</formula>
    </cfRule>
  </conditionalFormatting>
  <conditionalFormatting sqref="F29:F31">
    <cfRule type="expression" dxfId="2446" priority="59">
      <formula>F29&gt;0</formula>
    </cfRule>
    <cfRule type="expression" dxfId="2445" priority="60">
      <formula>F29&lt;0</formula>
    </cfRule>
  </conditionalFormatting>
  <conditionalFormatting sqref="H29:H31">
    <cfRule type="expression" dxfId="2444" priority="57">
      <formula>H29&gt;0</formula>
    </cfRule>
    <cfRule type="expression" dxfId="2443" priority="58">
      <formula>H29&lt;0</formula>
    </cfRule>
  </conditionalFormatting>
  <conditionalFormatting sqref="F83:F94">
    <cfRule type="expression" dxfId="2442" priority="55">
      <formula>F83&gt;0</formula>
    </cfRule>
    <cfRule type="expression" dxfId="2441" priority="56">
      <formula>F83&lt;0</formula>
    </cfRule>
  </conditionalFormatting>
  <conditionalFormatting sqref="H83:H94">
    <cfRule type="expression" dxfId="2440" priority="53">
      <formula>H83&gt;0</formula>
    </cfRule>
    <cfRule type="expression" dxfId="2439" priority="54">
      <formula>H83&lt;0</formula>
    </cfRule>
  </conditionalFormatting>
  <conditionalFormatting sqref="J41">
    <cfRule type="expression" dxfId="2438" priority="51">
      <formula>J41&gt;0</formula>
    </cfRule>
    <cfRule type="expression" dxfId="2437" priority="52">
      <formula>J41&lt;0</formula>
    </cfRule>
  </conditionalFormatting>
  <conditionalFormatting sqref="J39:J47">
    <cfRule type="expression" dxfId="2436" priority="49">
      <formula>J39&gt;0</formula>
    </cfRule>
    <cfRule type="expression" dxfId="2435" priority="50">
      <formula>J39&lt;0</formula>
    </cfRule>
  </conditionalFormatting>
  <conditionalFormatting sqref="F48:F51 H48:H51">
    <cfRule type="expression" dxfId="2434" priority="47">
      <formula>F48&gt;0</formula>
    </cfRule>
    <cfRule type="expression" dxfId="2433" priority="48">
      <formula>F48&lt;0</formula>
    </cfRule>
  </conditionalFormatting>
  <conditionalFormatting sqref="J48:J57">
    <cfRule type="expression" dxfId="2432" priority="45">
      <formula>J48&gt;0</formula>
    </cfRule>
    <cfRule type="expression" dxfId="2431" priority="46">
      <formula>J48&lt;0</formula>
    </cfRule>
  </conditionalFormatting>
  <conditionalFormatting sqref="K45:K52">
    <cfRule type="expression" dxfId="2430" priority="43">
      <formula>K45&gt;0</formula>
    </cfRule>
    <cfRule type="expression" dxfId="2429" priority="44">
      <formula>K45&lt;0</formula>
    </cfRule>
  </conditionalFormatting>
  <conditionalFormatting sqref="K45:K52">
    <cfRule type="expression" dxfId="2428" priority="41">
      <formula>K45&gt;0</formula>
    </cfRule>
    <cfRule type="expression" dxfId="2427" priority="42">
      <formula>K45&lt;0</formula>
    </cfRule>
  </conditionalFormatting>
  <conditionalFormatting sqref="F102:F118 H102:H118 H120:H128 F120:F128">
    <cfRule type="expression" dxfId="2426" priority="37">
      <formula>F102&gt;0</formula>
    </cfRule>
    <cfRule type="expression" dxfId="2425" priority="38">
      <formula>F102&lt;0</formula>
    </cfRule>
  </conditionalFormatting>
  <conditionalFormatting sqref="F96:F101">
    <cfRule type="expression" dxfId="2424" priority="35">
      <formula>F96&gt;0</formula>
    </cfRule>
    <cfRule type="expression" dxfId="2423" priority="36">
      <formula>F96&lt;0</formula>
    </cfRule>
  </conditionalFormatting>
  <conditionalFormatting sqref="H96:H101">
    <cfRule type="expression" dxfId="2422" priority="33">
      <formula>H96&gt;0</formula>
    </cfRule>
    <cfRule type="expression" dxfId="2421" priority="34">
      <formula>H96&lt;0</formula>
    </cfRule>
  </conditionalFormatting>
  <conditionalFormatting sqref="J112">
    <cfRule type="expression" dxfId="2420" priority="31">
      <formula>J112&gt;0</formula>
    </cfRule>
    <cfRule type="expression" dxfId="2419" priority="32">
      <formula>J112&lt;0</formula>
    </cfRule>
  </conditionalFormatting>
  <conditionalFormatting sqref="J110:J118 J120">
    <cfRule type="expression" dxfId="2418" priority="29">
      <formula>J110&gt;0</formula>
    </cfRule>
    <cfRule type="expression" dxfId="2417" priority="30">
      <formula>J110&lt;0</formula>
    </cfRule>
  </conditionalFormatting>
  <conditionalFormatting sqref="F119 H119">
    <cfRule type="expression" dxfId="2416" priority="27">
      <formula>F119&gt;0</formula>
    </cfRule>
    <cfRule type="expression" dxfId="2415" priority="28">
      <formula>F119&lt;0</formula>
    </cfRule>
  </conditionalFormatting>
  <conditionalFormatting sqref="J119">
    <cfRule type="expression" dxfId="2414" priority="25">
      <formula>J119&gt;0</formula>
    </cfRule>
    <cfRule type="expression" dxfId="2413" priority="26">
      <formula>J119&lt;0</formula>
    </cfRule>
  </conditionalFormatting>
  <conditionalFormatting sqref="K112:K123">
    <cfRule type="expression" dxfId="2412" priority="23">
      <formula>K112&gt;0</formula>
    </cfRule>
    <cfRule type="expression" dxfId="2411" priority="24">
      <formula>K112&lt;0</formula>
    </cfRule>
  </conditionalFormatting>
  <conditionalFormatting sqref="K110:K123">
    <cfRule type="expression" dxfId="2410" priority="21">
      <formula>K110&gt;0</formula>
    </cfRule>
    <cfRule type="expression" dxfId="2409" priority="22">
      <formula>K110&lt;0</formula>
    </cfRule>
  </conditionalFormatting>
  <conditionalFormatting sqref="J121">
    <cfRule type="expression" dxfId="2408" priority="19">
      <formula>J121&gt;0</formula>
    </cfRule>
    <cfRule type="expression" dxfId="2407" priority="20">
      <formula>J121&lt;0</formula>
    </cfRule>
  </conditionalFormatting>
  <conditionalFormatting sqref="F25:F28">
    <cfRule type="expression" dxfId="2406" priority="17">
      <formula>F25&gt;0</formula>
    </cfRule>
    <cfRule type="expression" dxfId="2405" priority="18">
      <formula>F25&lt;0</formula>
    </cfRule>
  </conditionalFormatting>
  <conditionalFormatting sqref="H25:H28">
    <cfRule type="expression" dxfId="2404" priority="15">
      <formula>H25&gt;0</formula>
    </cfRule>
    <cfRule type="expression" dxfId="2403" priority="16">
      <formula>H25&lt;0</formula>
    </cfRule>
  </conditionalFormatting>
  <conditionalFormatting sqref="J27:J29">
    <cfRule type="expression" dxfId="2402" priority="13">
      <formula>J27&gt;0</formula>
    </cfRule>
    <cfRule type="expression" dxfId="2401" priority="14">
      <formula>J27&lt;0</formula>
    </cfRule>
  </conditionalFormatting>
  <conditionalFormatting sqref="J30:J31">
    <cfRule type="expression" dxfId="2400" priority="11">
      <formula>J30&gt;0</formula>
    </cfRule>
    <cfRule type="expression" dxfId="2399" priority="12">
      <formula>J30&lt;0</formula>
    </cfRule>
  </conditionalFormatting>
  <conditionalFormatting sqref="J33">
    <cfRule type="expression" dxfId="2398" priority="9">
      <formula>J33&gt;0</formula>
    </cfRule>
    <cfRule type="expression" dxfId="2397" priority="10">
      <formula>J33&lt;0</formula>
    </cfRule>
  </conditionalFormatting>
  <conditionalFormatting sqref="J34">
    <cfRule type="expression" dxfId="2396" priority="7">
      <formula>J34&gt;0</formula>
    </cfRule>
    <cfRule type="expression" dxfId="2395" priority="8">
      <formula>J34&lt;0</formula>
    </cfRule>
  </conditionalFormatting>
  <conditionalFormatting sqref="J35:J43">
    <cfRule type="expression" dxfId="2394" priority="5">
      <formula>J35&gt;0</formula>
    </cfRule>
    <cfRule type="expression" dxfId="239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92" priority="1">
      <formula>Q9&gt;0</formula>
    </cfRule>
    <cfRule type="expression" dxfId="239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0" priority="15">
      <formula>F39&gt;0</formula>
    </cfRule>
    <cfRule type="expression" dxfId="2389" priority="16">
      <formula>F39&lt;0</formula>
    </cfRule>
  </conditionalFormatting>
  <conditionalFormatting sqref="Q7">
    <cfRule type="expression" dxfId="2388" priority="13">
      <formula>Q7&gt;0</formula>
    </cfRule>
    <cfRule type="expression" dxfId="2387" priority="14">
      <formula>Q7&lt;0</formula>
    </cfRule>
  </conditionalFormatting>
  <conditionalFormatting sqref="Q8">
    <cfRule type="expression" dxfId="2386" priority="11">
      <formula>Q8&gt;0</formula>
    </cfRule>
    <cfRule type="expression" dxfId="2385" priority="12">
      <formula>Q8&lt;0</formula>
    </cfRule>
  </conditionalFormatting>
  <conditionalFormatting sqref="F25:F38">
    <cfRule type="expression" dxfId="2384" priority="9">
      <formula>F25&gt;0</formula>
    </cfRule>
    <cfRule type="expression" dxfId="2383" priority="10">
      <formula>F25&lt;0</formula>
    </cfRule>
  </conditionalFormatting>
  <conditionalFormatting sqref="H25:H38">
    <cfRule type="expression" dxfId="2382" priority="7">
      <formula>H25&gt;0</formula>
    </cfRule>
    <cfRule type="expression" dxfId="2381" priority="8">
      <formula>H25&lt;0</formula>
    </cfRule>
  </conditionalFormatting>
  <conditionalFormatting sqref="M55">
    <cfRule type="expression" dxfId="2380" priority="3">
      <formula>M55&gt;0</formula>
    </cfRule>
    <cfRule type="expression" dxfId="2379" priority="4">
      <formula>M55&lt;0</formula>
    </cfRule>
  </conditionalFormatting>
  <conditionalFormatting sqref="Q10">
    <cfRule type="expression" dxfId="2378" priority="1">
      <formula>Q10&gt;0</formula>
    </cfRule>
    <cfRule type="expression" dxfId="237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76" priority="27">
      <formula>F27&gt;0</formula>
    </cfRule>
    <cfRule type="expression" dxfId="2375" priority="28">
      <formula>F27&lt;0</formula>
    </cfRule>
  </conditionalFormatting>
  <conditionalFormatting sqref="Q8">
    <cfRule type="expression" dxfId="2374" priority="15">
      <formula>Q8&gt;0</formula>
    </cfRule>
    <cfRule type="expression" dxfId="2373" priority="16">
      <formula>Q8&lt;0</formula>
    </cfRule>
  </conditionalFormatting>
  <conditionalFormatting sqref="Q7">
    <cfRule type="expression" dxfId="2372" priority="17">
      <formula>Q7&gt;0</formula>
    </cfRule>
    <cfRule type="expression" dxfId="2371" priority="18">
      <formula>Q7&lt;0</formula>
    </cfRule>
  </conditionalFormatting>
  <conditionalFormatting sqref="F37:F38">
    <cfRule type="expression" dxfId="2370" priority="13">
      <formula>F37&gt;0</formula>
    </cfRule>
    <cfRule type="expression" dxfId="2369" priority="14">
      <formula>F37&lt;0</formula>
    </cfRule>
  </conditionalFormatting>
  <conditionalFormatting sqref="H37:H38">
    <cfRule type="expression" dxfId="2368" priority="11">
      <formula>H37&gt;0</formula>
    </cfRule>
    <cfRule type="expression" dxfId="2367" priority="12">
      <formula>H37&lt;0</formula>
    </cfRule>
  </conditionalFormatting>
  <conditionalFormatting sqref="F23:F26 H23:H26">
    <cfRule type="expression" dxfId="2366" priority="9">
      <formula>F23&gt;0</formula>
    </cfRule>
    <cfRule type="expression" dxfId="2365" priority="10">
      <formula>F23&lt;0</formula>
    </cfRule>
  </conditionalFormatting>
  <conditionalFormatting sqref="Q10">
    <cfRule type="expression" dxfId="2364" priority="3">
      <formula>Q10&gt;0</formula>
    </cfRule>
    <cfRule type="expression" dxfId="2363" priority="4">
      <formula>Q10&lt;0</formula>
    </cfRule>
  </conditionalFormatting>
  <conditionalFormatting sqref="F22 H22">
    <cfRule type="expression" dxfId="2362" priority="1">
      <formula>F22&gt;0</formula>
    </cfRule>
    <cfRule type="expression" dxfId="2361" priority="2">
      <formula>F22&lt;0</formula>
    </cfRule>
  </conditionalFormatting>
  <conditionalFormatting sqref="M41">
    <cfRule type="expression" dxfId="2360" priority="5">
      <formula>M41&gt;0</formula>
    </cfRule>
    <cfRule type="expression" dxfId="235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8" priority="29">
      <formula>F25&gt;0</formula>
    </cfRule>
    <cfRule type="expression" dxfId="2357" priority="30">
      <formula>F25&lt;0</formula>
    </cfRule>
  </conditionalFormatting>
  <conditionalFormatting sqref="Q7">
    <cfRule type="expression" dxfId="2356" priority="27">
      <formula>Q7&gt;0</formula>
    </cfRule>
    <cfRule type="expression" dxfId="2355" priority="28">
      <formula>Q7&lt;0</formula>
    </cfRule>
  </conditionalFormatting>
  <conditionalFormatting sqref="Q8">
    <cfRule type="expression" dxfId="2354" priority="25">
      <formula>Q8&gt;0</formula>
    </cfRule>
    <cfRule type="expression" dxfId="2353" priority="26">
      <formula>Q8&lt;0</formula>
    </cfRule>
  </conditionalFormatting>
  <conditionalFormatting sqref="Q10">
    <cfRule type="expression" dxfId="2352" priority="13">
      <formula>Q10&gt;0</formula>
    </cfRule>
    <cfRule type="expression" dxfId="2351" priority="14">
      <formula>Q10&lt;0</formula>
    </cfRule>
  </conditionalFormatting>
  <conditionalFormatting sqref="M46">
    <cfRule type="expression" dxfId="2350" priority="11">
      <formula>M46&gt;0</formula>
    </cfRule>
    <cfRule type="expression" dxfId="2349" priority="12">
      <formula>M46&lt;0</formula>
    </cfRule>
  </conditionalFormatting>
  <conditionalFormatting sqref="F80:F88 H80:H88">
    <cfRule type="expression" dxfId="2348" priority="9">
      <formula>F80&gt;0</formula>
    </cfRule>
    <cfRule type="expression" dxfId="2347" priority="10">
      <formula>F80&lt;0</formula>
    </cfRule>
  </conditionalFormatting>
  <conditionalFormatting sqref="F75:F79">
    <cfRule type="expression" dxfId="2346" priority="7">
      <formula>F75&gt;0</formula>
    </cfRule>
    <cfRule type="expression" dxfId="2345" priority="8">
      <formula>F75&lt;0</formula>
    </cfRule>
  </conditionalFormatting>
  <conditionalFormatting sqref="H75:H79">
    <cfRule type="expression" dxfId="2344" priority="5">
      <formula>H75&gt;0</formula>
    </cfRule>
    <cfRule type="expression" dxfId="2343" priority="6">
      <formula>H75&lt;0</formula>
    </cfRule>
  </conditionalFormatting>
  <conditionalFormatting sqref="F71:F74">
    <cfRule type="expression" dxfId="2342" priority="3">
      <formula>F71&gt;0</formula>
    </cfRule>
    <cfRule type="expression" dxfId="2341" priority="4">
      <formula>F71&lt;0</formula>
    </cfRule>
  </conditionalFormatting>
  <conditionalFormatting sqref="H71:H74">
    <cfRule type="expression" dxfId="2340" priority="1">
      <formula>H71&gt;0</formula>
    </cfRule>
    <cfRule type="expression" dxfId="233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8" priority="21">
      <formula>F47&gt;0</formula>
    </cfRule>
    <cfRule type="expression" dxfId="2337" priority="22">
      <formula>F47&lt;0</formula>
    </cfRule>
  </conditionalFormatting>
  <conditionalFormatting sqref="Q7">
    <cfRule type="expression" dxfId="2336" priority="19">
      <formula>Q7&gt;0</formula>
    </cfRule>
    <cfRule type="expression" dxfId="2335" priority="20">
      <formula>Q7&lt;0</formula>
    </cfRule>
  </conditionalFormatting>
  <conditionalFormatting sqref="Q8">
    <cfRule type="expression" dxfId="2334" priority="17">
      <formula>Q8&gt;0</formula>
    </cfRule>
    <cfRule type="expression" dxfId="2333" priority="18">
      <formula>Q8&lt;0</formula>
    </cfRule>
  </conditionalFormatting>
  <conditionalFormatting sqref="F25:F46">
    <cfRule type="expression" dxfId="2332" priority="15">
      <formula>F25&gt;0</formula>
    </cfRule>
    <cfRule type="expression" dxfId="2331" priority="16">
      <formula>F25&lt;0</formula>
    </cfRule>
  </conditionalFormatting>
  <conditionalFormatting sqref="H25:H46">
    <cfRule type="expression" dxfId="2330" priority="13">
      <formula>H25&gt;0</formula>
    </cfRule>
    <cfRule type="expression" dxfId="2329" priority="14">
      <formula>H25&lt;0</formula>
    </cfRule>
  </conditionalFormatting>
  <conditionalFormatting sqref="F89:F110">
    <cfRule type="expression" dxfId="2328" priority="11">
      <formula>F89&gt;0</formula>
    </cfRule>
    <cfRule type="expression" dxfId="2327" priority="12">
      <formula>F89&lt;0</formula>
    </cfRule>
  </conditionalFormatting>
  <conditionalFormatting sqref="H89:H110">
    <cfRule type="expression" dxfId="2326" priority="9">
      <formula>H89&gt;0</formula>
    </cfRule>
    <cfRule type="expression" dxfId="2325" priority="10">
      <formula>H89&lt;0</formula>
    </cfRule>
  </conditionalFormatting>
  <conditionalFormatting sqref="Q10">
    <cfRule type="expression" dxfId="2324" priority="7">
      <formula>Q10&gt;0</formula>
    </cfRule>
    <cfRule type="expression" dxfId="2323" priority="8">
      <formula>Q10&lt;0</formula>
    </cfRule>
  </conditionalFormatting>
  <conditionalFormatting sqref="J25:J38">
    <cfRule type="expression" dxfId="2322" priority="5">
      <formula>J25&gt;0</formula>
    </cfRule>
    <cfRule type="expression" dxfId="2321" priority="6">
      <formula>J25&lt;0</formula>
    </cfRule>
  </conditionalFormatting>
  <conditionalFormatting sqref="K25:K38">
    <cfRule type="expression" dxfId="2320" priority="3">
      <formula>K25&gt;0</formula>
    </cfRule>
    <cfRule type="expression" dxfId="2319" priority="4">
      <formula>K25&lt;0</formula>
    </cfRule>
  </conditionalFormatting>
  <conditionalFormatting sqref="L25:L38">
    <cfRule type="expression" dxfId="2318" priority="1">
      <formula>L25&gt;0</formula>
    </cfRule>
    <cfRule type="expression" dxfId="23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16" priority="23">
      <formula>F34&gt;0</formula>
    </cfRule>
    <cfRule type="expression" dxfId="2315" priority="24">
      <formula>F34&lt;0</formula>
    </cfRule>
  </conditionalFormatting>
  <conditionalFormatting sqref="Q7">
    <cfRule type="expression" dxfId="2314" priority="21">
      <formula>Q7&gt;0</formula>
    </cfRule>
    <cfRule type="expression" dxfId="2313" priority="22">
      <formula>Q7&lt;0</formula>
    </cfRule>
  </conditionalFormatting>
  <conditionalFormatting sqref="Q8">
    <cfRule type="expression" dxfId="2312" priority="19">
      <formula>Q8&gt;0</formula>
    </cfRule>
    <cfRule type="expression" dxfId="2311" priority="20">
      <formula>Q8&lt;0</formula>
    </cfRule>
  </conditionalFormatting>
  <conditionalFormatting sqref="F25:F33">
    <cfRule type="expression" dxfId="2310" priority="17">
      <formula>F25&gt;0</formula>
    </cfRule>
    <cfRule type="expression" dxfId="2309" priority="18">
      <formula>F25&lt;0</formula>
    </cfRule>
  </conditionalFormatting>
  <conditionalFormatting sqref="H25:H33">
    <cfRule type="expression" dxfId="2308" priority="15">
      <formula>H25&gt;0</formula>
    </cfRule>
    <cfRule type="expression" dxfId="2307" priority="16">
      <formula>H25&lt;0</formula>
    </cfRule>
  </conditionalFormatting>
  <conditionalFormatting sqref="M46">
    <cfRule type="expression" dxfId="2306" priority="13">
      <formula>M46&gt;0</formula>
    </cfRule>
    <cfRule type="expression" dxfId="2305" priority="14">
      <formula>M46&lt;0</formula>
    </cfRule>
  </conditionalFormatting>
  <conditionalFormatting sqref="F79:F87 H79:H87">
    <cfRule type="expression" dxfId="2304" priority="11">
      <formula>F79&gt;0</formula>
    </cfRule>
    <cfRule type="expression" dxfId="2303" priority="12">
      <formula>F79&lt;0</formula>
    </cfRule>
  </conditionalFormatting>
  <conditionalFormatting sqref="F70:F78">
    <cfRule type="expression" dxfId="2302" priority="9">
      <formula>F70&gt;0</formula>
    </cfRule>
    <cfRule type="expression" dxfId="2301" priority="10">
      <formula>F70&lt;0</formula>
    </cfRule>
  </conditionalFormatting>
  <conditionalFormatting sqref="H70:H78">
    <cfRule type="expression" dxfId="2300" priority="7">
      <formula>H70&gt;0</formula>
    </cfRule>
    <cfRule type="expression" dxfId="2299" priority="8">
      <formula>H70&lt;0</formula>
    </cfRule>
  </conditionalFormatting>
  <conditionalFormatting sqref="J27:K27 J30:K30 J33:K33 J36:K36 J39:K39 J42:K42">
    <cfRule type="expression" dxfId="2298" priority="5">
      <formula>J27&gt;0</formula>
    </cfRule>
    <cfRule type="expression" dxfId="2297" priority="6">
      <formula>J27&lt;0</formula>
    </cfRule>
  </conditionalFormatting>
  <conditionalFormatting sqref="J28:K29 J31:K32 J34:K35 J37:K38 J40:K41">
    <cfRule type="expression" dxfId="2296" priority="3">
      <formula>J28&gt;0</formula>
    </cfRule>
    <cfRule type="expression" dxfId="2295" priority="4">
      <formula>J28&lt;0</formula>
    </cfRule>
  </conditionalFormatting>
  <conditionalFormatting sqref="L27:L42">
    <cfRule type="expression" dxfId="2294" priority="1">
      <formula>L27&gt;0</formula>
    </cfRule>
    <cfRule type="expression" dxfId="229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92" priority="9">
      <formula>F57&gt;0</formula>
    </cfRule>
    <cfRule type="expression" dxfId="2291" priority="10">
      <formula>F57&lt;0</formula>
    </cfRule>
  </conditionalFormatting>
  <conditionalFormatting sqref="Q7">
    <cfRule type="expression" dxfId="2290" priority="7">
      <formula>Q7&gt;0</formula>
    </cfRule>
    <cfRule type="expression" dxfId="2289" priority="8">
      <formula>Q7&lt;0</formula>
    </cfRule>
  </conditionalFormatting>
  <conditionalFormatting sqref="Q8">
    <cfRule type="expression" dxfId="2288" priority="5">
      <formula>Q8&gt;0</formula>
    </cfRule>
    <cfRule type="expression" dxfId="2287" priority="6">
      <formula>Q8&lt;0</formula>
    </cfRule>
  </conditionalFormatting>
  <conditionalFormatting sqref="F25:F56">
    <cfRule type="expression" dxfId="2286" priority="3">
      <formula>F25&gt;0</formula>
    </cfRule>
    <cfRule type="expression" dxfId="2285" priority="4">
      <formula>F25&lt;0</formula>
    </cfRule>
  </conditionalFormatting>
  <conditionalFormatting sqref="H25:H56">
    <cfRule type="expression" dxfId="2284" priority="1">
      <formula>H25&gt;0</formula>
    </cfRule>
    <cfRule type="expression" dxfId="228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52.309899999999999</v>
      </c>
      <c r="R4" s="495">
        <v>7.7000000000000002E-3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15692.97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594.89999999999964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594.89999999999964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3.9402387192535179E-2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3.3645638779657386E-2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6" si="6">C32*(E32-D32)</f>
        <v>98.999999999999488</v>
      </c>
      <c r="G32" s="39">
        <f t="shared" ref="G32:G36" si="7">D32*C32</f>
        <v>15234</v>
      </c>
      <c r="H32" s="222">
        <f t="shared" ref="H32:H36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57.540890000000005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57.017791000000003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56.494692000000001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55.971592999999999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55.448494000000004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54.925395000000002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54.402296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53.879196999999998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53.356098000000003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52.832999000000001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52.309899999999999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51.786800999999997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51.263701999999995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50.740603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50.217503999999998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49.694404999999996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49.171305999999994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48.648206999999999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48.125108000000004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47.602009000000002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47.07891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2" priority="35">
      <formula>F47&gt;0</formula>
    </cfRule>
    <cfRule type="expression" dxfId="2281" priority="36">
      <formula>F47&lt;0</formula>
    </cfRule>
  </conditionalFormatting>
  <conditionalFormatting sqref="Q7">
    <cfRule type="expression" dxfId="2280" priority="33">
      <formula>Q7&gt;0</formula>
    </cfRule>
    <cfRule type="expression" dxfId="2279" priority="34">
      <formula>Q7&lt;0</formula>
    </cfRule>
  </conditionalFormatting>
  <conditionalFormatting sqref="Q8">
    <cfRule type="expression" dxfId="2278" priority="31">
      <formula>Q8&gt;0</formula>
    </cfRule>
    <cfRule type="expression" dxfId="2277" priority="32">
      <formula>Q8&lt;0</formula>
    </cfRule>
  </conditionalFormatting>
  <conditionalFormatting sqref="F30:F46">
    <cfRule type="expression" dxfId="2276" priority="29">
      <formula>F30&gt;0</formula>
    </cfRule>
    <cfRule type="expression" dxfId="2275" priority="30">
      <formula>F30&lt;0</formula>
    </cfRule>
  </conditionalFormatting>
  <conditionalFormatting sqref="H30:H46">
    <cfRule type="expression" dxfId="2274" priority="27">
      <formula>H30&gt;0</formula>
    </cfRule>
    <cfRule type="expression" dxfId="2273" priority="28">
      <formula>H30&lt;0</formula>
    </cfRule>
  </conditionalFormatting>
  <conditionalFormatting sqref="Q10">
    <cfRule type="expression" dxfId="2272" priority="25">
      <formula>Q10&gt;0</formula>
    </cfRule>
    <cfRule type="expression" dxfId="2271" priority="26">
      <formula>Q10&lt;0</formula>
    </cfRule>
  </conditionalFormatting>
  <conditionalFormatting sqref="J27:J38">
    <cfRule type="expression" dxfId="2270" priority="23">
      <formula>J27&gt;0</formula>
    </cfRule>
    <cfRule type="expression" dxfId="2269" priority="24">
      <formula>J27&lt;0</formula>
    </cfRule>
  </conditionalFormatting>
  <conditionalFormatting sqref="K27:K38">
    <cfRule type="expression" dxfId="2268" priority="21">
      <formula>K27&gt;0</formula>
    </cfRule>
    <cfRule type="expression" dxfId="2267" priority="22">
      <formula>K27&lt;0</formula>
    </cfRule>
  </conditionalFormatting>
  <conditionalFormatting sqref="L27:L38">
    <cfRule type="expression" dxfId="2266" priority="19">
      <formula>L27&gt;0</formula>
    </cfRule>
    <cfRule type="expression" dxfId="2265" priority="20">
      <formula>L27&lt;0</formula>
    </cfRule>
  </conditionalFormatting>
  <conditionalFormatting sqref="F89:F110">
    <cfRule type="expression" dxfId="2264" priority="17">
      <formula>F89&gt;0</formula>
    </cfRule>
    <cfRule type="expression" dxfId="2263" priority="18">
      <formula>F89&lt;0</formula>
    </cfRule>
  </conditionalFormatting>
  <conditionalFormatting sqref="H89:H110">
    <cfRule type="expression" dxfId="2262" priority="15">
      <formula>H89&gt;0</formula>
    </cfRule>
    <cfRule type="expression" dxfId="2261" priority="16">
      <formula>H89&lt;0</formula>
    </cfRule>
  </conditionalFormatting>
  <conditionalFormatting sqref="J89:J102">
    <cfRule type="expression" dxfId="2260" priority="13">
      <formula>J89&gt;0</formula>
    </cfRule>
    <cfRule type="expression" dxfId="2259" priority="14">
      <formula>J89&lt;0</formula>
    </cfRule>
  </conditionalFormatting>
  <conditionalFormatting sqref="K89:K102">
    <cfRule type="expression" dxfId="2258" priority="11">
      <formula>K89&gt;0</formula>
    </cfRule>
    <cfRule type="expression" dxfId="2257" priority="12">
      <formula>K89&lt;0</formula>
    </cfRule>
  </conditionalFormatting>
  <conditionalFormatting sqref="L89:L102">
    <cfRule type="expression" dxfId="2256" priority="9">
      <formula>L89&gt;0</formula>
    </cfRule>
    <cfRule type="expression" dxfId="2255" priority="10">
      <formula>L89&lt;0</formula>
    </cfRule>
  </conditionalFormatting>
  <conditionalFormatting sqref="F29">
    <cfRule type="expression" dxfId="2254" priority="7">
      <formula>F29&gt;0</formula>
    </cfRule>
    <cfRule type="expression" dxfId="2253" priority="8">
      <formula>F29&lt;0</formula>
    </cfRule>
  </conditionalFormatting>
  <conditionalFormatting sqref="H29">
    <cfRule type="expression" dxfId="2252" priority="5">
      <formula>H29&gt;0</formula>
    </cfRule>
    <cfRule type="expression" dxfId="2251" priority="6">
      <formula>H29&lt;0</formula>
    </cfRule>
  </conditionalFormatting>
  <conditionalFormatting sqref="F25:F28 H25:H28">
    <cfRule type="expression" dxfId="2250" priority="1">
      <formula>F25&gt;0</formula>
    </cfRule>
    <cfRule type="expression" dxfId="224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75.239900000000006</v>
      </c>
      <c r="R4" s="475">
        <v>9.4999999999999998E-3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7523.9900000000007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1891.0999999999958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1693.8900000000003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0.29054218624037326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2.6581640858108529E-2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10.787082437275988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82.763890000000018</v>
      </c>
    </row>
    <row r="22" spans="1:16" x14ac:dyDescent="0.25">
      <c r="O22" s="81">
        <v>1.0900000000000001</v>
      </c>
      <c r="P22" s="81">
        <f t="shared" ref="P22:P41" si="0">O22*$Q$4</f>
        <v>82.011491000000007</v>
      </c>
    </row>
    <row r="23" spans="1:16" x14ac:dyDescent="0.25">
      <c r="O23" s="81">
        <v>1.08</v>
      </c>
      <c r="P23" s="81">
        <f t="shared" si="0"/>
        <v>81.25909200000001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80.506693000000013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79.754294000000016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79.001895000000005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78.249496000000008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77.497097000000011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76.744698000000014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75.992299000000003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75.239900000000006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74.487501000000009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73.735101999999998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72.982703000000001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72.230304000000004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71.477905000000007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70.725505999999996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69.973107000000013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69.220708000000002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68.468309000000005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67.715910000000008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8" priority="21">
      <formula>F57&gt;0</formula>
    </cfRule>
    <cfRule type="expression" dxfId="2247" priority="22">
      <formula>F57&lt;0</formula>
    </cfRule>
  </conditionalFormatting>
  <conditionalFormatting sqref="Q7">
    <cfRule type="expression" dxfId="2246" priority="19">
      <formula>Q7&gt;0</formula>
    </cfRule>
    <cfRule type="expression" dxfId="2245" priority="20">
      <formula>Q7&lt;0</formula>
    </cfRule>
  </conditionalFormatting>
  <conditionalFormatting sqref="Q8">
    <cfRule type="expression" dxfId="2244" priority="17">
      <formula>Q8&gt;0</formula>
    </cfRule>
    <cfRule type="expression" dxfId="2243" priority="18">
      <formula>Q8&lt;0</formula>
    </cfRule>
  </conditionalFormatting>
  <conditionalFormatting sqref="M58">
    <cfRule type="expression" dxfId="2242" priority="11">
      <formula>M58&gt;0</formula>
    </cfRule>
    <cfRule type="expression" dxfId="2241" priority="12">
      <formula>M58&lt;0</formula>
    </cfRule>
  </conditionalFormatting>
  <conditionalFormatting sqref="F84:F115">
    <cfRule type="expression" dxfId="2240" priority="9">
      <formula>F84&gt;0</formula>
    </cfRule>
    <cfRule type="expression" dxfId="2239" priority="10">
      <formula>F84&lt;0</formula>
    </cfRule>
  </conditionalFormatting>
  <conditionalFormatting sqref="H84:H115">
    <cfRule type="expression" dxfId="2238" priority="7">
      <formula>H84&gt;0</formula>
    </cfRule>
    <cfRule type="expression" dxfId="2237" priority="8">
      <formula>H84&lt;0</formula>
    </cfRule>
  </conditionalFormatting>
  <conditionalFormatting sqref="F25:F56 H25:H56">
    <cfRule type="expression" dxfId="2236" priority="5">
      <formula>F25&gt;0</formula>
    </cfRule>
    <cfRule type="expression" dxfId="2235" priority="6">
      <formula>F25&lt;0</formula>
    </cfRule>
  </conditionalFormatting>
  <conditionalFormatting sqref="J28:J30 K25:K30 J31:K38">
    <cfRule type="expression" dxfId="2234" priority="1">
      <formula>J25&gt;0</formula>
    </cfRule>
    <cfRule type="expression" dxfId="2233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2" priority="21">
      <formula>F47&gt;0</formula>
    </cfRule>
    <cfRule type="expression" dxfId="2231" priority="22">
      <formula>F47&lt;0</formula>
    </cfRule>
  </conditionalFormatting>
  <conditionalFormatting sqref="Q7">
    <cfRule type="expression" dxfId="2230" priority="19">
      <formula>Q7&gt;0</formula>
    </cfRule>
    <cfRule type="expression" dxfId="2229" priority="20">
      <formula>Q7&lt;0</formula>
    </cfRule>
  </conditionalFormatting>
  <conditionalFormatting sqref="Q8">
    <cfRule type="expression" dxfId="2228" priority="17">
      <formula>Q8&gt;0</formula>
    </cfRule>
    <cfRule type="expression" dxfId="2227" priority="18">
      <formula>Q8&lt;0</formula>
    </cfRule>
  </conditionalFormatting>
  <conditionalFormatting sqref="F25:F46">
    <cfRule type="expression" dxfId="2226" priority="15">
      <formula>F25&gt;0</formula>
    </cfRule>
    <cfRule type="expression" dxfId="2225" priority="16">
      <formula>F25&lt;0</formula>
    </cfRule>
  </conditionalFormatting>
  <conditionalFormatting sqref="H25:H46">
    <cfRule type="expression" dxfId="2224" priority="13">
      <formula>H25&gt;0</formula>
    </cfRule>
    <cfRule type="expression" dxfId="2223" priority="14">
      <formula>H25&lt;0</formula>
    </cfRule>
  </conditionalFormatting>
  <conditionalFormatting sqref="F89:F110">
    <cfRule type="expression" dxfId="2222" priority="11">
      <formula>F89&gt;0</formula>
    </cfRule>
    <cfRule type="expression" dxfId="2221" priority="12">
      <formula>F89&lt;0</formula>
    </cfRule>
  </conditionalFormatting>
  <conditionalFormatting sqref="H89:H110">
    <cfRule type="expression" dxfId="2220" priority="9">
      <formula>H89&gt;0</formula>
    </cfRule>
    <cfRule type="expression" dxfId="2219" priority="10">
      <formula>H89&lt;0</formula>
    </cfRule>
  </conditionalFormatting>
  <conditionalFormatting sqref="Q10">
    <cfRule type="expression" dxfId="2218" priority="7">
      <formula>Q10&gt;0</formula>
    </cfRule>
    <cfRule type="expression" dxfId="2217" priority="8">
      <formula>Q10&lt;0</formula>
    </cfRule>
  </conditionalFormatting>
  <conditionalFormatting sqref="J25:J38">
    <cfRule type="expression" dxfId="2216" priority="5">
      <formula>J25&gt;0</formula>
    </cfRule>
    <cfRule type="expression" dxfId="2215" priority="6">
      <formula>J25&lt;0</formula>
    </cfRule>
  </conditionalFormatting>
  <conditionalFormatting sqref="K25:K38">
    <cfRule type="expression" dxfId="2214" priority="3">
      <formula>K25&gt;0</formula>
    </cfRule>
    <cfRule type="expression" dxfId="2213" priority="4">
      <formula>K25&lt;0</formula>
    </cfRule>
  </conditionalFormatting>
  <conditionalFormatting sqref="L25:L38">
    <cfRule type="expression" dxfId="2212" priority="1">
      <formula>L25&gt;0</formula>
    </cfRule>
    <cfRule type="expression" dxfId="22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33" activePane="bottomLeft" state="frozen"/>
      <selection pane="bottomLeft" activeCell="P43" sqref="P4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2001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6.707356321839101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21.509899999999998</v>
      </c>
      <c r="R4" s="475">
        <v>-5.5999999999999999E-3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43041.309899999993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13421.420000000042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44235.460900001577</v>
      </c>
      <c r="R7">
        <v>400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29619.889899999951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2.2069117798265654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9.2980441564116997E-3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34.142698412698408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26.242077999999996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26.026978999999997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25.811879999999999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25.596780999999996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25.381681999999998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25.166582999999996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24.951483999999997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24.736384999999995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24.521285999999996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24.306186999999994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24.091087999999999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23.875989000000001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23.660889999999998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23.445791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23.230692000000001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23.015592999999999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22.800494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22.585394999999998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22.370296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22.155196999999998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21.940097999999999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21.724998999999997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21.509899999999998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21.294801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21.079701999999997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20.864602999999999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20.649503999999997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20.434404999999998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20.219305999999996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20.004207000000001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19.789107999999999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19.574009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19.358909999999998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19.143810999999999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18.928711999999997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18.713612999999999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18.498513999999997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18.283414999999998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" si="7">C97*D97+E97</f>
        <v>2068</v>
      </c>
      <c r="G97" s="29"/>
    </row>
    <row r="98" spans="1:13" x14ac:dyDescent="0.25">
      <c r="C98" s="4"/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29301</v>
      </c>
      <c r="D102" s="18"/>
      <c r="E102" s="18"/>
      <c r="F102" s="18">
        <f>SUM(F2:F101)</f>
        <v>482013.73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27400</v>
      </c>
      <c r="D103" s="343"/>
      <c r="E103" s="343"/>
      <c r="F103" s="344">
        <f>SumByColor($A$103, F2:F101)</f>
        <v>444675</v>
      </c>
      <c r="G103" s="343"/>
      <c r="H103" s="343">
        <f>SumByColor($A$103, H2:H101)</f>
        <v>27300</v>
      </c>
      <c r="I103" s="343"/>
      <c r="J103" s="344"/>
      <c r="K103" s="344">
        <f>SumByColor($A$103, K2:K101)</f>
        <v>466887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63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65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65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9" si="66">C277*(E277-D277)</f>
        <v>27821.199999999997</v>
      </c>
      <c r="G277" s="39">
        <f t="shared" ref="G277:G279" si="67">D277*C277</f>
        <v>17718.8</v>
      </c>
      <c r="H277" s="222">
        <f t="shared" ref="H277:H279" si="68">(E277-D277)/D277</f>
        <v>1.5701514775266947</v>
      </c>
      <c r="I277" s="39"/>
      <c r="J277" s="39"/>
      <c r="K277" s="39">
        <f t="shared" ref="K277:K279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64">
        <f t="shared" si="69"/>
        <v>44755.833600001628</v>
      </c>
      <c r="L278" s="39">
        <v>69.709999999999994</v>
      </c>
    </row>
    <row r="279" spans="1:12" x14ac:dyDescent="0.25">
      <c r="A279">
        <v>400</v>
      </c>
      <c r="B279" s="150">
        <v>43344</v>
      </c>
      <c r="C279" s="10">
        <v>2001</v>
      </c>
      <c r="D279" s="233">
        <v>6.7069999999999999</v>
      </c>
      <c r="E279" s="39">
        <v>21.51</v>
      </c>
      <c r="F279" s="39">
        <f t="shared" si="66"/>
        <v>29620.803</v>
      </c>
      <c r="G279" s="39">
        <f t="shared" si="67"/>
        <v>13420.707</v>
      </c>
      <c r="H279" s="222">
        <f t="shared" si="68"/>
        <v>2.2070970627702402</v>
      </c>
      <c r="I279" s="39"/>
      <c r="J279" s="39">
        <v>58.67</v>
      </c>
      <c r="K279" s="39">
        <f t="shared" si="69"/>
        <v>44236.374000001626</v>
      </c>
      <c r="L279" s="39">
        <v>69.8</v>
      </c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0">IF(C289=0, 0,D289*C289)</f>
        <v>68120</v>
      </c>
      <c r="H289" s="365">
        <f t="shared" ref="H289:H295" si="71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0"/>
        <v>0</v>
      </c>
      <c r="H290" s="365" t="str">
        <f t="shared" si="71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0"/>
        <v>0</v>
      </c>
      <c r="H291" s="365" t="str">
        <f t="shared" si="71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0"/>
        <v>75600</v>
      </c>
      <c r="H292" s="365">
        <f t="shared" si="71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0"/>
        <v>0</v>
      </c>
      <c r="H293" s="365" t="str">
        <f t="shared" si="71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0"/>
        <v>82367.28</v>
      </c>
      <c r="H294" s="365">
        <f t="shared" si="71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0"/>
        <v>0</v>
      </c>
      <c r="H295" s="365" t="str">
        <f t="shared" si="71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2">C297*(E297-D297)</f>
        <v>-29017.579999999998</v>
      </c>
      <c r="G297" s="363">
        <f t="shared" ref="G297:G326" si="73">D297*C297</f>
        <v>91417.900000000009</v>
      </c>
      <c r="H297" s="364">
        <f t="shared" ref="H297:H326" si="74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2"/>
        <v>-31836.35999999999</v>
      </c>
      <c r="G298" s="363">
        <f t="shared" si="73"/>
        <v>101483.62</v>
      </c>
      <c r="H298" s="364">
        <f t="shared" si="74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2"/>
        <v>-34009.06</v>
      </c>
      <c r="G299" s="363">
        <f t="shared" si="73"/>
        <v>109418.42</v>
      </c>
      <c r="H299" s="364">
        <f t="shared" si="74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2"/>
        <v>-34008.920000000006</v>
      </c>
      <c r="G300" s="363">
        <f t="shared" si="73"/>
        <v>101358.28000000001</v>
      </c>
      <c r="H300" s="364">
        <f t="shared" si="74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2"/>
        <v>-39575.879999999997</v>
      </c>
      <c r="G301" s="363">
        <f t="shared" si="73"/>
        <v>108716.71999999999</v>
      </c>
      <c r="H301" s="364">
        <f t="shared" si="74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2"/>
        <v>-38892.919999999991</v>
      </c>
      <c r="G302" s="363">
        <f t="shared" si="73"/>
        <v>110180.68</v>
      </c>
      <c r="H302" s="364">
        <f t="shared" si="74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2"/>
        <v>-39649.22</v>
      </c>
      <c r="G303" s="363">
        <f t="shared" si="73"/>
        <v>101232.94</v>
      </c>
      <c r="H303" s="364">
        <f t="shared" si="74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2"/>
        <v>-41303.94</v>
      </c>
      <c r="G304" s="363">
        <f t="shared" si="73"/>
        <v>94046.46</v>
      </c>
      <c r="H304" s="364">
        <f t="shared" si="74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2"/>
        <v>-42699.159999999996</v>
      </c>
      <c r="G305" s="363">
        <f t="shared" si="73"/>
        <v>101024.04</v>
      </c>
      <c r="H305" s="364">
        <f t="shared" si="74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2"/>
        <v>-47715.600000000006</v>
      </c>
      <c r="G306" s="363">
        <f t="shared" si="73"/>
        <v>107500.44</v>
      </c>
      <c r="H306" s="364">
        <f t="shared" si="74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2"/>
        <v>-46809.119999999995</v>
      </c>
      <c r="G307" s="363">
        <f t="shared" si="73"/>
        <v>113864.21999999999</v>
      </c>
      <c r="H307" s="364">
        <f t="shared" si="74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2"/>
        <v>-47694.16</v>
      </c>
      <c r="G308" s="363">
        <f t="shared" si="73"/>
        <v>126525.44</v>
      </c>
      <c r="H308" s="364">
        <f t="shared" si="74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2"/>
        <v>-48128</v>
      </c>
      <c r="G309" s="363">
        <f t="shared" si="73"/>
        <v>129280</v>
      </c>
      <c r="H309" s="364">
        <f t="shared" si="74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2"/>
        <v>-48155.4</v>
      </c>
      <c r="G310" s="363">
        <f t="shared" si="73"/>
        <v>113708.88</v>
      </c>
      <c r="H310" s="364">
        <f t="shared" si="74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2"/>
        <v>-42239.579999999994</v>
      </c>
      <c r="G311" s="363">
        <f t="shared" si="73"/>
        <v>100564.46</v>
      </c>
      <c r="H311" s="364">
        <f t="shared" si="74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2"/>
        <v>-42072.46</v>
      </c>
      <c r="G312" s="363">
        <f t="shared" si="73"/>
        <v>100397.34000000001</v>
      </c>
      <c r="H312" s="364">
        <f t="shared" si="74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2"/>
        <v>-45543.96</v>
      </c>
      <c r="G313" s="363">
        <f t="shared" si="73"/>
        <v>132958.98000000001</v>
      </c>
      <c r="H313" s="364">
        <f t="shared" si="74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2"/>
        <v>-45906.62000000001</v>
      </c>
      <c r="G314" s="363">
        <f t="shared" si="73"/>
        <v>158980.96</v>
      </c>
      <c r="H314" s="364">
        <f t="shared" si="74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2"/>
        <v>-51777.299999999996</v>
      </c>
      <c r="G315" s="363">
        <f t="shared" si="73"/>
        <v>171590.94</v>
      </c>
      <c r="H315" s="365">
        <f t="shared" si="74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2"/>
        <v>-49664.193999999989</v>
      </c>
      <c r="G316" s="363">
        <f t="shared" si="73"/>
        <v>158920.21399999998</v>
      </c>
      <c r="H316" s="365">
        <f t="shared" si="74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2"/>
        <v>-47987.500000000015</v>
      </c>
      <c r="G317" s="363">
        <f t="shared" si="73"/>
        <v>145958.78</v>
      </c>
      <c r="H317" s="365">
        <f t="shared" si="74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2"/>
        <v>-47702.966000000015</v>
      </c>
      <c r="G318" s="363">
        <f t="shared" si="73"/>
        <v>158434.24600000001</v>
      </c>
      <c r="H318" s="365">
        <f t="shared" si="74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2"/>
        <v>-60971.399999999987</v>
      </c>
      <c r="G319" s="363">
        <f t="shared" si="73"/>
        <v>170139.24</v>
      </c>
      <c r="H319" s="365">
        <f t="shared" si="74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2"/>
        <v>-77656.859999999986</v>
      </c>
      <c r="G320" s="363">
        <f t="shared" si="73"/>
        <v>166354.54</v>
      </c>
      <c r="H320" s="365">
        <f t="shared" si="74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2"/>
        <v>-85359.959999999992</v>
      </c>
      <c r="G321" s="363">
        <f t="shared" si="73"/>
        <v>169945.68</v>
      </c>
      <c r="H321" s="365">
        <f t="shared" si="74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2"/>
        <v>-100883.47199999999</v>
      </c>
      <c r="G322" s="363">
        <f t="shared" si="73"/>
        <v>169887.61199999999</v>
      </c>
      <c r="H322" s="364">
        <f t="shared" si="74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2"/>
        <v>-97651.02</v>
      </c>
      <c r="G323" s="363">
        <f t="shared" si="73"/>
        <v>169848.9</v>
      </c>
      <c r="H323" s="364">
        <f t="shared" si="74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2"/>
        <v>-97231.731999999989</v>
      </c>
      <c r="G324" s="363">
        <f t="shared" si="73"/>
        <v>165974.95199999999</v>
      </c>
      <c r="H324" s="364">
        <f t="shared" si="74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2"/>
        <v>-97234.865999999995</v>
      </c>
      <c r="G325" s="363">
        <f t="shared" si="73"/>
        <v>169723.08599999998</v>
      </c>
      <c r="H325" s="364">
        <f t="shared" si="74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2"/>
        <v>-104373.632</v>
      </c>
      <c r="G326" s="363">
        <f t="shared" si="73"/>
        <v>197776.17199999999</v>
      </c>
      <c r="H326" s="364">
        <f t="shared" si="74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2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2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5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5"/>
        <v>-94166.28</v>
      </c>
      <c r="G330" s="363">
        <f t="shared" ref="G330:G337" si="76">IF(C330=0, 0,D330*C330)</f>
        <v>165387.56</v>
      </c>
      <c r="H330" s="364">
        <f t="shared" ref="H330:H337" si="77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5"/>
        <v>-91969.787999999986</v>
      </c>
      <c r="G331" s="363">
        <f t="shared" si="76"/>
        <v>157393.788</v>
      </c>
      <c r="H331" s="364">
        <f t="shared" si="77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5"/>
        <v>-91154.7</v>
      </c>
      <c r="G332" s="363">
        <f t="shared" si="76"/>
        <v>145246.5</v>
      </c>
      <c r="H332" s="364">
        <f t="shared" si="77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5"/>
        <v>-92238.461999999985</v>
      </c>
      <c r="G333" s="363">
        <f t="shared" si="76"/>
        <v>161141.78199999998</v>
      </c>
      <c r="H333" s="364">
        <f t="shared" si="77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5"/>
        <v>-89571.54800000001</v>
      </c>
      <c r="G334" s="363">
        <f t="shared" si="76"/>
        <v>152607.92800000001</v>
      </c>
      <c r="H334" s="364">
        <f t="shared" si="77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5"/>
        <v>-89550.534</v>
      </c>
      <c r="G335" s="363">
        <f t="shared" si="76"/>
        <v>169006.91400000002</v>
      </c>
      <c r="H335" s="364">
        <f t="shared" si="77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5"/>
        <v>-89678.238000000012</v>
      </c>
      <c r="G336" s="363">
        <f t="shared" si="76"/>
        <v>165029.61800000002</v>
      </c>
      <c r="H336" s="364">
        <f t="shared" si="77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5"/>
        <v>-89511.821999999986</v>
      </c>
      <c r="G337" s="363">
        <f t="shared" si="76"/>
        <v>168968.20199999999</v>
      </c>
      <c r="H337" s="364">
        <f t="shared" si="77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78">C338*(E338-D338)</f>
        <v>-89632.347999999984</v>
      </c>
      <c r="G338" s="363">
        <f t="shared" ref="G338:G349" si="79">IF(C338=0, 0,D338*C338)</f>
        <v>164983.728</v>
      </c>
      <c r="H338" s="364">
        <f t="shared" ref="H338:H389" si="80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78"/>
        <v>-93372.971999999994</v>
      </c>
      <c r="G339" s="363">
        <f t="shared" si="79"/>
        <v>172761.372</v>
      </c>
      <c r="H339" s="364">
        <f t="shared" si="80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78"/>
        <v>-91747.44</v>
      </c>
      <c r="G340" s="363">
        <f t="shared" si="79"/>
        <v>168784.32</v>
      </c>
      <c r="H340" s="364">
        <f t="shared" si="80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78"/>
        <v>-80757.467999999993</v>
      </c>
      <c r="G341" s="363">
        <f t="shared" si="79"/>
        <v>159727.26799999998</v>
      </c>
      <c r="H341" s="365">
        <f t="shared" si="80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78"/>
        <v>-72386.955999999976</v>
      </c>
      <c r="G342" s="363">
        <f t="shared" si="79"/>
        <v>164888.61599999998</v>
      </c>
      <c r="H342" s="365">
        <f t="shared" si="80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78"/>
        <v>-62830.615999999987</v>
      </c>
      <c r="G343" s="363">
        <f t="shared" si="79"/>
        <v>164888.61599999998</v>
      </c>
      <c r="H343" s="365">
        <f t="shared" si="80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78"/>
        <v>-66133.584000000003</v>
      </c>
      <c r="G344" s="363">
        <f t="shared" si="79"/>
        <v>164387.60399999999</v>
      </c>
      <c r="H344" s="365">
        <f t="shared" si="80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78"/>
        <v>-61160.576000000008</v>
      </c>
      <c r="G345" s="363">
        <f t="shared" si="79"/>
        <v>164331.93599999999</v>
      </c>
      <c r="H345" s="365">
        <f t="shared" si="80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78"/>
        <v>-58033.889999999992</v>
      </c>
      <c r="G346" s="363">
        <f t="shared" si="79"/>
        <v>164266.99</v>
      </c>
      <c r="H346" s="365">
        <f t="shared" si="80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78"/>
        <v>-56328.439999999988</v>
      </c>
      <c r="G347" s="363">
        <f t="shared" si="79"/>
        <v>148531.07999999999</v>
      </c>
      <c r="H347" s="365">
        <f t="shared" si="80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78"/>
        <v>-57894.720000000016</v>
      </c>
      <c r="G348" s="363">
        <f t="shared" si="79"/>
        <v>163942.26</v>
      </c>
      <c r="H348" s="364">
        <f t="shared" si="80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78"/>
        <v>-58904.104000000007</v>
      </c>
      <c r="G349" s="363">
        <f t="shared" si="79"/>
        <v>167796.78400000001</v>
      </c>
      <c r="H349" s="364">
        <f t="shared" si="80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1">C350*(E350-D350)</f>
        <v>-69928.587000000014</v>
      </c>
      <c r="G350" s="363">
        <f t="shared" ref="G350:G389" si="82">IF(C350=0, 0,D350*C350)</f>
        <v>206559.20699999999</v>
      </c>
      <c r="H350" s="364">
        <f t="shared" si="80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1"/>
        <v>-66302.234199999992</v>
      </c>
      <c r="G351" s="363">
        <f t="shared" si="82"/>
        <v>185059.5742</v>
      </c>
      <c r="H351" s="364">
        <f t="shared" si="80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1"/>
        <v>-59729.712599999977</v>
      </c>
      <c r="G352" s="363">
        <f t="shared" si="82"/>
        <v>167542.63259999998</v>
      </c>
      <c r="H352" s="364">
        <f t="shared" si="80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1"/>
        <v>-65233.308000000005</v>
      </c>
      <c r="G353" s="363">
        <f t="shared" si="82"/>
        <v>188202.64799999999</v>
      </c>
      <c r="H353" s="364">
        <f t="shared" si="80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1"/>
        <v>-64902.603600000009</v>
      </c>
      <c r="G354" s="363">
        <f t="shared" si="82"/>
        <v>167102.28360000002</v>
      </c>
      <c r="H354" s="364">
        <f t="shared" si="80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1"/>
        <v>-66452.265800000008</v>
      </c>
      <c r="G355" s="363">
        <f t="shared" si="82"/>
        <v>168143.46580000001</v>
      </c>
      <c r="H355" s="364">
        <f t="shared" si="80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1"/>
        <v>-64191.270599999982</v>
      </c>
      <c r="G356" s="363">
        <f t="shared" si="82"/>
        <v>167068.4106</v>
      </c>
      <c r="H356" s="364">
        <f t="shared" si="80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1"/>
        <v>-53072.044600000016</v>
      </c>
      <c r="G357" s="363">
        <f t="shared" si="82"/>
        <v>155298.88460000002</v>
      </c>
      <c r="H357" s="364">
        <f t="shared" si="80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1"/>
        <v>-54016.789200000007</v>
      </c>
      <c r="G358" s="363">
        <f t="shared" si="82"/>
        <v>166959.04920000001</v>
      </c>
      <c r="H358" s="364">
        <f t="shared" si="80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1"/>
        <v>-40694.080000000002</v>
      </c>
      <c r="G359" s="363">
        <f t="shared" si="82"/>
        <v>148852.48000000001</v>
      </c>
      <c r="H359" s="364">
        <f t="shared" si="80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1"/>
        <v>-41622.116400000006</v>
      </c>
      <c r="G360" s="363">
        <f t="shared" si="82"/>
        <v>161235.47640000001</v>
      </c>
      <c r="H360" s="364">
        <f t="shared" si="80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1"/>
        <v>-39713.673000000003</v>
      </c>
      <c r="G361" s="363">
        <f t="shared" si="82"/>
        <v>166592.253</v>
      </c>
      <c r="H361" s="364">
        <f t="shared" si="80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1"/>
        <v>-39679.2474</v>
      </c>
      <c r="G362" s="363">
        <f t="shared" si="82"/>
        <v>160002.82739999998</v>
      </c>
      <c r="H362" s="364">
        <f t="shared" si="80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1"/>
        <v>-40600.177800000019</v>
      </c>
      <c r="G363" s="363">
        <f t="shared" si="82"/>
        <v>166510.9578</v>
      </c>
      <c r="H363" s="364">
        <f t="shared" si="80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1"/>
        <v>-37192.92720000002</v>
      </c>
      <c r="G364" s="363">
        <f t="shared" si="82"/>
        <v>159811.00720000002</v>
      </c>
      <c r="H364" s="364">
        <f t="shared" si="80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1"/>
        <v>-28198.487200000018</v>
      </c>
      <c r="G365" s="363">
        <f t="shared" si="82"/>
        <v>159811.00720000002</v>
      </c>
      <c r="H365" s="364">
        <f t="shared" si="80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1"/>
        <v>-32939.072999999997</v>
      </c>
      <c r="G366" s="363">
        <f t="shared" si="82"/>
        <v>166785.81299999999</v>
      </c>
      <c r="H366" s="364">
        <f t="shared" si="80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1"/>
        <v>-27080.606799999998</v>
      </c>
      <c r="G367" s="363">
        <f t="shared" si="82"/>
        <v>159610.92679999999</v>
      </c>
      <c r="H367" s="365">
        <f t="shared" si="80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1"/>
        <v>-23278.161400000005</v>
      </c>
      <c r="G368" s="363">
        <f t="shared" si="82"/>
        <v>159479.6814</v>
      </c>
      <c r="H368" s="365">
        <f t="shared" si="80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1"/>
        <v>-27860.058600000004</v>
      </c>
      <c r="G369" s="363">
        <f t="shared" si="82"/>
        <v>166739.35860000001</v>
      </c>
      <c r="H369" s="365">
        <f t="shared" si="80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1"/>
        <v>-29897.277600000016</v>
      </c>
      <c r="G370" s="363">
        <f t="shared" si="82"/>
        <v>166260.29760000002</v>
      </c>
      <c r="H370" s="365">
        <f t="shared" si="80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1"/>
        <v>-34709.179199999977</v>
      </c>
      <c r="G371" s="363">
        <f t="shared" si="82"/>
        <v>165846.07919999998</v>
      </c>
      <c r="H371" s="365">
        <f t="shared" si="80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1"/>
        <v>-41926.063800000004</v>
      </c>
      <c r="G372" s="363">
        <f t="shared" si="82"/>
        <v>165707.6838</v>
      </c>
      <c r="H372" s="365">
        <f t="shared" si="80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1"/>
        <v>-48426.330400000006</v>
      </c>
      <c r="G373" s="363">
        <f t="shared" si="82"/>
        <v>190547.59040000002</v>
      </c>
      <c r="H373" s="365">
        <f t="shared" si="80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1"/>
        <v>-48374.515200000002</v>
      </c>
      <c r="G374" s="363">
        <f t="shared" si="82"/>
        <v>165187.97520000002</v>
      </c>
      <c r="H374" s="364">
        <f t="shared" si="80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1"/>
        <v>-54432.172800000015</v>
      </c>
      <c r="G375" s="363">
        <f t="shared" si="82"/>
        <v>176588.49280000001</v>
      </c>
      <c r="H375" s="364">
        <f t="shared" si="80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1"/>
        <v>-49378.123800000016</v>
      </c>
      <c r="G376" s="363">
        <f t="shared" si="82"/>
        <v>164933.44380000001</v>
      </c>
      <c r="H376" s="364">
        <f t="shared" si="80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1"/>
        <v>-45614.280400000011</v>
      </c>
      <c r="G377" s="363">
        <f t="shared" si="82"/>
        <v>177274.02040000001</v>
      </c>
      <c r="H377" s="364">
        <f t="shared" si="80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1"/>
        <v>-45519.5052</v>
      </c>
      <c r="G378" s="363">
        <f t="shared" si="82"/>
        <v>164849.2452</v>
      </c>
      <c r="H378" s="364">
        <f t="shared" si="80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1"/>
        <v>-45770.165399999983</v>
      </c>
      <c r="G379" s="363">
        <f t="shared" si="82"/>
        <v>164809.56539999999</v>
      </c>
      <c r="H379" s="364">
        <f t="shared" si="80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1"/>
        <v>-41109.240599999997</v>
      </c>
      <c r="G380" s="363">
        <f t="shared" si="82"/>
        <v>164794.08059999999</v>
      </c>
      <c r="H380" s="364">
        <f t="shared" si="80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1"/>
        <v>-37211.283199999991</v>
      </c>
      <c r="G381" s="363">
        <f t="shared" si="82"/>
        <v>158269.10319999998</v>
      </c>
      <c r="H381" s="364">
        <f t="shared" si="80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1"/>
        <v>-38770.067999999999</v>
      </c>
      <c r="G382" s="363">
        <f t="shared" si="82"/>
        <v>164777.628</v>
      </c>
      <c r="H382" s="364">
        <f t="shared" si="80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1"/>
        <v>-33653.890400000018</v>
      </c>
      <c r="G383" s="363">
        <f t="shared" si="82"/>
        <v>157924.0104</v>
      </c>
      <c r="H383" s="364">
        <f t="shared" si="80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1"/>
        <v>-37103.516399999986</v>
      </c>
      <c r="G384" s="363">
        <f t="shared" si="82"/>
        <v>164562.77639999997</v>
      </c>
      <c r="H384" s="364">
        <f t="shared" si="80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1"/>
        <v>-39676.8966</v>
      </c>
      <c r="G385" s="363">
        <f t="shared" si="82"/>
        <v>164523.09660000002</v>
      </c>
      <c r="H385" s="364">
        <f t="shared" si="80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1"/>
        <v>-35572.456799999993</v>
      </c>
      <c r="G386" s="363">
        <f t="shared" si="82"/>
        <v>164483.41680000001</v>
      </c>
      <c r="H386" s="364">
        <f t="shared" si="80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1"/>
        <v>-29514.401999999984</v>
      </c>
      <c r="G387" s="363">
        <f t="shared" si="82"/>
        <v>143679.28200000001</v>
      </c>
      <c r="H387" s="364">
        <f t="shared" si="80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1"/>
        <v>-24105.848799999996</v>
      </c>
      <c r="G388" s="363">
        <f t="shared" si="82"/>
        <v>136358.20879999999</v>
      </c>
      <c r="H388" s="364">
        <f t="shared" si="80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1"/>
        <v>-24823.50120000001</v>
      </c>
      <c r="G389" s="363">
        <f t="shared" si="82"/>
        <v>143649.8412</v>
      </c>
      <c r="H389" s="364">
        <f t="shared" si="80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3">C390*(E390-D390)</f>
        <v>-33713.287800000006</v>
      </c>
      <c r="G390" s="363">
        <f t="shared" ref="G390:G398" si="84">IF(C390=0, 0,D390*C390)</f>
        <v>154198.0478</v>
      </c>
      <c r="H390" s="364">
        <f t="shared" ref="H390:H398" si="85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3"/>
        <v>-34191.285600000003</v>
      </c>
      <c r="G391" s="363">
        <f t="shared" si="84"/>
        <v>158702.04560000001</v>
      </c>
      <c r="H391" s="364">
        <f t="shared" si="85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3"/>
        <v>-33706.974000000009</v>
      </c>
      <c r="G392" s="363">
        <f t="shared" si="84"/>
        <v>158217.734</v>
      </c>
      <c r="H392" s="364">
        <f t="shared" si="85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3"/>
        <v>-35317.9254</v>
      </c>
      <c r="G393" s="363">
        <f t="shared" si="84"/>
        <v>163357.86540000001</v>
      </c>
      <c r="H393" s="364">
        <f t="shared" si="85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3"/>
        <v>-36815.103999999985</v>
      </c>
      <c r="G394" s="363">
        <f t="shared" si="84"/>
        <v>157985.78399999999</v>
      </c>
      <c r="H394" s="364">
        <f t="shared" si="85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3"/>
        <v>-40329.610399999998</v>
      </c>
      <c r="G395" s="363">
        <f t="shared" si="84"/>
        <v>157881.87039999999</v>
      </c>
      <c r="H395" s="364">
        <f t="shared" si="85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3"/>
        <v>-35684.1158</v>
      </c>
      <c r="G396" s="363">
        <f t="shared" si="84"/>
        <v>157782.59580000001</v>
      </c>
      <c r="H396" s="364">
        <f t="shared" si="85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3"/>
        <v>-23709.664000000008</v>
      </c>
      <c r="G397" s="363">
        <f t="shared" si="84"/>
        <v>134887.10400000002</v>
      </c>
      <c r="H397" s="365">
        <f t="shared" si="85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3"/>
        <v>-19054.279999999995</v>
      </c>
      <c r="G398" s="363">
        <f t="shared" si="84"/>
        <v>121666.28</v>
      </c>
      <c r="H398" s="365">
        <f t="shared" si="85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86">C399*(E399-D399)</f>
        <v>-21366.37</v>
      </c>
      <c r="G399" s="363">
        <f t="shared" ref="G399:G407" si="87">IF(C399=0, 0,D399*C399)</f>
        <v>129041.37</v>
      </c>
      <c r="H399" s="365">
        <f t="shared" ref="H399:H407" si="88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86"/>
        <v>-17585.480000000014</v>
      </c>
      <c r="G400" s="363">
        <f t="shared" si="87"/>
        <v>121421.48000000001</v>
      </c>
      <c r="H400" s="365">
        <f t="shared" si="88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86"/>
        <v>-23433.255999999998</v>
      </c>
      <c r="G401" s="363">
        <f t="shared" si="87"/>
        <v>134073.236</v>
      </c>
      <c r="H401" s="365">
        <f t="shared" si="88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86"/>
        <v>-21154.320000000003</v>
      </c>
      <c r="G402" s="363">
        <f t="shared" si="87"/>
        <v>138785.16</v>
      </c>
      <c r="H402" s="365">
        <f t="shared" si="88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86"/>
        <v>-29477.467400000005</v>
      </c>
      <c r="G403" s="363">
        <f t="shared" si="87"/>
        <v>152116.9474</v>
      </c>
      <c r="H403" s="365">
        <f t="shared" si="88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86"/>
        <v>-29453.938799999982</v>
      </c>
      <c r="G404" s="363">
        <f t="shared" si="87"/>
        <v>156191.41879999998</v>
      </c>
      <c r="H404" s="364">
        <f t="shared" si="88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86"/>
        <v>-19172.503200000017</v>
      </c>
      <c r="G405" s="363">
        <f t="shared" si="87"/>
        <v>140043.3432</v>
      </c>
      <c r="H405" s="364">
        <f t="shared" si="88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86"/>
        <v>-13448.017</v>
      </c>
      <c r="G406" s="363">
        <f t="shared" si="87"/>
        <v>132303.45699999999</v>
      </c>
      <c r="H406" s="364">
        <f t="shared" si="88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86"/>
        <v>-12142.820000000009</v>
      </c>
      <c r="G407" s="363">
        <f t="shared" si="87"/>
        <v>126387.82</v>
      </c>
      <c r="H407" s="364">
        <f t="shared" si="88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89">C408*(E408-D408)</f>
        <v>-11873.480000000014</v>
      </c>
      <c r="G408" s="363">
        <f t="shared" ref="G408:G429" si="90">IF(C408=0, 0,D408*C408)</f>
        <v>118633.48000000001</v>
      </c>
      <c r="H408" s="364">
        <f t="shared" ref="H408:H429" si="91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89"/>
        <v>-11929.199999999995</v>
      </c>
      <c r="G409" s="363">
        <f t="shared" si="90"/>
        <v>106009.2</v>
      </c>
      <c r="H409" s="364">
        <f t="shared" si="91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89"/>
        <v>-18473.284199999991</v>
      </c>
      <c r="G410" s="363">
        <f t="shared" si="90"/>
        <v>138853.4442</v>
      </c>
      <c r="H410" s="364">
        <f t="shared" si="91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89"/>
        <v>-18423.393999999993</v>
      </c>
      <c r="G411" s="363">
        <f t="shared" si="90"/>
        <v>146163.554</v>
      </c>
      <c r="H411" s="364">
        <f t="shared" si="91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89"/>
        <v>-17342.266799999998</v>
      </c>
      <c r="G412" s="363">
        <f t="shared" si="90"/>
        <v>138703.7868</v>
      </c>
      <c r="H412" s="364">
        <f t="shared" si="91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89"/>
        <v>-17312.610000000008</v>
      </c>
      <c r="G413" s="363">
        <f t="shared" si="90"/>
        <v>146094.13</v>
      </c>
      <c r="H413" s="364">
        <f t="shared" si="91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89"/>
        <v>-16618.370000000006</v>
      </c>
      <c r="G414" s="363">
        <f t="shared" si="90"/>
        <v>146094.13</v>
      </c>
      <c r="H414" s="364">
        <f t="shared" si="91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89"/>
        <v>-18614.310000000012</v>
      </c>
      <c r="G415" s="363">
        <f t="shared" si="90"/>
        <v>146094.13</v>
      </c>
      <c r="H415" s="364">
        <f t="shared" si="91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89"/>
        <v>-10717.330000000011</v>
      </c>
      <c r="G416" s="363">
        <f t="shared" si="90"/>
        <v>146094.13</v>
      </c>
      <c r="H416" s="364">
        <f t="shared" si="91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89"/>
        <v>-13335.061799999996</v>
      </c>
      <c r="G417" s="363">
        <f t="shared" si="90"/>
        <v>146939.08179999999</v>
      </c>
      <c r="H417" s="364">
        <f t="shared" si="91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89"/>
        <v>-14034.101799999982</v>
      </c>
      <c r="G418" s="363">
        <f t="shared" si="90"/>
        <v>146939.08179999999</v>
      </c>
      <c r="H418" s="364">
        <f t="shared" si="91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89"/>
        <v>-18125.222999999994</v>
      </c>
      <c r="G419" s="363">
        <f t="shared" si="90"/>
        <v>152910.723</v>
      </c>
      <c r="H419" s="364">
        <f t="shared" si="91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89"/>
        <v>-17204.112599999997</v>
      </c>
      <c r="G420" s="363">
        <f t="shared" si="90"/>
        <v>152812.03260000001</v>
      </c>
      <c r="H420" s="364">
        <f t="shared" si="91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89"/>
        <v>-21007.348200000015</v>
      </c>
      <c r="G421" s="363">
        <f t="shared" si="90"/>
        <v>152777.3082</v>
      </c>
      <c r="H421" s="364">
        <f t="shared" si="91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89"/>
        <v>-23836.109799999987</v>
      </c>
      <c r="G422" s="363">
        <f t="shared" si="90"/>
        <v>154748.68979999999</v>
      </c>
      <c r="H422" s="364">
        <f t="shared" si="91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89"/>
        <v>-28747.721799999992</v>
      </c>
      <c r="G423" s="363">
        <f t="shared" si="90"/>
        <v>157458.96179999999</v>
      </c>
      <c r="H423" s="364">
        <f t="shared" si="91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89"/>
        <v>-26852.387599999998</v>
      </c>
      <c r="G424" s="363">
        <f t="shared" si="90"/>
        <v>154703.22759999998</v>
      </c>
      <c r="H424" s="364">
        <f t="shared" si="91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89"/>
        <v>-32892.451199999996</v>
      </c>
      <c r="G425" s="363">
        <f t="shared" si="90"/>
        <v>157338.5912</v>
      </c>
      <c r="H425" s="364">
        <f t="shared" si="91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89"/>
        <v>-28045.401999999998</v>
      </c>
      <c r="G426" s="363">
        <f t="shared" si="90"/>
        <v>157325.32200000001</v>
      </c>
      <c r="H426" s="365">
        <f t="shared" si="91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89"/>
        <v>-28056.67200000001</v>
      </c>
      <c r="G427" s="363">
        <f t="shared" si="90"/>
        <v>154608.592</v>
      </c>
      <c r="H427" s="365">
        <f t="shared" si="91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89"/>
        <v>-34756.773799999995</v>
      </c>
      <c r="G428" s="363">
        <f t="shared" si="90"/>
        <v>157212.5338</v>
      </c>
      <c r="H428" s="365">
        <f t="shared" si="91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89"/>
        <v>-34901.771399999991</v>
      </c>
      <c r="G429" s="363">
        <f t="shared" si="90"/>
        <v>159747.97140000001</v>
      </c>
      <c r="H429" s="365">
        <f t="shared" si="91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2">C430*(E430-D430)</f>
        <v>-36344.291399999995</v>
      </c>
      <c r="G430" s="363">
        <f t="shared" ref="G430:G445" si="93">IF(C430=0, 0,D430*C430)</f>
        <v>166350.4914</v>
      </c>
      <c r="H430" s="365">
        <f t="shared" ref="H430:H445" si="94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2"/>
        <v>-29806.304399999986</v>
      </c>
      <c r="G431" s="363">
        <f t="shared" si="93"/>
        <v>159588.28439999997</v>
      </c>
      <c r="H431" s="365">
        <f t="shared" si="94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2"/>
        <v>-27362.67760000001</v>
      </c>
      <c r="G432" s="363">
        <f t="shared" si="93"/>
        <v>154100.15760000001</v>
      </c>
      <c r="H432" s="365">
        <f t="shared" si="94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2"/>
        <v>-25413.691800000004</v>
      </c>
      <c r="G433" s="363">
        <f t="shared" si="93"/>
        <v>152157.7518</v>
      </c>
      <c r="H433" s="364">
        <f t="shared" si="94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2"/>
        <v>-18660.303400000012</v>
      </c>
      <c r="G434" s="363">
        <f t="shared" si="93"/>
        <v>145445.88340000002</v>
      </c>
      <c r="H434" s="364">
        <f t="shared" si="94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2"/>
        <v>-16029.133799999994</v>
      </c>
      <c r="G435" s="363">
        <f t="shared" si="93"/>
        <v>145331.33379999999</v>
      </c>
      <c r="H435" s="364">
        <f t="shared" si="94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2"/>
        <v>-13680.976200000003</v>
      </c>
      <c r="G436" s="363">
        <f t="shared" si="93"/>
        <v>137741.23620000001</v>
      </c>
      <c r="H436" s="364">
        <f t="shared" si="94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2"/>
        <v>-9402.4621999999927</v>
      </c>
      <c r="G437" s="363">
        <f t="shared" si="93"/>
        <v>122097.06219999999</v>
      </c>
      <c r="H437" s="364">
        <f t="shared" si="94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2"/>
        <v>-2780.8000000000065</v>
      </c>
      <c r="G438" s="363">
        <f t="shared" si="93"/>
        <v>94520.8</v>
      </c>
      <c r="H438" s="364">
        <f t="shared" si="94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2"/>
        <v>-2111.0000000000005</v>
      </c>
      <c r="G439" s="363">
        <f t="shared" si="93"/>
        <v>86111</v>
      </c>
      <c r="H439" s="364">
        <f t="shared" si="94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2"/>
        <v>-7950.599999999994</v>
      </c>
      <c r="G440" s="363">
        <f t="shared" si="93"/>
        <v>101790.59999999999</v>
      </c>
      <c r="H440" s="364">
        <f t="shared" si="94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2"/>
        <v>-7870.8499999999922</v>
      </c>
      <c r="G441" s="363">
        <f t="shared" si="93"/>
        <v>109530.84999999999</v>
      </c>
      <c r="H441" s="364">
        <f t="shared" si="94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2"/>
        <v>-2961.0000000000055</v>
      </c>
      <c r="G442" s="363">
        <f t="shared" si="93"/>
        <v>101541</v>
      </c>
      <c r="H442" s="364">
        <f t="shared" si="94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2"/>
        <v>-3051.400000000001</v>
      </c>
      <c r="G443" s="363">
        <f t="shared" si="93"/>
        <v>93416.4</v>
      </c>
      <c r="H443" s="364">
        <f t="shared" si="94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2"/>
        <v>-3026.4999999999986</v>
      </c>
      <c r="G444" s="363">
        <f t="shared" si="93"/>
        <v>85176.5</v>
      </c>
      <c r="H444" s="364">
        <f t="shared" si="94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2"/>
        <v>-4876.1226000000042</v>
      </c>
      <c r="G445" s="363">
        <f t="shared" si="93"/>
        <v>88034.802599999995</v>
      </c>
      <c r="H445" s="364">
        <f t="shared" si="94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5">C448*(E448-D448)</f>
        <v>-5163.5724000000046</v>
      </c>
      <c r="G448" s="363">
        <f t="shared" ref="G448:G453" si="96">IF(C448=0, 0,D448*C448)</f>
        <v>103949.79240000001</v>
      </c>
      <c r="H448" s="364">
        <f t="shared" ref="H448:H453" si="97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5"/>
        <v>-7946.8199999999852</v>
      </c>
      <c r="G449" s="363">
        <f t="shared" si="96"/>
        <v>111789.71999999999</v>
      </c>
      <c r="H449" s="365">
        <f t="shared" si="97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5"/>
        <v>-7946.7637999999934</v>
      </c>
      <c r="G450" s="363">
        <f t="shared" si="96"/>
        <v>119564.66379999999</v>
      </c>
      <c r="H450" s="364">
        <f t="shared" si="97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5"/>
        <v>-11864.04560000001</v>
      </c>
      <c r="G451" s="363">
        <f t="shared" si="96"/>
        <v>127187.60560000001</v>
      </c>
      <c r="H451" s="364">
        <f t="shared" si="97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5"/>
        <v>-11894.083199999997</v>
      </c>
      <c r="G452" s="363">
        <f t="shared" si="96"/>
        <v>134727.64319999999</v>
      </c>
      <c r="H452" s="364">
        <f t="shared" si="97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5"/>
        <v>-7970.5317999999861</v>
      </c>
      <c r="G453" s="363">
        <f t="shared" si="96"/>
        <v>126902.75179999998</v>
      </c>
      <c r="H453" s="364">
        <f t="shared" si="97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98">C459*(E459-D459)</f>
        <v>-5839.4414759999936</v>
      </c>
      <c r="G459" s="363">
        <f t="shared" ref="G459:G465" si="99">IF(C459=0, 0,D459*C459)</f>
        <v>126153.70147599999</v>
      </c>
      <c r="H459" s="364">
        <f t="shared" ref="H459:H465" si="100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98"/>
        <v>-7235.2097400000011</v>
      </c>
      <c r="G460" s="363">
        <f t="shared" si="99"/>
        <v>126013.86974000001</v>
      </c>
      <c r="H460" s="364">
        <f t="shared" si="100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98"/>
        <v>-6801.3106039999893</v>
      </c>
      <c r="G461" s="363">
        <f t="shared" si="99"/>
        <v>125579.970604</v>
      </c>
      <c r="H461" s="364">
        <f t="shared" si="100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98"/>
        <v>-15816.44348</v>
      </c>
      <c r="G462" s="363">
        <f t="shared" si="99"/>
        <v>134522.96348000001</v>
      </c>
      <c r="H462" s="365">
        <f t="shared" si="100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98"/>
        <v>-15980.450220000002</v>
      </c>
      <c r="G463" s="363">
        <f t="shared" si="99"/>
        <v>140422.97021999999</v>
      </c>
      <c r="H463" s="365">
        <f t="shared" si="100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98"/>
        <v>-16022.453030000013</v>
      </c>
      <c r="G464" s="363">
        <f t="shared" si="99"/>
        <v>144766.97303000002</v>
      </c>
      <c r="H464" s="365">
        <f t="shared" si="100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98"/>
        <v>-15995.457559999995</v>
      </c>
      <c r="G465" s="363">
        <f t="shared" si="99"/>
        <v>149041.97756</v>
      </c>
      <c r="H465" s="365">
        <f t="shared" si="100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1">C466*(E466-D466)</f>
        <v>-19058.277097999995</v>
      </c>
      <c r="G466" s="363">
        <f t="shared" ref="G466:G473" si="102">IF(C466=0, 0,D466*C466)</f>
        <v>151845.05709799999</v>
      </c>
      <c r="H466" s="365">
        <f t="shared" ref="H466:H473" si="103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1"/>
        <v>-16640.780505999985</v>
      </c>
      <c r="G467" s="363">
        <f t="shared" si="102"/>
        <v>151797.06050599998</v>
      </c>
      <c r="H467" s="365">
        <f t="shared" si="103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1"/>
        <v>-16830.340505999982</v>
      </c>
      <c r="G468" s="363">
        <f t="shared" si="102"/>
        <v>151797.06050599998</v>
      </c>
      <c r="H468" s="365">
        <f t="shared" si="103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1"/>
        <v>-18246.039857999996</v>
      </c>
      <c r="G469" s="363">
        <f t="shared" si="102"/>
        <v>154609.05985799999</v>
      </c>
      <c r="H469" s="364">
        <f t="shared" si="103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1"/>
        <v>-20423.199632000014</v>
      </c>
      <c r="G470" s="363">
        <f t="shared" si="102"/>
        <v>157431.05963200002</v>
      </c>
      <c r="H470" s="364">
        <f t="shared" si="103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1"/>
        <v>-20451.260000000017</v>
      </c>
      <c r="G471" s="363">
        <f t="shared" si="102"/>
        <v>159151.26</v>
      </c>
      <c r="H471" s="364">
        <f t="shared" si="103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1"/>
        <v>-12770.498441999989</v>
      </c>
      <c r="G472" s="363">
        <f t="shared" si="102"/>
        <v>154553.19844199999</v>
      </c>
      <c r="H472" s="364">
        <f t="shared" si="103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1"/>
        <v>-12774.627693999981</v>
      </c>
      <c r="G473" s="363">
        <f t="shared" si="102"/>
        <v>148697.32769399998</v>
      </c>
      <c r="H473" s="364">
        <f t="shared" si="103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4">C474*(E474-D474)</f>
        <v>-10733.467693999992</v>
      </c>
      <c r="G474" s="363">
        <f t="shared" ref="G474:G485" si="105">IF(C474=0, 0,D474*C474)</f>
        <v>148697.32769399998</v>
      </c>
      <c r="H474" s="364">
        <f t="shared" ref="H474:H485" si="106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4"/>
        <v>-14237.112315999999</v>
      </c>
      <c r="G475" s="363">
        <f t="shared" si="105"/>
        <v>151573.33231600001</v>
      </c>
      <c r="H475" s="364">
        <f t="shared" si="106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4"/>
        <v>-14933.404899999989</v>
      </c>
      <c r="G476" s="363">
        <f t="shared" si="105"/>
        <v>148629.38489999998</v>
      </c>
      <c r="H476" s="364">
        <f t="shared" si="106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4"/>
        <v>-14951.241703999996</v>
      </c>
      <c r="G477" s="363">
        <f t="shared" si="105"/>
        <v>151529.221704</v>
      </c>
      <c r="H477" s="364">
        <f t="shared" si="106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4"/>
        <v>-14945.406348000004</v>
      </c>
      <c r="G478" s="363">
        <f t="shared" si="105"/>
        <v>154405.386348</v>
      </c>
      <c r="H478" s="364">
        <f t="shared" si="106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4"/>
        <v>-18303.73</v>
      </c>
      <c r="G479" s="363">
        <f t="shared" si="105"/>
        <v>158903.73000000001</v>
      </c>
      <c r="H479" s="364">
        <f t="shared" si="106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4"/>
        <v>-7311.0640000000021</v>
      </c>
      <c r="G480" s="363">
        <f t="shared" si="105"/>
        <v>148151.10399999999</v>
      </c>
      <c r="H480" s="364">
        <f t="shared" si="106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4"/>
        <v>-7285.3417480000098</v>
      </c>
      <c r="G481" s="363">
        <f t="shared" si="105"/>
        <v>143571.38174800001</v>
      </c>
      <c r="H481" s="364">
        <f t="shared" si="106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4"/>
        <v>-1007.5158000000105</v>
      </c>
      <c r="G482" s="363">
        <f t="shared" si="105"/>
        <v>138987.71580000001</v>
      </c>
      <c r="H482" s="364">
        <f t="shared" si="106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4"/>
        <v>-1091.5898499999998</v>
      </c>
      <c r="G483" s="363">
        <f t="shared" si="105"/>
        <v>127941.78985</v>
      </c>
      <c r="H483" s="364">
        <f t="shared" si="106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4"/>
        <v>-1074.5375999999919</v>
      </c>
      <c r="G484" s="363">
        <f t="shared" si="105"/>
        <v>124522.1376</v>
      </c>
      <c r="H484" s="364">
        <f t="shared" si="106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4"/>
        <v>-975.11200799999187</v>
      </c>
      <c r="G485" s="363">
        <f t="shared" si="105"/>
        <v>131005.31200799999</v>
      </c>
      <c r="H485" s="364">
        <f t="shared" si="106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07">C487*(E487-D487)</f>
        <v>-320.8720079999913</v>
      </c>
      <c r="G487" s="363">
        <f t="shared" ref="G487:G496" si="108">IF(C487=0, 0,D487*C487)</f>
        <v>131005.31200799999</v>
      </c>
      <c r="H487" s="364">
        <f t="shared" ref="H487:H496" si="109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07"/>
        <v>-3298.169357999996</v>
      </c>
      <c r="G488" s="363">
        <f t="shared" si="108"/>
        <v>138935.309358</v>
      </c>
      <c r="H488" s="364">
        <f t="shared" si="109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07"/>
        <v>-3293.1673579999938</v>
      </c>
      <c r="G489" s="363">
        <f t="shared" si="108"/>
        <v>146745.30735799999</v>
      </c>
      <c r="H489" s="364">
        <f t="shared" si="109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07"/>
        <v>1163.524950000012</v>
      </c>
      <c r="G490" s="363">
        <f t="shared" si="108"/>
        <v>130665.83504999999</v>
      </c>
      <c r="H490" s="364">
        <f t="shared" si="109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07"/>
        <v>1293.5203380000021</v>
      </c>
      <c r="G491" s="363">
        <f t="shared" si="108"/>
        <v>122475.839662</v>
      </c>
      <c r="H491" s="364">
        <f t="shared" si="109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07"/>
        <v>1201.2174379999781</v>
      </c>
      <c r="G492" s="363">
        <f t="shared" si="108"/>
        <v>138341.022562</v>
      </c>
      <c r="H492" s="364">
        <f t="shared" si="109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07"/>
        <v>-3368.3391059999908</v>
      </c>
      <c r="G493" s="363">
        <f t="shared" si="108"/>
        <v>143066.01910599999</v>
      </c>
      <c r="H493" s="364">
        <f t="shared" si="109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07"/>
        <v>-3374.3343760000034</v>
      </c>
      <c r="G494" s="363">
        <f t="shared" si="108"/>
        <v>147740.01437600001</v>
      </c>
      <c r="H494" s="364">
        <f t="shared" si="109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07"/>
        <v>-1890.1133999999961</v>
      </c>
      <c r="G495" s="363">
        <f t="shared" si="108"/>
        <v>154028.27340000001</v>
      </c>
      <c r="H495" s="364">
        <f t="shared" si="109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07"/>
        <v>-17012.580000000009</v>
      </c>
      <c r="G496" s="363">
        <f t="shared" si="108"/>
        <v>159012.58000000002</v>
      </c>
      <c r="H496" s="364">
        <f t="shared" si="109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0">C500*(E500-D500)</f>
        <v>-19935.600000000009</v>
      </c>
      <c r="G500" s="363">
        <f t="shared" ref="G500:G507" si="111">IF(C500=0, 0,D500*C500)</f>
        <v>187335.6</v>
      </c>
      <c r="H500" s="365">
        <f t="shared" ref="H500:H507" si="112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0"/>
        <v>-19900.075000000015</v>
      </c>
      <c r="G501" s="363">
        <f t="shared" si="111"/>
        <v>194275.07500000001</v>
      </c>
      <c r="H501" s="365">
        <f t="shared" si="112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0"/>
        <v>-22705.387499999997</v>
      </c>
      <c r="G502" s="363">
        <f t="shared" si="111"/>
        <v>194205.38750000001</v>
      </c>
      <c r="H502" s="365">
        <f t="shared" si="112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0"/>
        <v>-29391.250000000004</v>
      </c>
      <c r="G503" s="363">
        <f t="shared" si="111"/>
        <v>194141.25</v>
      </c>
      <c r="H503" s="365">
        <f t="shared" si="112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0"/>
        <v>-34359.325000000004</v>
      </c>
      <c r="G504" s="363">
        <f t="shared" si="111"/>
        <v>194109.32500000001</v>
      </c>
      <c r="H504" s="364">
        <f t="shared" si="112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0"/>
        <v>-16630.000000000004</v>
      </c>
      <c r="G505" s="363">
        <f t="shared" si="111"/>
        <v>158130</v>
      </c>
      <c r="H505" s="364">
        <f t="shared" si="112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0"/>
        <v>-21229.999999999996</v>
      </c>
      <c r="G506" s="363">
        <f t="shared" si="111"/>
        <v>171820</v>
      </c>
      <c r="H506" s="364">
        <f t="shared" si="112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0"/>
        <v>6109.9988400000047</v>
      </c>
      <c r="G507" s="363">
        <f t="shared" si="111"/>
        <v>118887.84116000001</v>
      </c>
      <c r="H507" s="364">
        <f t="shared" si="112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3">C508*(E508-D508)</f>
        <v>822.70680000000016</v>
      </c>
      <c r="G508" s="363">
        <f t="shared" ref="G508:G525" si="114">IF(C508=0, 0,D508*C508)</f>
        <v>126917.6532</v>
      </c>
      <c r="H508" s="364">
        <f t="shared" ref="H508:H525" si="115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3"/>
        <v>83.308799999990825</v>
      </c>
      <c r="G509" s="363">
        <f t="shared" si="114"/>
        <v>134772.8112</v>
      </c>
      <c r="H509" s="364">
        <f t="shared" si="115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3"/>
        <v>-4985.4834000000074</v>
      </c>
      <c r="G510" s="363">
        <f t="shared" si="114"/>
        <v>139206.5834</v>
      </c>
      <c r="H510" s="364">
        <f t="shared" si="115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3"/>
        <v>18978.923399999992</v>
      </c>
      <c r="G511" s="363">
        <f t="shared" si="114"/>
        <v>74535.756600000008</v>
      </c>
      <c r="H511" s="364">
        <f t="shared" si="115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3"/>
        <v>18638.087600000006</v>
      </c>
      <c r="G512" s="363">
        <f t="shared" si="114"/>
        <v>65051.332399999999</v>
      </c>
      <c r="H512" s="364">
        <f t="shared" si="115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3"/>
        <v>18627.5</v>
      </c>
      <c r="G513" s="363">
        <f t="shared" si="114"/>
        <v>70822.5</v>
      </c>
      <c r="H513" s="364">
        <f t="shared" si="115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3"/>
        <v>20177.499999999996</v>
      </c>
      <c r="G514" s="363">
        <f t="shared" si="114"/>
        <v>70822.5</v>
      </c>
      <c r="H514" s="364">
        <f t="shared" si="115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3"/>
        <v>21382.430000000011</v>
      </c>
      <c r="G515" s="363">
        <f t="shared" si="114"/>
        <v>70717.569999999992</v>
      </c>
      <c r="H515" s="364">
        <f t="shared" si="115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3"/>
        <v>20612.23</v>
      </c>
      <c r="G516" s="363">
        <f t="shared" si="114"/>
        <v>70637.77</v>
      </c>
      <c r="H516" s="364">
        <f t="shared" si="115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3"/>
        <v>22311.999999999993</v>
      </c>
      <c r="G517" s="363">
        <f t="shared" si="114"/>
        <v>70138</v>
      </c>
      <c r="H517" s="364">
        <f t="shared" si="115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3"/>
        <v>20873</v>
      </c>
      <c r="G518" s="363">
        <f t="shared" si="114"/>
        <v>70127</v>
      </c>
      <c r="H518" s="364">
        <f t="shared" si="115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3"/>
        <v>20073</v>
      </c>
      <c r="G519" s="363">
        <f t="shared" si="114"/>
        <v>70127</v>
      </c>
      <c r="H519" s="364">
        <f t="shared" si="115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3"/>
        <v>17654.651999999998</v>
      </c>
      <c r="G520" s="363">
        <f t="shared" si="114"/>
        <v>87765.347999999998</v>
      </c>
      <c r="H520" s="365">
        <f t="shared" si="115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3"/>
        <v>16484.261999999992</v>
      </c>
      <c r="G521" s="363">
        <f t="shared" si="114"/>
        <v>87375.737999999998</v>
      </c>
      <c r="H521" s="365">
        <f t="shared" si="115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3"/>
        <v>20939.061000000002</v>
      </c>
      <c r="G522" s="363">
        <f t="shared" si="114"/>
        <v>78335.938999999998</v>
      </c>
      <c r="H522" s="365">
        <f t="shared" si="115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3"/>
        <v>20604.060000000005</v>
      </c>
      <c r="G523" s="363">
        <f t="shared" si="114"/>
        <v>87275.94</v>
      </c>
      <c r="H523" s="365">
        <f t="shared" si="115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3"/>
        <v>17593.872000000007</v>
      </c>
      <c r="G524" s="363">
        <f t="shared" si="114"/>
        <v>87166.127999999997</v>
      </c>
      <c r="H524" s="365">
        <f t="shared" si="115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3"/>
        <v>16453.871999999999</v>
      </c>
      <c r="G525" s="363">
        <f t="shared" si="114"/>
        <v>87166.127999999997</v>
      </c>
      <c r="H525" s="365">
        <f t="shared" si="115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16">C526*(E526-D526)</f>
        <v>19333.872000000003</v>
      </c>
      <c r="G526" s="363">
        <f t="shared" ref="G526:G540" si="117">IF(C526=0, 0,D526*C526)</f>
        <v>87166.127999999997</v>
      </c>
      <c r="H526" s="365">
        <f t="shared" ref="H526:H540" si="118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16"/>
        <v>19450.98</v>
      </c>
      <c r="G527" s="363">
        <f t="shared" si="117"/>
        <v>87049.02</v>
      </c>
      <c r="H527" s="365">
        <f t="shared" si="118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16"/>
        <v>17423.978999999996</v>
      </c>
      <c r="G528" s="363">
        <f t="shared" si="117"/>
        <v>88777.021000000008</v>
      </c>
      <c r="H528" s="365">
        <f t="shared" si="118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16"/>
        <v>11978.979600000011</v>
      </c>
      <c r="G529" s="363">
        <f t="shared" si="117"/>
        <v>102078.02039999999</v>
      </c>
      <c r="H529" s="365">
        <f t="shared" si="118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16"/>
        <v>13568.870699999996</v>
      </c>
      <c r="G530" s="363">
        <f t="shared" si="117"/>
        <v>102006.1293</v>
      </c>
      <c r="H530" s="365">
        <f t="shared" si="118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16"/>
        <v>12886.949999999995</v>
      </c>
      <c r="G531" s="363">
        <f t="shared" si="117"/>
        <v>86653.05</v>
      </c>
      <c r="H531" s="365">
        <f t="shared" si="118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16"/>
        <v>13051.947999999999</v>
      </c>
      <c r="G532" s="363">
        <f t="shared" si="117"/>
        <v>103078.052</v>
      </c>
      <c r="H532" s="365">
        <f t="shared" si="118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16"/>
        <v>13089.952800000001</v>
      </c>
      <c r="G533" s="363">
        <f t="shared" si="117"/>
        <v>106358.0472</v>
      </c>
      <c r="H533" s="365">
        <f t="shared" si="118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16"/>
        <v>13075.699000000004</v>
      </c>
      <c r="G534" s="363">
        <f t="shared" si="117"/>
        <v>94759.300999999992</v>
      </c>
      <c r="H534" s="365">
        <f t="shared" si="118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16"/>
        <v>13867.271999999995</v>
      </c>
      <c r="G535" s="363">
        <f>IF(C535=0, 0,D535*C535)</f>
        <v>86212.728000000003</v>
      </c>
      <c r="H535" s="365">
        <f t="shared" si="118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16"/>
        <v>17083.611900000004</v>
      </c>
      <c r="G536" s="363">
        <f t="shared" si="117"/>
        <v>74235.388099999996</v>
      </c>
      <c r="H536" s="365">
        <f t="shared" si="118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16"/>
        <v>13252.614000000001</v>
      </c>
      <c r="G537" s="363">
        <f t="shared" si="117"/>
        <v>85867.385999999999</v>
      </c>
      <c r="H537" s="365">
        <f t="shared" si="118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16"/>
        <v>10351.611600000004</v>
      </c>
      <c r="G538" s="363">
        <f t="shared" si="117"/>
        <v>95446.388400000011</v>
      </c>
      <c r="H538" s="365">
        <f t="shared" si="118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16"/>
        <v>12307.2804</v>
      </c>
      <c r="G539" s="363">
        <f t="shared" si="117"/>
        <v>80602.719600000011</v>
      </c>
      <c r="H539" s="365">
        <f t="shared" si="118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16"/>
        <v>11781.900000000011</v>
      </c>
      <c r="G540" s="363">
        <f t="shared" si="117"/>
        <v>80387.100000000006</v>
      </c>
      <c r="H540" s="365">
        <f t="shared" si="118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19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0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19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0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19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0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19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0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19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0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19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0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19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0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19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0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19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0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19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0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19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0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19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0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19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0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19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0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19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0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19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0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19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0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19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0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19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0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19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0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19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0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19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0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19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0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19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0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19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0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19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0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19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0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19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0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19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19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19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1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19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1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19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1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19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1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19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1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19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1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19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1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19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1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19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1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19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1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19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1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19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1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19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1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19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19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19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2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19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2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19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2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19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2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19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2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19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2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19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2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19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2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19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2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19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2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19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2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19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2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19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2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19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2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19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2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19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2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19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2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19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2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19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2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3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2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3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2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3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2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3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2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3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2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3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2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3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2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3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2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3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2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3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2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3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2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3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2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3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2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3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2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3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2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3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2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3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2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3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2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3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2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3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2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3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2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3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2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3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2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3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2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3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2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3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2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3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2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3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2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3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2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3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2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3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2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3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2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3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2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3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2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3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2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3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2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3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2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3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2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3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2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3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2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3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2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3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3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3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3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3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3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3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3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3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3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3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3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3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3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3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3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3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3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3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3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3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3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3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4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4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4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4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4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4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4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4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4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4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4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4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4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4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4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4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5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4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5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4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5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4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5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4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5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4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5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4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5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4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5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4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5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4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5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4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5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4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5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4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5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4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5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4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5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4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5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4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5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4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5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4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5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4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5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4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5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4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5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4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5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4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5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4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5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4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5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4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5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4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5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4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5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4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5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4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5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4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5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4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5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4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5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4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5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4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5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4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5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4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5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4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5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4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5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4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5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4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5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4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5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4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5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4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5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4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5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4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5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4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5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4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5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26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5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26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5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26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5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26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5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26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5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26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5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26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5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26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5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26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5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26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5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26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5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26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5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26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5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26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5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26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5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5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5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27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5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27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5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27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5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27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5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27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5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27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5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27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5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27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5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27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5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27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5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5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28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5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28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5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28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5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28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5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28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5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28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5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28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5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28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5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28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5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28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28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28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28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28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28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28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28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10" priority="175">
      <formula>F107&gt;0</formula>
    </cfRule>
    <cfRule type="expression" dxfId="2209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08" priority="168">
      <formula>F289&gt;0</formula>
    </cfRule>
    <cfRule type="expression" dxfId="2207" priority="169">
      <formula>F289&lt;0</formula>
    </cfRule>
  </conditionalFormatting>
  <conditionalFormatting sqref="H289:H295">
    <cfRule type="expression" dxfId="2206" priority="164">
      <formula>H289&gt;0</formula>
    </cfRule>
    <cfRule type="expression" dxfId="2205" priority="165">
      <formula>H289&lt;0</formula>
    </cfRule>
  </conditionalFormatting>
  <conditionalFormatting sqref="Q8">
    <cfRule type="expression" dxfId="2204" priority="150">
      <formula>Q8&gt;0</formula>
    </cfRule>
    <cfRule type="expression" dxfId="2203" priority="151">
      <formula>Q8&lt;0</formula>
    </cfRule>
  </conditionalFormatting>
  <conditionalFormatting sqref="Q7">
    <cfRule type="expression" dxfId="2202" priority="152">
      <formula>Q7&gt;0</formula>
    </cfRule>
    <cfRule type="expression" dxfId="2201" priority="153">
      <formula>Q7&lt;0</formula>
    </cfRule>
  </conditionalFormatting>
  <conditionalFormatting sqref="F397:F403">
    <cfRule type="expression" dxfId="2200" priority="124">
      <formula>F397&gt;0</formula>
    </cfRule>
    <cfRule type="expression" dxfId="2199" priority="125">
      <formula>F397&lt;0</formula>
    </cfRule>
  </conditionalFormatting>
  <conditionalFormatting sqref="F322:F340 H322:H340">
    <cfRule type="expression" dxfId="2198" priority="146">
      <formula>F322&gt;0</formula>
    </cfRule>
    <cfRule type="expression" dxfId="2197" priority="147">
      <formula>F322&lt;0</formula>
    </cfRule>
  </conditionalFormatting>
  <conditionalFormatting sqref="F315:F321">
    <cfRule type="expression" dxfId="2196" priority="144">
      <formula>F315&gt;0</formula>
    </cfRule>
    <cfRule type="expression" dxfId="2195" priority="145">
      <formula>F315&lt;0</formula>
    </cfRule>
  </conditionalFormatting>
  <conditionalFormatting sqref="H315:H321">
    <cfRule type="expression" dxfId="2194" priority="142">
      <formula>H315&gt;0</formula>
    </cfRule>
    <cfRule type="expression" dxfId="2193" priority="143">
      <formula>H315&lt;0</formula>
    </cfRule>
  </conditionalFormatting>
  <conditionalFormatting sqref="F348:F366 H348:H366">
    <cfRule type="expression" dxfId="2192" priority="140">
      <formula>F348&gt;0</formula>
    </cfRule>
    <cfRule type="expression" dxfId="2191" priority="141">
      <formula>F348&lt;0</formula>
    </cfRule>
  </conditionalFormatting>
  <conditionalFormatting sqref="F341:F347">
    <cfRule type="expression" dxfId="2190" priority="138">
      <formula>F341&gt;0</formula>
    </cfRule>
    <cfRule type="expression" dxfId="2189" priority="139">
      <formula>F341&lt;0</formula>
    </cfRule>
  </conditionalFormatting>
  <conditionalFormatting sqref="H341:H347">
    <cfRule type="expression" dxfId="2188" priority="136">
      <formula>H341&gt;0</formula>
    </cfRule>
    <cfRule type="expression" dxfId="2187" priority="137">
      <formula>H341&lt;0</formula>
    </cfRule>
  </conditionalFormatting>
  <conditionalFormatting sqref="F374:F391 H374:H391">
    <cfRule type="expression" dxfId="2186" priority="134">
      <formula>F374&gt;0</formula>
    </cfRule>
    <cfRule type="expression" dxfId="2185" priority="135">
      <formula>F374&lt;0</formula>
    </cfRule>
  </conditionalFormatting>
  <conditionalFormatting sqref="F367:F373">
    <cfRule type="expression" dxfId="2184" priority="132">
      <formula>F367&gt;0</formula>
    </cfRule>
    <cfRule type="expression" dxfId="2183" priority="133">
      <formula>F367&lt;0</formula>
    </cfRule>
  </conditionalFormatting>
  <conditionalFormatting sqref="H367:H373">
    <cfRule type="expression" dxfId="2182" priority="130">
      <formula>H367&gt;0</formula>
    </cfRule>
    <cfRule type="expression" dxfId="2181" priority="131">
      <formula>H367&lt;0</formula>
    </cfRule>
  </conditionalFormatting>
  <conditionalFormatting sqref="F392:F396 H392:H396">
    <cfRule type="expression" dxfId="2180" priority="128">
      <formula>F392&gt;0</formula>
    </cfRule>
    <cfRule type="expression" dxfId="2179" priority="129">
      <formula>F392&lt;0</formula>
    </cfRule>
  </conditionalFormatting>
  <conditionalFormatting sqref="F404:F419 H404:H419">
    <cfRule type="expression" dxfId="2178" priority="126">
      <formula>F404&gt;0</formula>
    </cfRule>
    <cfRule type="expression" dxfId="2177" priority="127">
      <formula>F404&lt;0</formula>
    </cfRule>
  </conditionalFormatting>
  <conditionalFormatting sqref="H397:H403">
    <cfRule type="expression" dxfId="2176" priority="122">
      <formula>H397&gt;0</formula>
    </cfRule>
    <cfRule type="expression" dxfId="2175" priority="123">
      <formula>H397&lt;0</formula>
    </cfRule>
  </conditionalFormatting>
  <conditionalFormatting sqref="F420 H420">
    <cfRule type="expression" dxfId="2174" priority="120">
      <formula>F420&gt;0</formula>
    </cfRule>
    <cfRule type="expression" dxfId="2173" priority="121">
      <formula>F420&lt;0</formula>
    </cfRule>
  </conditionalFormatting>
  <conditionalFormatting sqref="F421:F425 H421:H425">
    <cfRule type="expression" dxfId="2172" priority="118">
      <formula>F421&gt;0</formula>
    </cfRule>
    <cfRule type="expression" dxfId="2171" priority="119">
      <formula>F421&lt;0</formula>
    </cfRule>
  </conditionalFormatting>
  <conditionalFormatting sqref="F433:F448 H433:H448">
    <cfRule type="expression" dxfId="2170" priority="116">
      <formula>F433&gt;0</formula>
    </cfRule>
    <cfRule type="expression" dxfId="2169" priority="117">
      <formula>F433&lt;0</formula>
    </cfRule>
  </conditionalFormatting>
  <conditionalFormatting sqref="F426:F432">
    <cfRule type="expression" dxfId="2168" priority="114">
      <formula>F426&gt;0</formula>
    </cfRule>
    <cfRule type="expression" dxfId="2167" priority="115">
      <formula>F426&lt;0</formula>
    </cfRule>
  </conditionalFormatting>
  <conditionalFormatting sqref="H426:H432">
    <cfRule type="expression" dxfId="2166" priority="112">
      <formula>H426&gt;0</formula>
    </cfRule>
    <cfRule type="expression" dxfId="2165" priority="113">
      <formula>H426&lt;0</formula>
    </cfRule>
  </conditionalFormatting>
  <conditionalFormatting sqref="F450:F455 H450:H455">
    <cfRule type="expression" dxfId="2164" priority="110">
      <formula>F450&gt;0</formula>
    </cfRule>
    <cfRule type="expression" dxfId="2163" priority="111">
      <formula>F450&lt;0</formula>
    </cfRule>
  </conditionalFormatting>
  <conditionalFormatting sqref="F456 H456">
    <cfRule type="expression" dxfId="2162" priority="108">
      <formula>F456&gt;0</formula>
    </cfRule>
    <cfRule type="expression" dxfId="2161" priority="109">
      <formula>F456&lt;0</formula>
    </cfRule>
  </conditionalFormatting>
  <conditionalFormatting sqref="F457:F461 H457:H461">
    <cfRule type="expression" dxfId="2160" priority="106">
      <formula>F457&gt;0</formula>
    </cfRule>
    <cfRule type="expression" dxfId="2159" priority="107">
      <formula>F457&lt;0</formula>
    </cfRule>
  </conditionalFormatting>
  <conditionalFormatting sqref="F469:F484 H469:H484">
    <cfRule type="expression" dxfId="2158" priority="104">
      <formula>F469&gt;0</formula>
    </cfRule>
    <cfRule type="expression" dxfId="2157" priority="105">
      <formula>F469&lt;0</formula>
    </cfRule>
  </conditionalFormatting>
  <conditionalFormatting sqref="F462:F468">
    <cfRule type="expression" dxfId="2156" priority="102">
      <formula>F462&gt;0</formula>
    </cfRule>
    <cfRule type="expression" dxfId="2155" priority="103">
      <formula>F462&lt;0</formula>
    </cfRule>
  </conditionalFormatting>
  <conditionalFormatting sqref="H462:H468">
    <cfRule type="expression" dxfId="2154" priority="100">
      <formula>H462&gt;0</formula>
    </cfRule>
    <cfRule type="expression" dxfId="2153" priority="101">
      <formula>H462&lt;0</formula>
    </cfRule>
  </conditionalFormatting>
  <conditionalFormatting sqref="F485:F490 H485:H490">
    <cfRule type="expression" dxfId="2152" priority="98">
      <formula>F485&gt;0</formula>
    </cfRule>
    <cfRule type="expression" dxfId="2151" priority="99">
      <formula>F485&lt;0</formula>
    </cfRule>
  </conditionalFormatting>
  <conditionalFormatting sqref="F491 H491">
    <cfRule type="expression" dxfId="2150" priority="96">
      <formula>F491&gt;0</formula>
    </cfRule>
    <cfRule type="expression" dxfId="2149" priority="97">
      <formula>F491&lt;0</formula>
    </cfRule>
  </conditionalFormatting>
  <conditionalFormatting sqref="F492:F496 H492:H496">
    <cfRule type="expression" dxfId="2148" priority="94">
      <formula>F492&gt;0</formula>
    </cfRule>
    <cfRule type="expression" dxfId="2147" priority="95">
      <formula>F492&lt;0</formula>
    </cfRule>
  </conditionalFormatting>
  <conditionalFormatting sqref="F504:F519 H504:H519">
    <cfRule type="expression" dxfId="2146" priority="92">
      <formula>F504&gt;0</formula>
    </cfRule>
    <cfRule type="expression" dxfId="2145" priority="93">
      <formula>F504&lt;0</formula>
    </cfRule>
  </conditionalFormatting>
  <conditionalFormatting sqref="F497:F503">
    <cfRule type="expression" dxfId="2144" priority="90">
      <formula>F497&gt;0</formula>
    </cfRule>
    <cfRule type="expression" dxfId="2143" priority="91">
      <formula>F497&lt;0</formula>
    </cfRule>
  </conditionalFormatting>
  <conditionalFormatting sqref="H497:H503">
    <cfRule type="expression" dxfId="2142" priority="88">
      <formula>H497&gt;0</formula>
    </cfRule>
    <cfRule type="expression" dxfId="2141" priority="89">
      <formula>H497&lt;0</formula>
    </cfRule>
  </conditionalFormatting>
  <conditionalFormatting sqref="M548">
    <cfRule type="expression" dxfId="2140" priority="86">
      <formula>M548&gt;0</formula>
    </cfRule>
    <cfRule type="expression" dxfId="2139" priority="87">
      <formula>M548&lt;0</formula>
    </cfRule>
  </conditionalFormatting>
  <conditionalFormatting sqref="F113:F124">
    <cfRule type="expression" dxfId="2138" priority="82">
      <formula>F113&gt;0</formula>
    </cfRule>
    <cfRule type="expression" dxfId="2137" priority="83">
      <formula>F113&lt;0</formula>
    </cfRule>
  </conditionalFormatting>
  <conditionalFormatting sqref="H113:H124">
    <cfRule type="expression" dxfId="2136" priority="80">
      <formula>H113&gt;0</formula>
    </cfRule>
    <cfRule type="expression" dxfId="2135" priority="81">
      <formula>H113&lt;0</formula>
    </cfRule>
  </conditionalFormatting>
  <conditionalFormatting sqref="F107:F112 H107:H112">
    <cfRule type="expression" dxfId="2134" priority="78">
      <formula>F107&gt;0</formula>
    </cfRule>
    <cfRule type="expression" dxfId="2133" priority="79">
      <formula>F107&lt;0</formula>
    </cfRule>
  </conditionalFormatting>
  <conditionalFormatting sqref="J109">
    <cfRule type="expression" dxfId="2132" priority="76">
      <formula>J109&gt;0</formula>
    </cfRule>
    <cfRule type="expression" dxfId="2131" priority="77">
      <formula>J109&lt;0</formula>
    </cfRule>
  </conditionalFormatting>
  <conditionalFormatting sqref="J110:J116">
    <cfRule type="expression" dxfId="2130" priority="74">
      <formula>J110&gt;0</formula>
    </cfRule>
    <cfRule type="expression" dxfId="2129" priority="75">
      <formula>J110&lt;0</formula>
    </cfRule>
  </conditionalFormatting>
  <conditionalFormatting sqref="L109:L191 L198 L200">
    <cfRule type="expression" dxfId="2128" priority="70">
      <formula>L109&gt;0</formula>
    </cfRule>
    <cfRule type="expression" dxfId="2127" priority="71">
      <formula>L109&lt;0</formula>
    </cfRule>
  </conditionalFormatting>
  <conditionalFormatting sqref="Q10">
    <cfRule type="expression" dxfId="2126" priority="68">
      <formula>Q10&gt;0</formula>
    </cfRule>
    <cfRule type="expression" dxfId="2125" priority="69">
      <formula>Q10&lt;0</formula>
    </cfRule>
  </conditionalFormatting>
  <conditionalFormatting sqref="H220:H222 F220:F222">
    <cfRule type="expression" dxfId="2124" priority="65">
      <formula>F220&gt;0</formula>
    </cfRule>
    <cfRule type="expression" dxfId="2123" priority="66">
      <formula>F220&lt;0</formula>
    </cfRule>
  </conditionalFormatting>
  <conditionalFormatting sqref="H216:H218 F216:F218">
    <cfRule type="expression" dxfId="2122" priority="63">
      <formula>F216&gt;0</formula>
    </cfRule>
    <cfRule type="expression" dxfId="2121" priority="64">
      <formula>F216&lt;0</formula>
    </cfRule>
  </conditionalFormatting>
  <conditionalFormatting sqref="H215 F215">
    <cfRule type="expression" dxfId="2120" priority="61">
      <formula>F215&gt;0</formula>
    </cfRule>
    <cfRule type="expression" dxfId="2119" priority="62">
      <formula>F215&lt;0</formula>
    </cfRule>
  </conditionalFormatting>
  <conditionalFormatting sqref="H219 F219">
    <cfRule type="expression" dxfId="2118" priority="59">
      <formula>F219&gt;0</formula>
    </cfRule>
    <cfRule type="expression" dxfId="2117" priority="60">
      <formula>F219&lt;0</formula>
    </cfRule>
  </conditionalFormatting>
  <conditionalFormatting sqref="H225:H228 F225:F228">
    <cfRule type="expression" dxfId="2116" priority="55">
      <formula>F225&gt;0</formula>
    </cfRule>
    <cfRule type="expression" dxfId="2115" priority="56">
      <formula>F225&lt;0</formula>
    </cfRule>
  </conditionalFormatting>
  <conditionalFormatting sqref="H223:H224 F223:F224">
    <cfRule type="expression" dxfId="2114" priority="53">
      <formula>F223&gt;0</formula>
    </cfRule>
    <cfRule type="expression" dxfId="2113" priority="54">
      <formula>F223&lt;0</formula>
    </cfRule>
  </conditionalFormatting>
  <conditionalFormatting sqref="H250 F250">
    <cfRule type="expression" dxfId="2112" priority="51">
      <formula>F250&gt;0</formula>
    </cfRule>
    <cfRule type="expression" dxfId="2111" priority="52">
      <formula>F250&lt;0</formula>
    </cfRule>
  </conditionalFormatting>
  <conditionalFormatting sqref="H231:H233 F231:F233">
    <cfRule type="expression" dxfId="2110" priority="49">
      <formula>F231&gt;0</formula>
    </cfRule>
    <cfRule type="expression" dxfId="2109" priority="50">
      <formula>F231&lt;0</formula>
    </cfRule>
  </conditionalFormatting>
  <conditionalFormatting sqref="H229:H230 F229:F230">
    <cfRule type="expression" dxfId="2108" priority="47">
      <formula>F229&gt;0</formula>
    </cfRule>
    <cfRule type="expression" dxfId="2107" priority="48">
      <formula>F229&lt;0</formula>
    </cfRule>
  </conditionalFormatting>
  <conditionalFormatting sqref="H243:H245 F243:F245">
    <cfRule type="expression" dxfId="2106" priority="45">
      <formula>F243&gt;0</formula>
    </cfRule>
    <cfRule type="expression" dxfId="2105" priority="46">
      <formula>F243&lt;0</formula>
    </cfRule>
  </conditionalFormatting>
  <conditionalFormatting sqref="H242 F242">
    <cfRule type="expression" dxfId="2104" priority="43">
      <formula>F242&gt;0</formula>
    </cfRule>
    <cfRule type="expression" dxfId="2103" priority="44">
      <formula>F242&lt;0</formula>
    </cfRule>
  </conditionalFormatting>
  <conditionalFormatting sqref="H239:H241 F239:F241">
    <cfRule type="expression" dxfId="2102" priority="41">
      <formula>F239&gt;0</formula>
    </cfRule>
    <cfRule type="expression" dxfId="2101" priority="42">
      <formula>F239&lt;0</formula>
    </cfRule>
  </conditionalFormatting>
  <conditionalFormatting sqref="H238 F238">
    <cfRule type="expression" dxfId="2100" priority="39">
      <formula>F238&gt;0</formula>
    </cfRule>
    <cfRule type="expression" dxfId="2099" priority="40">
      <formula>F238&lt;0</formula>
    </cfRule>
  </conditionalFormatting>
  <conditionalFormatting sqref="H235:H237 F235:F237">
    <cfRule type="expression" dxfId="2098" priority="37">
      <formula>F235&gt;0</formula>
    </cfRule>
    <cfRule type="expression" dxfId="2097" priority="38">
      <formula>F235&lt;0</formula>
    </cfRule>
  </conditionalFormatting>
  <conditionalFormatting sqref="H234 F234">
    <cfRule type="expression" dxfId="2096" priority="35">
      <formula>F234&gt;0</formula>
    </cfRule>
    <cfRule type="expression" dxfId="2095" priority="36">
      <formula>F234&lt;0</formula>
    </cfRule>
  </conditionalFormatting>
  <conditionalFormatting sqref="H247:H249 F247:F249">
    <cfRule type="expression" dxfId="2094" priority="33">
      <formula>F247&gt;0</formula>
    </cfRule>
    <cfRule type="expression" dxfId="2093" priority="34">
      <formula>F247&lt;0</formula>
    </cfRule>
  </conditionalFormatting>
  <conditionalFormatting sqref="H246 F246">
    <cfRule type="expression" dxfId="2092" priority="31">
      <formula>F246&gt;0</formula>
    </cfRule>
    <cfRule type="expression" dxfId="2091" priority="32">
      <formula>F246&lt;0</formula>
    </cfRule>
  </conditionalFormatting>
  <conditionalFormatting sqref="H254 F254">
    <cfRule type="expression" dxfId="2090" priority="27">
      <formula>F254&gt;0</formula>
    </cfRule>
    <cfRule type="expression" dxfId="2089" priority="28">
      <formula>F254&lt;0</formula>
    </cfRule>
  </conditionalFormatting>
  <conditionalFormatting sqref="H251:H253 F251:F253">
    <cfRule type="expression" dxfId="2088" priority="25">
      <formula>F251&gt;0</formula>
    </cfRule>
    <cfRule type="expression" dxfId="2087" priority="26">
      <formula>F251&lt;0</formula>
    </cfRule>
  </conditionalFormatting>
  <conditionalFormatting sqref="H265:H266 F265:F266">
    <cfRule type="expression" dxfId="2086" priority="23">
      <formula>F265&gt;0</formula>
    </cfRule>
    <cfRule type="expression" dxfId="2085" priority="24">
      <formula>F265&lt;0</formula>
    </cfRule>
  </conditionalFormatting>
  <conditionalFormatting sqref="H261:H264 F261:F264">
    <cfRule type="expression" dxfId="2084" priority="19">
      <formula>F261&gt;0</formula>
    </cfRule>
    <cfRule type="expression" dxfId="2083" priority="20">
      <formula>F261&lt;0</formula>
    </cfRule>
  </conditionalFormatting>
  <conditionalFormatting sqref="H259:H260 F259:F260">
    <cfRule type="expression" dxfId="2082" priority="17">
      <formula>F259&gt;0</formula>
    </cfRule>
    <cfRule type="expression" dxfId="2081" priority="18">
      <formula>F259&lt;0</formula>
    </cfRule>
  </conditionalFormatting>
  <conditionalFormatting sqref="H255:H258 F255:F258">
    <cfRule type="expression" dxfId="2080" priority="13">
      <formula>F255&gt;0</formula>
    </cfRule>
    <cfRule type="expression" dxfId="2079" priority="14">
      <formula>F255&lt;0</formula>
    </cfRule>
  </conditionalFormatting>
  <conditionalFormatting sqref="F274:F277 H274:H277">
    <cfRule type="expression" dxfId="2078" priority="11">
      <formula>F274&gt;0</formula>
    </cfRule>
    <cfRule type="expression" dxfId="2077" priority="12">
      <formula>F274&lt;0</formula>
    </cfRule>
  </conditionalFormatting>
  <conditionalFormatting sqref="F272:F273 H272:H273">
    <cfRule type="expression" dxfId="2076" priority="9">
      <formula>F272&gt;0</formula>
    </cfRule>
    <cfRule type="expression" dxfId="2075" priority="10">
      <formula>F272&lt;0</formula>
    </cfRule>
  </conditionalFormatting>
  <conditionalFormatting sqref="F281:F283 H281:H283 K281:K283">
    <cfRule type="expression" dxfId="2074" priority="5">
      <formula>F281&gt;0</formula>
    </cfRule>
    <cfRule type="expression" dxfId="2073" priority="6">
      <formula>F281&lt;0</formula>
    </cfRule>
  </conditionalFormatting>
  <conditionalFormatting sqref="F278:F280 H278:H280 K278:K280">
    <cfRule type="expression" dxfId="2072" priority="3">
      <formula>F278&gt;0</formula>
    </cfRule>
    <cfRule type="expression" dxfId="2071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251</v>
      </c>
      <c r="AJ2">
        <f>$Q$2*$Q$4</f>
        <v>5176</v>
      </c>
      <c r="AK2">
        <f ca="1">AJ2*EXP(-$X$2 * AI2/365.25)</f>
        <v>5176</v>
      </c>
      <c r="AM2" s="2">
        <f>Q10</f>
        <v>0</v>
      </c>
      <c r="AO2">
        <f ca="1" xml:space="preserve"> (SUM(AB:AB) - SUM(AE:AE) - SUM(AH:AH) - SUM(AK:AK))/SUM(AB:AB)</f>
        <v>4.2705499009036342E-2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12.94</v>
      </c>
      <c r="R4" s="495">
        <v>1.3299999999999999E-2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5176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-635.65000000000146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-635.65000000000146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-0.1093751344282607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3.7094281298299843E-2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13.621052631578948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14.234</v>
      </c>
      <c r="W21" s="134"/>
    </row>
    <row r="22" spans="1:34" x14ac:dyDescent="0.25">
      <c r="O22" s="81">
        <v>1.0900000000000001</v>
      </c>
      <c r="P22" s="81">
        <f t="shared" ref="P22:P41" si="10">O22*$Q$4</f>
        <v>14.104600000000001</v>
      </c>
      <c r="W22" s="134"/>
    </row>
    <row r="23" spans="1:34" x14ac:dyDescent="0.25">
      <c r="O23" s="81">
        <v>1.08</v>
      </c>
      <c r="P23" s="81">
        <f t="shared" si="10"/>
        <v>13.975200000000001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13.845800000000001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13.7164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13.587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13.457599999999999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13.328200000000001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13.1988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13.0694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12.94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12.810599999999999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12.681199999999999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12.551799999999998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12.4224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12.292999999999999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12.163599999999999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12.0342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11.9048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11.775399999999999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11.645999999999999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0" priority="25">
      <formula>F56&gt;0</formula>
    </cfRule>
    <cfRule type="expression" dxfId="2069" priority="26">
      <formula>F56&lt;0</formula>
    </cfRule>
  </conditionalFormatting>
  <conditionalFormatting sqref="Q7">
    <cfRule type="expression" dxfId="2068" priority="23">
      <formula>Q7&gt;0</formula>
    </cfRule>
    <cfRule type="expression" dxfId="2067" priority="24">
      <formula>Q7&lt;0</formula>
    </cfRule>
  </conditionalFormatting>
  <conditionalFormatting sqref="Q8">
    <cfRule type="expression" dxfId="2066" priority="21">
      <formula>Q8&gt;0</formula>
    </cfRule>
    <cfRule type="expression" dxfId="2065" priority="22">
      <formula>Q8&lt;0</formula>
    </cfRule>
  </conditionalFormatting>
  <conditionalFormatting sqref="F25:F30 F34:F55">
    <cfRule type="expression" dxfId="2064" priority="19">
      <formula>F25&gt;0</formula>
    </cfRule>
    <cfRule type="expression" dxfId="2063" priority="20">
      <formula>F25&lt;0</formula>
    </cfRule>
  </conditionalFormatting>
  <conditionalFormatting sqref="H25:H30 H34:H55">
    <cfRule type="expression" dxfId="2062" priority="17">
      <formula>H25&gt;0</formula>
    </cfRule>
    <cfRule type="expression" dxfId="2061" priority="18">
      <formula>H25&lt;0</formula>
    </cfRule>
  </conditionalFormatting>
  <conditionalFormatting sqref="F89:F110">
    <cfRule type="expression" dxfId="2060" priority="15">
      <formula>F89&gt;0</formula>
    </cfRule>
    <cfRule type="expression" dxfId="2059" priority="16">
      <formula>F89&lt;0</formula>
    </cfRule>
  </conditionalFormatting>
  <conditionalFormatting sqref="H89:H110">
    <cfRule type="expression" dxfId="2058" priority="13">
      <formula>H89&gt;0</formula>
    </cfRule>
    <cfRule type="expression" dxfId="2057" priority="14">
      <formula>H89&lt;0</formula>
    </cfRule>
  </conditionalFormatting>
  <conditionalFormatting sqref="Q10">
    <cfRule type="expression" dxfId="2056" priority="11">
      <formula>Q10&gt;0</formula>
    </cfRule>
    <cfRule type="expression" dxfId="2055" priority="12">
      <formula>Q10&lt;0</formula>
    </cfRule>
  </conditionalFormatting>
  <conditionalFormatting sqref="J25:J38">
    <cfRule type="expression" dxfId="2054" priority="9">
      <formula>J25&gt;0</formula>
    </cfRule>
    <cfRule type="expression" dxfId="2053" priority="10">
      <formula>J25&lt;0</formula>
    </cfRule>
  </conditionalFormatting>
  <conditionalFormatting sqref="K25:K38">
    <cfRule type="expression" dxfId="2052" priority="7">
      <formula>K25&gt;0</formula>
    </cfRule>
    <cfRule type="expression" dxfId="2051" priority="8">
      <formula>K25&lt;0</formula>
    </cfRule>
  </conditionalFormatting>
  <conditionalFormatting sqref="L25:L38">
    <cfRule type="expression" dxfId="2050" priority="5">
      <formula>L25&gt;0</formula>
    </cfRule>
    <cfRule type="expression" dxfId="204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8" priority="3">
      <formula>F31&gt;0</formula>
    </cfRule>
    <cfRule type="expression" dxfId="2047" priority="4">
      <formula>F31&lt;0</formula>
    </cfRule>
  </conditionalFormatting>
  <conditionalFormatting sqref="H31:H33">
    <cfRule type="expression" dxfId="2046" priority="1">
      <formula>H31&gt;0</formula>
    </cfRule>
    <cfRule type="expression" dxfId="204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39.92</v>
      </c>
      <c r="R4" s="495">
        <v>6.6E-3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13972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-1004.8100000000013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-1004.8100000000013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-6.7091056106073396E-2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19.23855421686747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43.912000000000006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43.512800000000006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43.113600000000005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42.714400000000005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42.315200000000004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41.916000000000004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41.516800000000003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41.117600000000003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40.718400000000003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40.319200000000002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39.92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39.520800000000001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39.121600000000001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38.7224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38.3232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37.923999999999999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37.524799999999999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37.125600000000006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36.726400000000005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36.327200000000005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35.928000000000004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44" priority="35">
      <formula>F60&gt;0</formula>
    </cfRule>
    <cfRule type="expression" dxfId="2043" priority="36">
      <formula>F60&lt;0</formula>
    </cfRule>
  </conditionalFormatting>
  <conditionalFormatting sqref="Q7">
    <cfRule type="expression" dxfId="2042" priority="33">
      <formula>Q7&gt;0</formula>
    </cfRule>
    <cfRule type="expression" dxfId="2041" priority="34">
      <formula>Q7&lt;0</formula>
    </cfRule>
  </conditionalFormatting>
  <conditionalFormatting sqref="Q8">
    <cfRule type="expression" dxfId="2040" priority="31">
      <formula>Q8&gt;0</formula>
    </cfRule>
    <cfRule type="expression" dxfId="2039" priority="32">
      <formula>Q8&lt;0</formula>
    </cfRule>
  </conditionalFormatting>
  <conditionalFormatting sqref="F31:F49 F51:F59">
    <cfRule type="expression" dxfId="2038" priority="29">
      <formula>F31&gt;0</formula>
    </cfRule>
    <cfRule type="expression" dxfId="2037" priority="30">
      <formula>F31&lt;0</formula>
    </cfRule>
  </conditionalFormatting>
  <conditionalFormatting sqref="H31:H49 H51:H59">
    <cfRule type="expression" dxfId="2036" priority="27">
      <formula>H31&gt;0</formula>
    </cfRule>
    <cfRule type="expression" dxfId="2035" priority="28">
      <formula>H31&lt;0</formula>
    </cfRule>
  </conditionalFormatting>
  <conditionalFormatting sqref="Q10">
    <cfRule type="expression" dxfId="2034" priority="25">
      <formula>Q10&gt;0</formula>
    </cfRule>
    <cfRule type="expression" dxfId="2033" priority="26">
      <formula>Q10&lt;0</formula>
    </cfRule>
  </conditionalFormatting>
  <conditionalFormatting sqref="J25:J38">
    <cfRule type="expression" dxfId="2032" priority="23">
      <formula>J25&gt;0</formula>
    </cfRule>
    <cfRule type="expression" dxfId="2031" priority="24">
      <formula>J25&lt;0</formula>
    </cfRule>
  </conditionalFormatting>
  <conditionalFormatting sqref="K38">
    <cfRule type="expression" dxfId="2030" priority="21">
      <formula>K38&gt;0</formula>
    </cfRule>
    <cfRule type="expression" dxfId="2029" priority="22">
      <formula>K38&lt;0</formula>
    </cfRule>
  </conditionalFormatting>
  <conditionalFormatting sqref="L25:L38">
    <cfRule type="expression" dxfId="2028" priority="19">
      <formula>L25&gt;0</formula>
    </cfRule>
    <cfRule type="expression" dxfId="2027" priority="20">
      <formula>L25&lt;0</formula>
    </cfRule>
  </conditionalFormatting>
  <conditionalFormatting sqref="F89:F110">
    <cfRule type="expression" dxfId="2026" priority="17">
      <formula>F89&gt;0</formula>
    </cfRule>
    <cfRule type="expression" dxfId="2025" priority="18">
      <formula>F89&lt;0</formula>
    </cfRule>
  </conditionalFormatting>
  <conditionalFormatting sqref="H89:H110">
    <cfRule type="expression" dxfId="2024" priority="15">
      <formula>H89&gt;0</formula>
    </cfRule>
    <cfRule type="expression" dxfId="2023" priority="16">
      <formula>H89&lt;0</formula>
    </cfRule>
  </conditionalFormatting>
  <conditionalFormatting sqref="J89:J102">
    <cfRule type="expression" dxfId="2022" priority="13">
      <formula>J89&gt;0</formula>
    </cfRule>
    <cfRule type="expression" dxfId="2021" priority="14">
      <formula>J89&lt;0</formula>
    </cfRule>
  </conditionalFormatting>
  <conditionalFormatting sqref="K89:K102">
    <cfRule type="expression" dxfId="2020" priority="11">
      <formula>K89&gt;0</formula>
    </cfRule>
    <cfRule type="expression" dxfId="2019" priority="12">
      <formula>K89&lt;0</formula>
    </cfRule>
  </conditionalFormatting>
  <conditionalFormatting sqref="L89:L102">
    <cfRule type="expression" dxfId="2018" priority="9">
      <formula>L89&gt;0</formula>
    </cfRule>
    <cfRule type="expression" dxfId="2017" priority="10">
      <formula>L89&lt;0</formula>
    </cfRule>
  </conditionalFormatting>
  <conditionalFormatting sqref="F25:F30">
    <cfRule type="expression" dxfId="2016" priority="7">
      <formula>F25&gt;0</formula>
    </cfRule>
    <cfRule type="expression" dxfId="2015" priority="8">
      <formula>F25&lt;0</formula>
    </cfRule>
  </conditionalFormatting>
  <conditionalFormatting sqref="H25:H30">
    <cfRule type="expression" dxfId="2014" priority="5">
      <formula>H25&gt;0</formula>
    </cfRule>
    <cfRule type="expression" dxfId="2013" priority="6">
      <formula>H25&lt;0</formula>
    </cfRule>
  </conditionalFormatting>
  <conditionalFormatting sqref="F50">
    <cfRule type="expression" dxfId="2012" priority="3">
      <formula>F50&gt;0</formula>
    </cfRule>
    <cfRule type="expression" dxfId="2011" priority="4">
      <formula>F50&lt;0</formula>
    </cfRule>
  </conditionalFormatting>
  <conditionalFormatting sqref="H50">
    <cfRule type="expression" dxfId="2010" priority="1">
      <formula>H50&gt;0</formula>
    </cfRule>
    <cfRule type="expression" dxfId="2009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8" priority="35">
      <formula>F47&gt;0</formula>
    </cfRule>
    <cfRule type="expression" dxfId="2007" priority="36">
      <formula>F47&lt;0</formula>
    </cfRule>
  </conditionalFormatting>
  <conditionalFormatting sqref="Q7">
    <cfRule type="expression" dxfId="2006" priority="33">
      <formula>Q7&gt;0</formula>
    </cfRule>
    <cfRule type="expression" dxfId="2005" priority="34">
      <formula>Q7&lt;0</formula>
    </cfRule>
  </conditionalFormatting>
  <conditionalFormatting sqref="Q8">
    <cfRule type="expression" dxfId="2004" priority="31">
      <formula>Q8&gt;0</formula>
    </cfRule>
    <cfRule type="expression" dxfId="2003" priority="32">
      <formula>Q8&lt;0</formula>
    </cfRule>
  </conditionalFormatting>
  <conditionalFormatting sqref="F30:F46">
    <cfRule type="expression" dxfId="2002" priority="29">
      <formula>F30&gt;0</formula>
    </cfRule>
    <cfRule type="expression" dxfId="2001" priority="30">
      <formula>F30&lt;0</formula>
    </cfRule>
  </conditionalFormatting>
  <conditionalFormatting sqref="H30:H46">
    <cfRule type="expression" dxfId="2000" priority="27">
      <formula>H30&gt;0</formula>
    </cfRule>
    <cfRule type="expression" dxfId="1999" priority="28">
      <formula>H30&lt;0</formula>
    </cfRule>
  </conditionalFormatting>
  <conditionalFormatting sqref="Q10">
    <cfRule type="expression" dxfId="1998" priority="25">
      <formula>Q10&gt;0</formula>
    </cfRule>
    <cfRule type="expression" dxfId="1997" priority="26">
      <formula>Q10&lt;0</formula>
    </cfRule>
  </conditionalFormatting>
  <conditionalFormatting sqref="J25:J38">
    <cfRule type="expression" dxfId="1996" priority="23">
      <formula>J25&gt;0</formula>
    </cfRule>
    <cfRule type="expression" dxfId="1995" priority="24">
      <formula>J25&lt;0</formula>
    </cfRule>
  </conditionalFormatting>
  <conditionalFormatting sqref="K25:K38">
    <cfRule type="expression" dxfId="1994" priority="21">
      <formula>K25&gt;0</formula>
    </cfRule>
    <cfRule type="expression" dxfId="1993" priority="22">
      <formula>K25&lt;0</formula>
    </cfRule>
  </conditionalFormatting>
  <conditionalFormatting sqref="L25 L38">
    <cfRule type="expression" dxfId="1992" priority="19">
      <formula>L25&gt;0</formula>
    </cfRule>
    <cfRule type="expression" dxfId="1991" priority="20">
      <formula>L25&lt;0</formula>
    </cfRule>
  </conditionalFormatting>
  <conditionalFormatting sqref="F89:F110">
    <cfRule type="expression" dxfId="1990" priority="17">
      <formula>F89&gt;0</formula>
    </cfRule>
    <cfRule type="expression" dxfId="1989" priority="18">
      <formula>F89&lt;0</formula>
    </cfRule>
  </conditionalFormatting>
  <conditionalFormatting sqref="H89:H110">
    <cfRule type="expression" dxfId="1988" priority="15">
      <formula>H89&gt;0</formula>
    </cfRule>
    <cfRule type="expression" dxfId="1987" priority="16">
      <formula>H89&lt;0</formula>
    </cfRule>
  </conditionalFormatting>
  <conditionalFormatting sqref="J89:J102">
    <cfRule type="expression" dxfId="1986" priority="13">
      <formula>J89&gt;0</formula>
    </cfRule>
    <cfRule type="expression" dxfId="1985" priority="14">
      <formula>J89&lt;0</formula>
    </cfRule>
  </conditionalFormatting>
  <conditionalFormatting sqref="K89:K102">
    <cfRule type="expression" dxfId="1984" priority="11">
      <formula>K89&gt;0</formula>
    </cfRule>
    <cfRule type="expression" dxfId="1983" priority="12">
      <formula>K89&lt;0</formula>
    </cfRule>
  </conditionalFormatting>
  <conditionalFormatting sqref="L89:L102">
    <cfRule type="expression" dxfId="1982" priority="9">
      <formula>L89&gt;0</formula>
    </cfRule>
    <cfRule type="expression" dxfId="1981" priority="10">
      <formula>L89&lt;0</formula>
    </cfRule>
  </conditionalFormatting>
  <conditionalFormatting sqref="F25 F29">
    <cfRule type="expression" dxfId="1980" priority="7">
      <formula>F25&gt;0</formula>
    </cfRule>
    <cfRule type="expression" dxfId="1979" priority="8">
      <formula>F25&lt;0</formula>
    </cfRule>
  </conditionalFormatting>
  <conditionalFormatting sqref="H29 H25:H27">
    <cfRule type="expression" dxfId="1978" priority="5">
      <formula>H25&gt;0</formula>
    </cfRule>
    <cfRule type="expression" dxfId="1977" priority="6">
      <formula>H25&lt;0</formula>
    </cfRule>
  </conditionalFormatting>
  <conditionalFormatting sqref="F26:F28">
    <cfRule type="expression" dxfId="1976" priority="3">
      <formula>F26&gt;0</formula>
    </cfRule>
    <cfRule type="expression" dxfId="1975" priority="4">
      <formula>F26&lt;0</formula>
    </cfRule>
  </conditionalFormatting>
  <conditionalFormatting sqref="H28">
    <cfRule type="expression" dxfId="1974" priority="1">
      <formula>H28&gt;0</formula>
    </cfRule>
    <cfRule type="expression" dxfId="197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31.5</v>
      </c>
      <c r="R4" s="222">
        <v>1.4800000000000001E-2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9450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6376.6200000000172</v>
      </c>
      <c r="R7" s="29">
        <v>43353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4628.6500000000233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0.96003194126126978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1.7777777777777778E-2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15.180722891566264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34.650000000000006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34.335000000000001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34.020000000000003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33.705000000000005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33.39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33.075000000000003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32.76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32.445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32.130000000000003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31.815000000000001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31.184999999999999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30.87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30.555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30.24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29.924999999999997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29.61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29.295000000000002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28.665000000000003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28.35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6" si="22">C164*(E164-D164)</f>
        <v>4584</v>
      </c>
      <c r="G164" s="39">
        <f t="shared" ref="G164:G166" si="23">D164*C164</f>
        <v>4821</v>
      </c>
      <c r="H164" s="222">
        <f t="shared" ref="H164:H166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5">C172*(E172-D172)</f>
        <v>-33.800000000000097</v>
      </c>
      <c r="G172" s="363">
        <f t="shared" ref="G172:G185" si="26">D172*C172</f>
        <v>3591.7999999999997</v>
      </c>
      <c r="H172" s="364">
        <f t="shared" ref="H172:H185" si="27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5"/>
        <v>85.200000000000387</v>
      </c>
      <c r="G173" s="363">
        <f t="shared" si="26"/>
        <v>3591.7999999999997</v>
      </c>
      <c r="H173" s="364">
        <f t="shared" si="27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5"/>
        <v>-136.80000000000021</v>
      </c>
      <c r="G174" s="363">
        <f t="shared" si="26"/>
        <v>3591.7999999999997</v>
      </c>
      <c r="H174" s="364">
        <f t="shared" si="27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5"/>
        <v>-147.56000000000029</v>
      </c>
      <c r="G175" s="363">
        <f t="shared" si="26"/>
        <v>4959.3599999999997</v>
      </c>
      <c r="H175" s="364">
        <f t="shared" si="27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5"/>
        <v>-49.199999999999591</v>
      </c>
      <c r="G176" s="363">
        <f t="shared" si="26"/>
        <v>8408.4</v>
      </c>
      <c r="H176" s="364">
        <f t="shared" si="27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5"/>
        <v>109.60000000000036</v>
      </c>
      <c r="G177" s="363">
        <f t="shared" si="26"/>
        <v>6994.4000000000005</v>
      </c>
      <c r="H177" s="364">
        <f t="shared" si="27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5"/>
        <v>-6.4000000000007162</v>
      </c>
      <c r="G178" s="363">
        <f t="shared" si="26"/>
        <v>6994.4000000000005</v>
      </c>
      <c r="H178" s="364">
        <f t="shared" si="27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5"/>
        <v>166.71999999999912</v>
      </c>
      <c r="G179" s="363">
        <f t="shared" si="26"/>
        <v>5554.880000000001</v>
      </c>
      <c r="H179" s="364">
        <f t="shared" si="27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5"/>
        <v>218.88000000000034</v>
      </c>
      <c r="G180" s="363">
        <f t="shared" si="26"/>
        <v>5544.32</v>
      </c>
      <c r="H180" s="364">
        <f t="shared" si="27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5"/>
        <v>298.88000000000034</v>
      </c>
      <c r="G181" s="363">
        <f t="shared" si="26"/>
        <v>5544.32</v>
      </c>
      <c r="H181" s="364">
        <f t="shared" si="27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5"/>
        <v>363.18000000000006</v>
      </c>
      <c r="G182" s="363">
        <f t="shared" si="26"/>
        <v>1845.42</v>
      </c>
      <c r="H182" s="364">
        <f t="shared" si="27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5"/>
        <v>329.12000000000035</v>
      </c>
      <c r="G183" s="363">
        <f t="shared" si="26"/>
        <v>5384.48</v>
      </c>
      <c r="H183" s="364">
        <f t="shared" si="27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5"/>
        <v>169.60000000000036</v>
      </c>
      <c r="G184" s="363">
        <f t="shared" si="26"/>
        <v>5384</v>
      </c>
      <c r="H184" s="364">
        <f t="shared" si="27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5"/>
        <v>474.7199999999998</v>
      </c>
      <c r="G185" s="363">
        <f t="shared" si="26"/>
        <v>5384.48</v>
      </c>
      <c r="H185" s="364">
        <f t="shared" si="27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8">C186*(E186-D186)</f>
        <v>588.31999999999994</v>
      </c>
      <c r="G186" s="363">
        <f t="shared" ref="G186:G199" si="29">D186*C186</f>
        <v>5384.48</v>
      </c>
      <c r="H186" s="364">
        <f t="shared" ref="H186:H228" si="30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8"/>
        <v>673.12000000000012</v>
      </c>
      <c r="G187" s="363">
        <f t="shared" si="29"/>
        <v>5384.48</v>
      </c>
      <c r="H187" s="364">
        <f t="shared" si="30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8"/>
        <v>597.9200000000003</v>
      </c>
      <c r="G188" s="363">
        <f t="shared" si="29"/>
        <v>5384.48</v>
      </c>
      <c r="H188" s="364">
        <f t="shared" si="30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8"/>
        <v>489.12000000000035</v>
      </c>
      <c r="G189" s="363">
        <f t="shared" si="29"/>
        <v>5384.48</v>
      </c>
      <c r="H189" s="364">
        <f t="shared" si="30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8"/>
        <v>409.12000000000035</v>
      </c>
      <c r="G190" s="363">
        <f t="shared" si="29"/>
        <v>5384.48</v>
      </c>
      <c r="H190" s="364">
        <f t="shared" si="30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8"/>
        <v>439.52</v>
      </c>
      <c r="G191" s="363">
        <f t="shared" si="29"/>
        <v>5384.48</v>
      </c>
      <c r="H191" s="364">
        <f t="shared" si="30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8"/>
        <v>369.12000000000035</v>
      </c>
      <c r="G192" s="363">
        <f t="shared" si="29"/>
        <v>5384.48</v>
      </c>
      <c r="H192" s="364">
        <f t="shared" si="30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8"/>
        <v>341.92000000000007</v>
      </c>
      <c r="G193" s="363">
        <f t="shared" si="29"/>
        <v>5384.48</v>
      </c>
      <c r="H193" s="364">
        <f t="shared" si="30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8"/>
        <v>442.72000000000048</v>
      </c>
      <c r="G194" s="363">
        <f t="shared" si="29"/>
        <v>5384.48</v>
      </c>
      <c r="H194" s="364">
        <f t="shared" si="30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8"/>
        <v>90.619999999999621</v>
      </c>
      <c r="G195" s="363">
        <f t="shared" si="29"/>
        <v>7821.38</v>
      </c>
      <c r="H195" s="364">
        <f t="shared" si="30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8"/>
        <v>51.480000000000103</v>
      </c>
      <c r="G196" s="363">
        <f t="shared" si="29"/>
        <v>8837.92</v>
      </c>
      <c r="H196" s="364">
        <f t="shared" si="30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8"/>
        <v>-376.80000000000007</v>
      </c>
      <c r="G197" s="363">
        <f t="shared" si="29"/>
        <v>10159.799999999999</v>
      </c>
      <c r="H197" s="364">
        <f t="shared" si="30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8"/>
        <v>-388.00000000000239</v>
      </c>
      <c r="G198" s="363">
        <f t="shared" si="29"/>
        <v>13408.000000000002</v>
      </c>
      <c r="H198" s="364">
        <f t="shared" si="30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8"/>
        <v>-262.9400000000004</v>
      </c>
      <c r="G199" s="363">
        <f t="shared" si="29"/>
        <v>13354.939999999999</v>
      </c>
      <c r="H199" s="364">
        <f t="shared" si="30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8"/>
        <v>-514.93999999999858</v>
      </c>
      <c r="G200" s="363">
        <f t="shared" ref="G200:G205" si="31">D200*C200</f>
        <v>13354.939999999999</v>
      </c>
      <c r="H200" s="364">
        <f t="shared" si="30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8"/>
        <v>-582.93999999999892</v>
      </c>
      <c r="G201" s="363">
        <f t="shared" si="31"/>
        <v>16522.939999999999</v>
      </c>
      <c r="H201" s="364">
        <f t="shared" si="30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8"/>
        <v>-292.93999999999801</v>
      </c>
      <c r="G202" s="363">
        <f t="shared" si="31"/>
        <v>16522.939999999999</v>
      </c>
      <c r="H202" s="364">
        <f t="shared" si="30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8"/>
        <v>-217.93999999999869</v>
      </c>
      <c r="G203" s="363">
        <f t="shared" si="31"/>
        <v>16522.939999999999</v>
      </c>
      <c r="H203" s="364">
        <f t="shared" si="30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8"/>
        <v>-92.93999999999869</v>
      </c>
      <c r="G204" s="363">
        <f t="shared" si="31"/>
        <v>16522.939999999999</v>
      </c>
      <c r="H204" s="364">
        <f t="shared" si="30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8"/>
        <v>-397.93999999999841</v>
      </c>
      <c r="G205" s="363">
        <f t="shared" si="31"/>
        <v>16522.939999999999</v>
      </c>
      <c r="H205" s="364">
        <f t="shared" si="30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8"/>
        <v>-27.939999999997411</v>
      </c>
      <c r="G206" s="363">
        <f t="shared" ref="G206:G228" si="32">D206*C206</f>
        <v>16522.939999999999</v>
      </c>
      <c r="H206" s="364">
        <f t="shared" si="30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8"/>
        <v>-142.9399999999994</v>
      </c>
      <c r="G207" s="363">
        <f t="shared" si="32"/>
        <v>16522.939999999999</v>
      </c>
      <c r="H207" s="364">
        <f t="shared" si="30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8"/>
        <v>-357.93999999999926</v>
      </c>
      <c r="G208" s="363">
        <f t="shared" si="32"/>
        <v>16522.939999999999</v>
      </c>
      <c r="H208" s="364">
        <f t="shared" si="30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8"/>
        <v>-442.94000000000011</v>
      </c>
      <c r="G209" s="363">
        <f t="shared" si="32"/>
        <v>16522.939999999999</v>
      </c>
      <c r="H209" s="364">
        <f t="shared" si="30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8"/>
        <v>-542.93999999999801</v>
      </c>
      <c r="G210" s="363">
        <f t="shared" si="32"/>
        <v>16522.939999999999</v>
      </c>
      <c r="H210" s="364">
        <f t="shared" si="30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8"/>
        <v>-224.94000000000014</v>
      </c>
      <c r="G211" s="363">
        <f t="shared" si="32"/>
        <v>16474.939999999999</v>
      </c>
      <c r="H211" s="364">
        <f t="shared" si="30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8"/>
        <v>-139.93999999999929</v>
      </c>
      <c r="G212" s="363">
        <f t="shared" si="32"/>
        <v>16474.939999999999</v>
      </c>
      <c r="H212" s="364">
        <f t="shared" si="30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8"/>
        <v>-847.93799999999919</v>
      </c>
      <c r="G213" s="363">
        <f t="shared" si="32"/>
        <v>19639.937999999998</v>
      </c>
      <c r="H213" s="364">
        <f t="shared" si="30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8"/>
        <v>-833.93799999999771</v>
      </c>
      <c r="G214" s="363">
        <f t="shared" si="32"/>
        <v>22757.937999999998</v>
      </c>
      <c r="H214" s="364">
        <f t="shared" si="30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8"/>
        <v>-840.93799999999885</v>
      </c>
      <c r="G215" s="363">
        <f t="shared" si="32"/>
        <v>22757.937999999998</v>
      </c>
      <c r="H215" s="364">
        <f t="shared" si="30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8"/>
        <v>-700.9379999999968</v>
      </c>
      <c r="G216" s="363">
        <f t="shared" si="32"/>
        <v>22757.937999999998</v>
      </c>
      <c r="H216" s="364">
        <f t="shared" si="30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8"/>
        <v>-1125.9439999999984</v>
      </c>
      <c r="G217" s="363">
        <f t="shared" si="32"/>
        <v>25837.944</v>
      </c>
      <c r="H217" s="364">
        <f t="shared" si="30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8"/>
        <v>-1205.9439999999995</v>
      </c>
      <c r="G218" s="363">
        <f t="shared" si="32"/>
        <v>25837.944</v>
      </c>
      <c r="H218" s="364">
        <f t="shared" si="30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8"/>
        <v>-965.94399999999894</v>
      </c>
      <c r="G219" s="363">
        <f t="shared" si="32"/>
        <v>25837.944</v>
      </c>
      <c r="H219" s="364">
        <f t="shared" si="30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8"/>
        <v>-1477.9439999999995</v>
      </c>
      <c r="G220" s="363">
        <f t="shared" si="32"/>
        <v>25837.944</v>
      </c>
      <c r="H220" s="364">
        <f t="shared" si="30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8"/>
        <v>-1773.936000000002</v>
      </c>
      <c r="G221" s="363">
        <f t="shared" si="32"/>
        <v>28845.936000000002</v>
      </c>
      <c r="H221" s="364">
        <f t="shared" si="30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8"/>
        <v>-1935.9360000000017</v>
      </c>
      <c r="G222" s="363">
        <f t="shared" si="32"/>
        <v>28845.936000000002</v>
      </c>
      <c r="H222" s="364">
        <f t="shared" si="30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8"/>
        <v>-1989.9360000000006</v>
      </c>
      <c r="G223" s="363">
        <f t="shared" si="32"/>
        <v>28845.936000000002</v>
      </c>
      <c r="H223" s="364">
        <f t="shared" si="30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8"/>
        <v>-2133.9360000000006</v>
      </c>
      <c r="G224" s="363">
        <f t="shared" si="32"/>
        <v>28845.936000000002</v>
      </c>
      <c r="H224" s="364">
        <f t="shared" si="30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8"/>
        <v>-2505.9399999999991</v>
      </c>
      <c r="G225" s="363">
        <f t="shared" si="32"/>
        <v>31785.94</v>
      </c>
      <c r="H225" s="364">
        <f t="shared" si="30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8"/>
        <v>-2945.94</v>
      </c>
      <c r="G226" s="363">
        <f t="shared" si="32"/>
        <v>31785.94</v>
      </c>
      <c r="H226" s="364">
        <f t="shared" si="30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8"/>
        <v>-2415.9399999999991</v>
      </c>
      <c r="G227" s="363">
        <f t="shared" si="32"/>
        <v>31785.94</v>
      </c>
      <c r="H227" s="364">
        <f t="shared" si="30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8"/>
        <v>-2785.94</v>
      </c>
      <c r="G228" s="363">
        <f t="shared" si="32"/>
        <v>31785.94</v>
      </c>
      <c r="H228" s="364">
        <f t="shared" si="30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3">C229*(E229-D229)</f>
        <v>-1145.9399999999996</v>
      </c>
      <c r="G229" s="363">
        <f t="shared" ref="G229:G234" si="34">D229*C229</f>
        <v>31785.94</v>
      </c>
      <c r="H229" s="364">
        <f t="shared" ref="H229:H234" si="35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3"/>
        <v>-520.01099999999701</v>
      </c>
      <c r="G230" s="363">
        <f t="shared" si="34"/>
        <v>28654.010999999999</v>
      </c>
      <c r="H230" s="364">
        <f t="shared" si="35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3"/>
        <v>-783.99999999999886</v>
      </c>
      <c r="G231" s="363">
        <f t="shared" si="34"/>
        <v>31764</v>
      </c>
      <c r="H231" s="364">
        <f t="shared" si="35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3"/>
        <v>350.64000000000027</v>
      </c>
      <c r="G232" s="363">
        <f t="shared" si="34"/>
        <v>15759.359999999999</v>
      </c>
      <c r="H232" s="364">
        <f t="shared" si="35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3"/>
        <v>-398.86400000000037</v>
      </c>
      <c r="G233" s="363">
        <f t="shared" si="34"/>
        <v>25214.864000000001</v>
      </c>
      <c r="H233" s="364">
        <f t="shared" si="35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3"/>
        <v>1280.8600000000013</v>
      </c>
      <c r="G234" s="363">
        <f t="shared" si="34"/>
        <v>12271.14</v>
      </c>
      <c r="H234" s="364">
        <f t="shared" si="35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6">C235*(E235-D235)</f>
        <v>648.8599999999991</v>
      </c>
      <c r="G235" s="363">
        <f t="shared" ref="G235:G241" si="37">D235*C235</f>
        <v>12271.14</v>
      </c>
      <c r="H235" s="364">
        <f t="shared" ref="H235:H241" si="38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6"/>
        <v>1108.8599999999985</v>
      </c>
      <c r="G236" s="363">
        <f t="shared" si="37"/>
        <v>12211.14</v>
      </c>
      <c r="H236" s="364">
        <f t="shared" si="38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6"/>
        <v>1467.7889999999991</v>
      </c>
      <c r="G237" s="363">
        <f t="shared" si="37"/>
        <v>8789.2109999999993</v>
      </c>
      <c r="H237" s="364">
        <f t="shared" si="38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6"/>
        <v>1645.7100000000005</v>
      </c>
      <c r="G238" s="363">
        <f t="shared" si="37"/>
        <v>5310.29</v>
      </c>
      <c r="H238" s="364">
        <f t="shared" si="38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6"/>
        <v>1537.7099999999996</v>
      </c>
      <c r="G239" s="363">
        <f t="shared" si="37"/>
        <v>8728.2900000000009</v>
      </c>
      <c r="H239" s="364">
        <f t="shared" si="38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6"/>
        <v>1754.0499999999997</v>
      </c>
      <c r="G240" s="363">
        <f t="shared" si="37"/>
        <v>1717.95</v>
      </c>
      <c r="H240" s="364">
        <f t="shared" si="38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6"/>
        <v>1742.0399999999997</v>
      </c>
      <c r="G241" s="363">
        <f t="shared" si="37"/>
        <v>8673.9599999999991</v>
      </c>
      <c r="H241" s="364">
        <f t="shared" si="38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9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9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9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40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9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40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9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40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9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40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9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40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9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40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9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40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9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40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9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40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9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40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9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40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9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40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9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40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9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40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9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40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9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40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9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9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9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F139:F142 H139:H142 F169:F170 H169:H170 H150:H152 F150:F152 K168:K170">
    <cfRule type="expression" dxfId="1972" priority="111">
      <formula>F139&gt;0</formula>
    </cfRule>
    <cfRule type="expression" dxfId="1971" priority="112">
      <formula>F139&lt;0</formula>
    </cfRule>
  </conditionalFormatting>
  <conditionalFormatting sqref="F181:F194 F197:F241 F244:F245">
    <cfRule type="expression" dxfId="1970" priority="107">
      <formula>F181&gt;0</formula>
    </cfRule>
    <cfRule type="expression" dxfId="1969" priority="108">
      <formula>F181&lt;0</formula>
    </cfRule>
  </conditionalFormatting>
  <conditionalFormatting sqref="F181:F194 F197:F241 F244:F245">
    <cfRule type="expression" dxfId="1968" priority="109">
      <formula>F181&gt;0</formula>
    </cfRule>
    <cfRule type="expression" dxfId="1967" priority="110">
      <formula>F181&lt;0</formula>
    </cfRule>
  </conditionalFormatting>
  <conditionalFormatting sqref="H176:H194 H197:H241 H244:H245">
    <cfRule type="expression" dxfId="1966" priority="105">
      <formula>H176&gt;0</formula>
    </cfRule>
    <cfRule type="expression" dxfId="1965" priority="106">
      <formula>H176&lt;0</formula>
    </cfRule>
  </conditionalFormatting>
  <conditionalFormatting sqref="F172:F175">
    <cfRule type="expression" dxfId="1964" priority="99">
      <formula>F172&gt;0</formula>
    </cfRule>
    <cfRule type="expression" dxfId="1963" priority="100">
      <formula>F172&lt;0</formula>
    </cfRule>
  </conditionalFormatting>
  <conditionalFormatting sqref="H172:H175">
    <cfRule type="expression" dxfId="1962" priority="97">
      <formula>H172&gt;0</formula>
    </cfRule>
    <cfRule type="expression" dxfId="1961" priority="98">
      <formula>H172&lt;0</formula>
    </cfRule>
  </conditionalFormatting>
  <conditionalFormatting sqref="Q8">
    <cfRule type="expression" dxfId="1960" priority="93">
      <formula>Q8&gt;0</formula>
    </cfRule>
    <cfRule type="expression" dxfId="1959" priority="94">
      <formula>Q8&lt;0</formula>
    </cfRule>
  </conditionalFormatting>
  <conditionalFormatting sqref="Q7">
    <cfRule type="expression" dxfId="1958" priority="95">
      <formula>Q7&gt;0</formula>
    </cfRule>
    <cfRule type="expression" dxfId="1957" priority="96">
      <formula>Q7&lt;0</formula>
    </cfRule>
  </conditionalFormatting>
  <conditionalFormatting sqref="F195">
    <cfRule type="expression" dxfId="1956" priority="89">
      <formula>F195&gt;0</formula>
    </cfRule>
    <cfRule type="expression" dxfId="1955" priority="90">
      <formula>F195&lt;0</formula>
    </cfRule>
  </conditionalFormatting>
  <conditionalFormatting sqref="F195">
    <cfRule type="expression" dxfId="1954" priority="91">
      <formula>F195&gt;0</formula>
    </cfRule>
    <cfRule type="expression" dxfId="1953" priority="92">
      <formula>F195&lt;0</formula>
    </cfRule>
  </conditionalFormatting>
  <conditionalFormatting sqref="H195">
    <cfRule type="expression" dxfId="1952" priority="87">
      <formula>H195&gt;0</formula>
    </cfRule>
    <cfRule type="expression" dxfId="1951" priority="88">
      <formula>H195&lt;0</formula>
    </cfRule>
  </conditionalFormatting>
  <conditionalFormatting sqref="F196">
    <cfRule type="expression" dxfId="1950" priority="83">
      <formula>F196&gt;0</formula>
    </cfRule>
    <cfRule type="expression" dxfId="1949" priority="84">
      <formula>F196&lt;0</formula>
    </cfRule>
  </conditionalFormatting>
  <conditionalFormatting sqref="F196">
    <cfRule type="expression" dxfId="1948" priority="85">
      <formula>F196&gt;0</formula>
    </cfRule>
    <cfRule type="expression" dxfId="1947" priority="86">
      <formula>F196&lt;0</formula>
    </cfRule>
  </conditionalFormatting>
  <conditionalFormatting sqref="H196">
    <cfRule type="expression" dxfId="1946" priority="81">
      <formula>H196&gt;0</formula>
    </cfRule>
    <cfRule type="expression" dxfId="1945" priority="82">
      <formula>H196&lt;0</formula>
    </cfRule>
  </conditionalFormatting>
  <conditionalFormatting sqref="F242:F243">
    <cfRule type="expression" dxfId="1944" priority="77">
      <formula>F242&gt;0</formula>
    </cfRule>
    <cfRule type="expression" dxfId="1943" priority="78">
      <formula>F242&lt;0</formula>
    </cfRule>
  </conditionalFormatting>
  <conditionalFormatting sqref="F242:F243">
    <cfRule type="expression" dxfId="1942" priority="79">
      <formula>F242&gt;0</formula>
    </cfRule>
    <cfRule type="expression" dxfId="1941" priority="80">
      <formula>F242&lt;0</formula>
    </cfRule>
  </conditionalFormatting>
  <conditionalFormatting sqref="H242:H243">
    <cfRule type="expression" dxfId="1940" priority="75">
      <formula>H242&gt;0</formula>
    </cfRule>
    <cfRule type="expression" dxfId="1939" priority="76">
      <formula>H242&lt;0</formula>
    </cfRule>
  </conditionalFormatting>
  <conditionalFormatting sqref="F64:F79">
    <cfRule type="expression" dxfId="1938" priority="73">
      <formula>F64&gt;0</formula>
    </cfRule>
    <cfRule type="expression" dxfId="1937" priority="74">
      <formula>F64&lt;0</formula>
    </cfRule>
  </conditionalFormatting>
  <conditionalFormatting sqref="H64:H79">
    <cfRule type="expression" dxfId="1936" priority="71">
      <formula>H64&gt;0</formula>
    </cfRule>
    <cfRule type="expression" dxfId="1935" priority="72">
      <formula>H64&lt;0</formula>
    </cfRule>
  </conditionalFormatting>
  <conditionalFormatting sqref="Q10">
    <cfRule type="expression" dxfId="1934" priority="69">
      <formula>Q10&gt;0</formula>
    </cfRule>
    <cfRule type="expression" dxfId="1933" priority="70">
      <formula>Q10&lt;0</formula>
    </cfRule>
  </conditionalFormatting>
  <conditionalFormatting sqref="J74">
    <cfRule type="expression" dxfId="1932" priority="67">
      <formula>J74&gt;0</formula>
    </cfRule>
    <cfRule type="expression" dxfId="1931" priority="68">
      <formula>J74&lt;0</formula>
    </cfRule>
  </conditionalFormatting>
  <conditionalFormatting sqref="F81:F89">
    <cfRule type="expression" dxfId="1930" priority="61">
      <formula>F81&gt;0</formula>
    </cfRule>
    <cfRule type="expression" dxfId="1929" priority="62">
      <formula>F81&lt;0</formula>
    </cfRule>
  </conditionalFormatting>
  <conditionalFormatting sqref="H81:H89">
    <cfRule type="expression" dxfId="1928" priority="59">
      <formula>H81&gt;0</formula>
    </cfRule>
    <cfRule type="expression" dxfId="1927" priority="60">
      <formula>H81&lt;0</formula>
    </cfRule>
  </conditionalFormatting>
  <conditionalFormatting sqref="R4">
    <cfRule type="expression" dxfId="1926" priority="57">
      <formula>R4&gt;0</formula>
    </cfRule>
    <cfRule type="expression" dxfId="1925" priority="58">
      <formula>R4&lt;0</formula>
    </cfRule>
  </conditionalFormatting>
  <conditionalFormatting sqref="Q9">
    <cfRule type="expression" dxfId="1924" priority="55">
      <formula>Q9&gt;0</formula>
    </cfRule>
    <cfRule type="expression" dxfId="1923" priority="56">
      <formula>Q9&lt;0</formula>
    </cfRule>
  </conditionalFormatting>
  <conditionalFormatting sqref="F90:F113">
    <cfRule type="expression" dxfId="1922" priority="51">
      <formula>F90&gt;0</formula>
    </cfRule>
    <cfRule type="expression" dxfId="1921" priority="52">
      <formula>F90&lt;0</formula>
    </cfRule>
  </conditionalFormatting>
  <conditionalFormatting sqref="H90:H113">
    <cfRule type="expression" dxfId="1920" priority="49">
      <formula>H90&gt;0</formula>
    </cfRule>
    <cfRule type="expression" dxfId="1919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8" priority="45">
      <formula>F114&gt;0</formula>
    </cfRule>
    <cfRule type="expression" dxfId="1917" priority="46">
      <formula>F114&lt;0</formula>
    </cfRule>
  </conditionalFormatting>
  <conditionalFormatting sqref="H114:H138">
    <cfRule type="expression" dxfId="1916" priority="43">
      <formula>H114&gt;0</formula>
    </cfRule>
    <cfRule type="expression" dxfId="1915" priority="44">
      <formula>H114&lt;0</formula>
    </cfRule>
  </conditionalFormatting>
  <conditionalFormatting sqref="H148:H149 F148:F149">
    <cfRule type="expression" dxfId="1914" priority="25">
      <formula>F148&gt;0</formula>
    </cfRule>
    <cfRule type="expression" dxfId="1913" priority="26">
      <formula>F148&lt;0</formula>
    </cfRule>
  </conditionalFormatting>
  <conditionalFormatting sqref="H143:H147 F143:F147">
    <cfRule type="expression" dxfId="1912" priority="23">
      <formula>F143&gt;0</formula>
    </cfRule>
    <cfRule type="expression" dxfId="1911" priority="24">
      <formula>F143&lt;0</formula>
    </cfRule>
  </conditionalFormatting>
  <conditionalFormatting sqref="F80">
    <cfRule type="expression" dxfId="1910" priority="21">
      <formula>F80&gt;0</formula>
    </cfRule>
    <cfRule type="expression" dxfId="1909" priority="22">
      <formula>F80&lt;0</formula>
    </cfRule>
  </conditionalFormatting>
  <conditionalFormatting sqref="H80">
    <cfRule type="expression" dxfId="1908" priority="19">
      <formula>H80&gt;0</formula>
    </cfRule>
    <cfRule type="expression" dxfId="1907" priority="20">
      <formula>H80&lt;0</formula>
    </cfRule>
  </conditionalFormatting>
  <conditionalFormatting sqref="F168 H168">
    <cfRule type="expression" dxfId="1906" priority="17">
      <formula>F168&gt;0</formula>
    </cfRule>
    <cfRule type="expression" dxfId="1905" priority="18">
      <formula>F168&lt;0</formula>
    </cfRule>
  </conditionalFormatting>
  <conditionalFormatting sqref="F160:F164 H160:H164">
    <cfRule type="expression" dxfId="1904" priority="13">
      <formula>F160&gt;0</formula>
    </cfRule>
    <cfRule type="expression" dxfId="1903" priority="14">
      <formula>F160&lt;0</formula>
    </cfRule>
  </conditionalFormatting>
  <conditionalFormatting sqref="F157:F159 H157:H159">
    <cfRule type="expression" dxfId="1902" priority="9">
      <formula>F157&gt;0</formula>
    </cfRule>
    <cfRule type="expression" dxfId="1901" priority="10">
      <formula>F157&lt;0</formula>
    </cfRule>
  </conditionalFormatting>
  <conditionalFormatting sqref="F154:F156 H154:H156">
    <cfRule type="expression" dxfId="1900" priority="7">
      <formula>F154&gt;0</formula>
    </cfRule>
    <cfRule type="expression" dxfId="1899" priority="8">
      <formula>F154&lt;0</formula>
    </cfRule>
  </conditionalFormatting>
  <conditionalFormatting sqref="F153 H153">
    <cfRule type="expression" dxfId="1898" priority="5">
      <formula>F153&gt;0</formula>
    </cfRule>
    <cfRule type="expression" dxfId="1897" priority="6">
      <formula>F153&lt;0</formula>
    </cfRule>
  </conditionalFormatting>
  <conditionalFormatting sqref="F166:F167 H166:H167 K64:K167">
    <cfRule type="expression" dxfId="1896" priority="3">
      <formula>F64&gt;0</formula>
    </cfRule>
    <cfRule type="expression" dxfId="1895" priority="4">
      <formula>F64&lt;0</formula>
    </cfRule>
  </conditionalFormatting>
  <conditionalFormatting sqref="F165 H165">
    <cfRule type="expression" dxfId="1894" priority="1">
      <formula>F165&gt;0</formula>
    </cfRule>
    <cfRule type="expression" dxfId="1893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2" priority="31">
      <formula>Q7&gt;0</formula>
    </cfRule>
    <cfRule type="expression" dxfId="1891" priority="32">
      <formula>Q7&lt;0</formula>
    </cfRule>
  </conditionalFormatting>
  <conditionalFormatting sqref="Q8">
    <cfRule type="expression" dxfId="1890" priority="29">
      <formula>Q8&gt;0</formula>
    </cfRule>
    <cfRule type="expression" dxfId="1889" priority="30">
      <formula>Q8&lt;0</formula>
    </cfRule>
  </conditionalFormatting>
  <conditionalFormatting sqref="F62:F65">
    <cfRule type="expression" dxfId="1888" priority="21">
      <formula>F62&gt;0</formula>
    </cfRule>
    <cfRule type="expression" dxfId="1887" priority="22">
      <formula>F62&lt;0</formula>
    </cfRule>
  </conditionalFormatting>
  <conditionalFormatting sqref="F66:F74 F78:F98 F102:F106">
    <cfRule type="expression" dxfId="1886" priority="17">
      <formula>F66&gt;0</formula>
    </cfRule>
    <cfRule type="expression" dxfId="1885" priority="18">
      <formula>F66&lt;0</formula>
    </cfRule>
  </conditionalFormatting>
  <conditionalFormatting sqref="F66:F74 F78:F98 F102:F106">
    <cfRule type="expression" dxfId="1884" priority="19">
      <formula>F66&gt;0</formula>
    </cfRule>
    <cfRule type="expression" dxfId="1883" priority="20">
      <formula>F66&lt;0</formula>
    </cfRule>
  </conditionalFormatting>
  <conditionalFormatting sqref="H62:H74 H78:H98 H102:H106">
    <cfRule type="expression" dxfId="1882" priority="15">
      <formula>H62&gt;0</formula>
    </cfRule>
    <cfRule type="expression" dxfId="1881" priority="16">
      <formula>H62&lt;0</formula>
    </cfRule>
  </conditionalFormatting>
  <conditionalFormatting sqref="F57:F61">
    <cfRule type="expression" dxfId="1880" priority="13">
      <formula>F57&gt;0</formula>
    </cfRule>
    <cfRule type="expression" dxfId="1879" priority="14">
      <formula>F57&lt;0</formula>
    </cfRule>
  </conditionalFormatting>
  <conditionalFormatting sqref="H57:H61">
    <cfRule type="expression" dxfId="1878" priority="11">
      <formula>H57&gt;0</formula>
    </cfRule>
    <cfRule type="expression" dxfId="1877" priority="12">
      <formula>H57&lt;0</formula>
    </cfRule>
  </conditionalFormatting>
  <conditionalFormatting sqref="F75:F77">
    <cfRule type="expression" dxfId="1876" priority="7">
      <formula>F75&gt;0</formula>
    </cfRule>
    <cfRule type="expression" dxfId="1875" priority="8">
      <formula>F75&lt;0</formula>
    </cfRule>
  </conditionalFormatting>
  <conditionalFormatting sqref="F75:F77">
    <cfRule type="expression" dxfId="1874" priority="9">
      <formula>F75&gt;0</formula>
    </cfRule>
    <cfRule type="expression" dxfId="1873" priority="10">
      <formula>F75&lt;0</formula>
    </cfRule>
  </conditionalFormatting>
  <conditionalFormatting sqref="H75:H77">
    <cfRule type="expression" dxfId="1872" priority="5">
      <formula>H75&gt;0</formula>
    </cfRule>
    <cfRule type="expression" dxfId="1871" priority="6">
      <formula>H75&lt;0</formula>
    </cfRule>
  </conditionalFormatting>
  <conditionalFormatting sqref="F22:F30">
    <cfRule type="expression" dxfId="1870" priority="3">
      <formula>F22&gt;0</formula>
    </cfRule>
    <cfRule type="expression" dxfId="1869" priority="4">
      <formula>F22&lt;0</formula>
    </cfRule>
  </conditionalFormatting>
  <conditionalFormatting sqref="F99:F101">
    <cfRule type="expression" dxfId="1868" priority="1">
      <formula>F99&gt;0</formula>
    </cfRule>
    <cfRule type="expression" dxfId="186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66" priority="25">
      <formula>F30&gt;0</formula>
    </cfRule>
    <cfRule type="expression" dxfId="1865" priority="26">
      <formula>F30&lt;0</formula>
    </cfRule>
  </conditionalFormatting>
  <conditionalFormatting sqref="Q7">
    <cfRule type="expression" dxfId="1864" priority="23">
      <formula>Q7&gt;0</formula>
    </cfRule>
    <cfRule type="expression" dxfId="1863" priority="24">
      <formula>Q7&lt;0</formula>
    </cfRule>
  </conditionalFormatting>
  <conditionalFormatting sqref="Q8">
    <cfRule type="expression" dxfId="1862" priority="21">
      <formula>Q8&gt;0</formula>
    </cfRule>
    <cfRule type="expression" dxfId="1861" priority="22">
      <formula>Q8&lt;0</formula>
    </cfRule>
  </conditionalFormatting>
  <conditionalFormatting sqref="M74">
    <cfRule type="expression" dxfId="1860" priority="15">
      <formula>M74&gt;0</formula>
    </cfRule>
    <cfRule type="expression" dxfId="1859" priority="16">
      <formula>M74&lt;0</formula>
    </cfRule>
  </conditionalFormatting>
  <conditionalFormatting sqref="F113:F149 H113:H149">
    <cfRule type="expression" dxfId="1858" priority="13">
      <formula>F113&gt;0</formula>
    </cfRule>
    <cfRule type="expression" dxfId="1857" priority="14">
      <formula>F113&lt;0</formula>
    </cfRule>
  </conditionalFormatting>
  <conditionalFormatting sqref="F105:F112">
    <cfRule type="expression" dxfId="1856" priority="11">
      <formula>F105&gt;0</formula>
    </cfRule>
    <cfRule type="expression" dxfId="1855" priority="12">
      <formula>F105&lt;0</formula>
    </cfRule>
  </conditionalFormatting>
  <conditionalFormatting sqref="H105:H112">
    <cfRule type="expression" dxfId="1854" priority="9">
      <formula>H105&gt;0</formula>
    </cfRule>
    <cfRule type="expression" dxfId="1853" priority="10">
      <formula>H105&lt;0</formula>
    </cfRule>
  </conditionalFormatting>
  <conditionalFormatting sqref="Q10">
    <cfRule type="expression" dxfId="1852" priority="7">
      <formula>Q10&gt;0</formula>
    </cfRule>
    <cfRule type="expression" dxfId="1851" priority="8">
      <formula>Q10&lt;0</formula>
    </cfRule>
  </conditionalFormatting>
  <conditionalFormatting sqref="F25:F29">
    <cfRule type="expression" dxfId="1850" priority="5">
      <formula>F25&gt;0</formula>
    </cfRule>
    <cfRule type="expression" dxfId="1849" priority="6">
      <formula>F25&lt;0</formula>
    </cfRule>
  </conditionalFormatting>
  <conditionalFormatting sqref="H25:H29">
    <cfRule type="expression" dxfId="1848" priority="3">
      <formula>H25&gt;0</formula>
    </cfRule>
    <cfRule type="expression" dxfId="1847" priority="4">
      <formula>H25&lt;0</formula>
    </cfRule>
  </conditionalFormatting>
  <conditionalFormatting sqref="J26:J35">
    <cfRule type="expression" dxfId="1846" priority="1">
      <formula>J26&gt;0</formula>
    </cfRule>
    <cfRule type="expression" dxfId="184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7" si="1">H2*I2-J2</f>
        <v>2379.9499999999998</v>
      </c>
      <c r="L2" s="72"/>
      <c r="M2" s="3"/>
      <c r="O2" s="11" t="s">
        <v>57</v>
      </c>
      <c r="Q2" s="228">
        <f>C29-H29</f>
        <v>15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-46.646666666665503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260</v>
      </c>
      <c r="R4" s="495">
        <v>6.3799999999999996E-2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3900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-699.69999999998254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4824.469999999983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4599.6999999999825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-6.5738173502931216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26.552287581699346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286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283.40000000000003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280.8</v>
      </c>
      <c r="T22" s="770">
        <v>43314</v>
      </c>
      <c r="U22" t="s">
        <v>1248</v>
      </c>
    </row>
    <row r="23" spans="1:21" x14ac:dyDescent="0.25">
      <c r="B23" s="72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278.2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275.60000000000002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273</v>
      </c>
    </row>
    <row r="26" spans="1:21" x14ac:dyDescent="0.25">
      <c r="O26" s="81">
        <v>1.04</v>
      </c>
      <c r="P26" s="81">
        <f t="shared" si="4"/>
        <v>270.40000000000003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267.8</v>
      </c>
    </row>
    <row r="28" spans="1:21" x14ac:dyDescent="0.25">
      <c r="O28" s="81">
        <v>1.02</v>
      </c>
      <c r="P28" s="81">
        <f t="shared" si="4"/>
        <v>265.2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370</v>
      </c>
      <c r="I29" s="18"/>
      <c r="J29" s="18"/>
      <c r="K29" s="18">
        <f>SUM(K2:K28)</f>
        <v>83717.699999999983</v>
      </c>
      <c r="L29" s="14"/>
      <c r="M29" s="18">
        <f>SUM(M2:M10)</f>
        <v>0</v>
      </c>
      <c r="O29" s="81">
        <v>1.01</v>
      </c>
      <c r="P29" s="81">
        <f t="shared" si="4"/>
        <v>262.60000000000002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370</v>
      </c>
      <c r="D30" s="343"/>
      <c r="E30" s="343"/>
      <c r="F30" s="344">
        <f>SumByColor($A$30,F2:F28)</f>
        <v>79397</v>
      </c>
      <c r="G30" s="343"/>
      <c r="H30" s="343">
        <f>SumByColor($A$30,H2:H28)</f>
        <v>370</v>
      </c>
      <c r="I30" s="343"/>
      <c r="J30" s="343"/>
      <c r="K30" s="344">
        <f>SumByColor($A$30,K2:K28)</f>
        <v>83718</v>
      </c>
      <c r="L30" s="343"/>
      <c r="M30" s="344">
        <f>SumByColor($A$30,M2:M28)</f>
        <v>0</v>
      </c>
      <c r="O30" s="81">
        <v>1</v>
      </c>
      <c r="P30" s="81">
        <f t="shared" si="4"/>
        <v>260</v>
      </c>
    </row>
    <row r="31" spans="1:21" x14ac:dyDescent="0.25">
      <c r="O31" s="81">
        <v>0.99</v>
      </c>
      <c r="P31" s="81">
        <f t="shared" si="4"/>
        <v>257.39999999999998</v>
      </c>
    </row>
    <row r="32" spans="1:21" x14ac:dyDescent="0.25">
      <c r="O32" s="81">
        <v>0.98</v>
      </c>
      <c r="P32" s="81">
        <f t="shared" si="4"/>
        <v>254.79999999999998</v>
      </c>
    </row>
    <row r="33" spans="1:17" x14ac:dyDescent="0.25">
      <c r="O33" s="81">
        <v>0.97</v>
      </c>
      <c r="P33" s="81">
        <f t="shared" si="4"/>
        <v>252.2</v>
      </c>
    </row>
    <row r="34" spans="1:17" x14ac:dyDescent="0.25">
      <c r="O34" s="81">
        <v>0.96</v>
      </c>
      <c r="P34" s="81">
        <f t="shared" si="4"/>
        <v>249.6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247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244.39999999999998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241.8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239.20000000000002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236.6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234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4" priority="47">
      <formula>F7&gt;0</formula>
    </cfRule>
    <cfRule type="expression" dxfId="1843" priority="48">
      <formula>F7&lt;0</formula>
    </cfRule>
  </conditionalFormatting>
  <conditionalFormatting sqref="Q8">
    <cfRule type="expression" dxfId="1842" priority="45">
      <formula>Q8&gt;0</formula>
    </cfRule>
    <cfRule type="expression" dxfId="1841" priority="46">
      <formula>Q8&lt;0</formula>
    </cfRule>
  </conditionalFormatting>
  <conditionalFormatting sqref="F41:F60">
    <cfRule type="expression" dxfId="1840" priority="43">
      <formula>F41&gt;0</formula>
    </cfRule>
    <cfRule type="expression" dxfId="1839" priority="44">
      <formula>F41&lt;0</formula>
    </cfRule>
  </conditionalFormatting>
  <conditionalFormatting sqref="H41:H60">
    <cfRule type="expression" dxfId="1838" priority="41">
      <formula>H41&gt;0</formula>
    </cfRule>
    <cfRule type="expression" dxfId="1837" priority="42">
      <formula>H41&lt;0</formula>
    </cfRule>
  </conditionalFormatting>
  <conditionalFormatting sqref="Q10">
    <cfRule type="expression" dxfId="1836" priority="35">
      <formula>Q10&gt;0</formula>
    </cfRule>
    <cfRule type="expression" dxfId="1835" priority="36">
      <formula>Q10&lt;0</formula>
    </cfRule>
  </conditionalFormatting>
  <conditionalFormatting sqref="J36:J60">
    <cfRule type="expression" dxfId="1834" priority="33">
      <formula>J36&gt;0</formula>
    </cfRule>
    <cfRule type="expression" dxfId="1833" priority="34">
      <formula>J36&lt;0</formula>
    </cfRule>
  </conditionalFormatting>
  <conditionalFormatting sqref="K36:K49">
    <cfRule type="expression" dxfId="1832" priority="31">
      <formula>K36&gt;0</formula>
    </cfRule>
    <cfRule type="expression" dxfId="1831" priority="32">
      <formula>K36&lt;0</formula>
    </cfRule>
  </conditionalFormatting>
  <conditionalFormatting sqref="L36:L49">
    <cfRule type="expression" dxfId="1830" priority="29">
      <formula>L36&gt;0</formula>
    </cfRule>
    <cfRule type="expression" dxfId="1829" priority="30">
      <formula>L36&lt;0</formula>
    </cfRule>
  </conditionalFormatting>
  <conditionalFormatting sqref="F114:F135">
    <cfRule type="expression" dxfId="1828" priority="27">
      <formula>F114&gt;0</formula>
    </cfRule>
    <cfRule type="expression" dxfId="1827" priority="28">
      <formula>F114&lt;0</formula>
    </cfRule>
  </conditionalFormatting>
  <conditionalFormatting sqref="H114:H135">
    <cfRule type="expression" dxfId="1826" priority="25">
      <formula>H114&gt;0</formula>
    </cfRule>
    <cfRule type="expression" dxfId="1825" priority="26">
      <formula>H114&lt;0</formula>
    </cfRule>
  </conditionalFormatting>
  <conditionalFormatting sqref="J114:J127">
    <cfRule type="expression" dxfId="1824" priority="23">
      <formula>J114&gt;0</formula>
    </cfRule>
    <cfRule type="expression" dxfId="1823" priority="24">
      <formula>J114&lt;0</formula>
    </cfRule>
  </conditionalFormatting>
  <conditionalFormatting sqref="K114:K127">
    <cfRule type="expression" dxfId="1822" priority="21">
      <formula>K114&gt;0</formula>
    </cfRule>
    <cfRule type="expression" dxfId="1821" priority="22">
      <formula>K114&lt;0</formula>
    </cfRule>
  </conditionalFormatting>
  <conditionalFormatting sqref="L114:L127">
    <cfRule type="expression" dxfId="1820" priority="19">
      <formula>L114&gt;0</formula>
    </cfRule>
    <cfRule type="expression" dxfId="1819" priority="20">
      <formula>L114&lt;0</formula>
    </cfRule>
  </conditionalFormatting>
  <conditionalFormatting sqref="F36:F40">
    <cfRule type="expression" dxfId="1818" priority="17">
      <formula>F36&gt;0</formula>
    </cfRule>
    <cfRule type="expression" dxfId="1817" priority="18">
      <formula>F36&lt;0</formula>
    </cfRule>
  </conditionalFormatting>
  <conditionalFormatting sqref="H36:H40">
    <cfRule type="expression" dxfId="1816" priority="15">
      <formula>H36&gt;0</formula>
    </cfRule>
    <cfRule type="expression" dxfId="1815" priority="16">
      <formula>H36&lt;0</formula>
    </cfRule>
  </conditionalFormatting>
  <conditionalFormatting sqref="F61:F62">
    <cfRule type="expression" dxfId="1814" priority="13">
      <formula>F61&gt;0</formula>
    </cfRule>
    <cfRule type="expression" dxfId="1813" priority="14">
      <formula>F61&lt;0</formula>
    </cfRule>
  </conditionalFormatting>
  <conditionalFormatting sqref="H61:H62">
    <cfRule type="expression" dxfId="1812" priority="11">
      <formula>H61&gt;0</formula>
    </cfRule>
    <cfRule type="expression" dxfId="1811" priority="12">
      <formula>H61&lt;0</formula>
    </cfRule>
  </conditionalFormatting>
  <conditionalFormatting sqref="J61:J62">
    <cfRule type="expression" dxfId="1810" priority="9">
      <formula>J61&gt;0</formula>
    </cfRule>
    <cfRule type="expression" dxfId="1809" priority="10">
      <formula>J61&lt;0</formula>
    </cfRule>
  </conditionalFormatting>
  <conditionalFormatting sqref="J74:J75 H74:H75 F74:F75">
    <cfRule type="expression" dxfId="1808" priority="7">
      <formula>F74&gt;0</formula>
    </cfRule>
    <cfRule type="expression" dxfId="1807" priority="8">
      <formula>F74&lt;0</formula>
    </cfRule>
  </conditionalFormatting>
  <conditionalFormatting sqref="J79:J82 F79:F83 H79:H83">
    <cfRule type="expression" dxfId="1806" priority="3">
      <formula>F79&gt;0</formula>
    </cfRule>
    <cfRule type="expression" dxfId="1805" priority="4">
      <formula>F79&lt;0</formula>
    </cfRule>
  </conditionalFormatting>
  <conditionalFormatting sqref="F84:F86 H84:H86 J84:J86">
    <cfRule type="expression" dxfId="1804" priority="1">
      <formula>F84&gt;0</formula>
    </cfRule>
    <cfRule type="expression" dxfId="180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2" priority="21">
      <formula>F47&gt;0</formula>
    </cfRule>
    <cfRule type="expression" dxfId="1801" priority="22">
      <formula>F47&lt;0</formula>
    </cfRule>
  </conditionalFormatting>
  <conditionalFormatting sqref="Q7">
    <cfRule type="expression" dxfId="1800" priority="19">
      <formula>Q7&gt;0</formula>
    </cfRule>
    <cfRule type="expression" dxfId="1799" priority="20">
      <formula>Q7&lt;0</formula>
    </cfRule>
  </conditionalFormatting>
  <conditionalFormatting sqref="Q8">
    <cfRule type="expression" dxfId="1798" priority="17">
      <formula>Q8&gt;0</formula>
    </cfRule>
    <cfRule type="expression" dxfId="1797" priority="18">
      <formula>Q8&lt;0</formula>
    </cfRule>
  </conditionalFormatting>
  <conditionalFormatting sqref="F25:F46">
    <cfRule type="expression" dxfId="1796" priority="15">
      <formula>F25&gt;0</formula>
    </cfRule>
    <cfRule type="expression" dxfId="1795" priority="16">
      <formula>F25&lt;0</formula>
    </cfRule>
  </conditionalFormatting>
  <conditionalFormatting sqref="H25:H46">
    <cfRule type="expression" dxfId="1794" priority="13">
      <formula>H25&gt;0</formula>
    </cfRule>
    <cfRule type="expression" dxfId="1793" priority="14">
      <formula>H25&lt;0</formula>
    </cfRule>
  </conditionalFormatting>
  <conditionalFormatting sqref="F89:F110">
    <cfRule type="expression" dxfId="1792" priority="11">
      <formula>F89&gt;0</formula>
    </cfRule>
    <cfRule type="expression" dxfId="1791" priority="12">
      <formula>F89&lt;0</formula>
    </cfRule>
  </conditionalFormatting>
  <conditionalFormatting sqref="H89:H110">
    <cfRule type="expression" dxfId="1790" priority="9">
      <formula>H89&gt;0</formula>
    </cfRule>
    <cfRule type="expression" dxfId="1789" priority="10">
      <formula>H89&lt;0</formula>
    </cfRule>
  </conditionalFormatting>
  <conditionalFormatting sqref="Q10">
    <cfRule type="expression" dxfId="1788" priority="7">
      <formula>Q10&gt;0</formula>
    </cfRule>
    <cfRule type="expression" dxfId="1787" priority="8">
      <formula>Q10&lt;0</formula>
    </cfRule>
  </conditionalFormatting>
  <conditionalFormatting sqref="J25:J38">
    <cfRule type="expression" dxfId="1786" priority="5">
      <formula>J25&gt;0</formula>
    </cfRule>
    <cfRule type="expression" dxfId="1785" priority="6">
      <formula>J25&lt;0</formula>
    </cfRule>
  </conditionalFormatting>
  <conditionalFormatting sqref="K25:K38">
    <cfRule type="expression" dxfId="1784" priority="3">
      <formula>K25&gt;0</formula>
    </cfRule>
    <cfRule type="expression" dxfId="178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82" priority="25">
      <formula>F7&gt;0</formula>
    </cfRule>
    <cfRule type="expression" dxfId="1781" priority="26">
      <formula>F7&lt;0</formula>
    </cfRule>
  </conditionalFormatting>
  <conditionalFormatting sqref="Q8">
    <cfRule type="expression" dxfId="1780" priority="23">
      <formula>Q8&gt;0</formula>
    </cfRule>
    <cfRule type="expression" dxfId="1779" priority="24">
      <formula>Q8&lt;0</formula>
    </cfRule>
  </conditionalFormatting>
  <conditionalFormatting sqref="F93:F114">
    <cfRule type="expression" dxfId="1778" priority="17">
      <formula>F93&gt;0</formula>
    </cfRule>
    <cfRule type="expression" dxfId="1777" priority="18">
      <formula>F93&lt;0</formula>
    </cfRule>
  </conditionalFormatting>
  <conditionalFormatting sqref="H93:H114">
    <cfRule type="expression" dxfId="1776" priority="15">
      <formula>H93&gt;0</formula>
    </cfRule>
    <cfRule type="expression" dxfId="1775" priority="16">
      <formula>H93&lt;0</formula>
    </cfRule>
  </conditionalFormatting>
  <conditionalFormatting sqref="Q10">
    <cfRule type="expression" dxfId="1774" priority="13">
      <formula>Q10&gt;0</formula>
    </cfRule>
    <cfRule type="expression" dxfId="1773" priority="14">
      <formula>Q10&lt;0</formula>
    </cfRule>
  </conditionalFormatting>
  <conditionalFormatting sqref="J25:J38">
    <cfRule type="expression" dxfId="1772" priority="11">
      <formula>J25&gt;0</formula>
    </cfRule>
    <cfRule type="expression" dxfId="1771" priority="12">
      <formula>J25&lt;0</formula>
    </cfRule>
  </conditionalFormatting>
  <conditionalFormatting sqref="K25:K38">
    <cfRule type="expression" dxfId="1770" priority="9">
      <formula>K25&gt;0</formula>
    </cfRule>
    <cfRule type="expression" dxfId="1769" priority="10">
      <formula>K25&lt;0</formula>
    </cfRule>
  </conditionalFormatting>
  <conditionalFormatting sqref="L25:L34">
    <cfRule type="expression" dxfId="1768" priority="7">
      <formula>L25&gt;0</formula>
    </cfRule>
    <cfRule type="expression" dxfId="1767" priority="8">
      <formula>L25&lt;0</formula>
    </cfRule>
  </conditionalFormatting>
  <conditionalFormatting sqref="J43">
    <cfRule type="expression" dxfId="1766" priority="5">
      <formula>J43&gt;0</formula>
    </cfRule>
    <cfRule type="expression" dxfId="1765" priority="6">
      <formula>J43&lt;0</formula>
    </cfRule>
  </conditionalFormatting>
  <conditionalFormatting sqref="M25:M34">
    <cfRule type="expression" dxfId="1764" priority="3">
      <formula>M25&gt;0</formula>
    </cfRule>
    <cfRule type="expression" dxfId="1763" priority="4">
      <formula>M25&lt;0</formula>
    </cfRule>
  </conditionalFormatting>
  <conditionalFormatting sqref="H61:H64 F61:F64">
    <cfRule type="expression" dxfId="1762" priority="1">
      <formula>F61&gt;0</formula>
    </cfRule>
    <cfRule type="expression" dxfId="176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36.989899999999999</v>
      </c>
      <c r="R4" s="495">
        <v>8.5000000000000006E-3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3698.99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1019.7499999999982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1019.7499999999982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0.38061166599483343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2.054614908393913E-2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1290</v>
      </c>
      <c r="T12" s="67"/>
    </row>
    <row r="13" spans="1:21" x14ac:dyDescent="0.25">
      <c r="H13" s="70"/>
      <c r="O13" s="11" t="s">
        <v>952</v>
      </c>
      <c r="Q13">
        <f>Q4/2.5</f>
        <v>14.795959999999999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1111</v>
      </c>
    </row>
    <row r="16" spans="1:21" x14ac:dyDescent="0.25">
      <c r="H16" s="70"/>
      <c r="T16" s="1">
        <v>43300</v>
      </c>
      <c r="U16" t="s">
        <v>1190</v>
      </c>
    </row>
    <row r="17" spans="1:21" x14ac:dyDescent="0.25">
      <c r="T17" s="156">
        <v>43308</v>
      </c>
      <c r="U17" t="s">
        <v>1142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40.688890000000001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40.318991000000004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39.949092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39.579193000000004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39.209294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38.839395000000003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38.469495999999999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38.099597000000003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37.729697999999999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37.359799000000002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36.989899999999999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36.620000999999995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36.250101999999998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35.880202999999995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35.510303999999998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35.140404999999994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34.770505999999997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34.400607000000001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34.030707999999997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33.660809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33.290909999999997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0" priority="33">
      <formula>F54&gt;0</formula>
    </cfRule>
    <cfRule type="expression" dxfId="1759" priority="34">
      <formula>F54&lt;0</formula>
    </cfRule>
  </conditionalFormatting>
  <conditionalFormatting sqref="Q7">
    <cfRule type="expression" dxfId="1758" priority="31">
      <formula>Q7&gt;0</formula>
    </cfRule>
    <cfRule type="expression" dxfId="1757" priority="32">
      <formula>Q7&lt;0</formula>
    </cfRule>
  </conditionalFormatting>
  <conditionalFormatting sqref="Q8">
    <cfRule type="expression" dxfId="1756" priority="29">
      <formula>Q8&gt;0</formula>
    </cfRule>
    <cfRule type="expression" dxfId="1755" priority="30">
      <formula>Q8&lt;0</formula>
    </cfRule>
  </conditionalFormatting>
  <conditionalFormatting sqref="F30:F53">
    <cfRule type="expression" dxfId="1754" priority="27">
      <formula>F30&gt;0</formula>
    </cfRule>
    <cfRule type="expression" dxfId="1753" priority="28">
      <formula>F30&lt;0</formula>
    </cfRule>
  </conditionalFormatting>
  <conditionalFormatting sqref="H30:H53">
    <cfRule type="expression" dxfId="1752" priority="25">
      <formula>H30&gt;0</formula>
    </cfRule>
    <cfRule type="expression" dxfId="1751" priority="26">
      <formula>H30&lt;0</formula>
    </cfRule>
  </conditionalFormatting>
  <conditionalFormatting sqref="Q10">
    <cfRule type="expression" dxfId="1750" priority="23">
      <formula>Q10&gt;0</formula>
    </cfRule>
    <cfRule type="expression" dxfId="1749" priority="24">
      <formula>Q10&lt;0</formula>
    </cfRule>
  </conditionalFormatting>
  <conditionalFormatting sqref="J25:J38">
    <cfRule type="expression" dxfId="1748" priority="21">
      <formula>J25&gt;0</formula>
    </cfRule>
    <cfRule type="expression" dxfId="1747" priority="22">
      <formula>J25&lt;0</formula>
    </cfRule>
  </conditionalFormatting>
  <conditionalFormatting sqref="K25:K33">
    <cfRule type="expression" dxfId="1746" priority="19">
      <formula>K25&gt;0</formula>
    </cfRule>
    <cfRule type="expression" dxfId="1745" priority="20">
      <formula>K25&lt;0</formula>
    </cfRule>
  </conditionalFormatting>
  <conditionalFormatting sqref="L25:L38">
    <cfRule type="expression" dxfId="1744" priority="17">
      <formula>L25&gt;0</formula>
    </cfRule>
    <cfRule type="expression" dxfId="1743" priority="18">
      <formula>L25&lt;0</formula>
    </cfRule>
  </conditionalFormatting>
  <conditionalFormatting sqref="F89:F110">
    <cfRule type="expression" dxfId="1742" priority="15">
      <formula>F89&gt;0</formula>
    </cfRule>
    <cfRule type="expression" dxfId="1741" priority="16">
      <formula>F89&lt;0</formula>
    </cfRule>
  </conditionalFormatting>
  <conditionalFormatting sqref="H89:H110">
    <cfRule type="expression" dxfId="1740" priority="13">
      <formula>H89&gt;0</formula>
    </cfRule>
    <cfRule type="expression" dxfId="1739" priority="14">
      <formula>H89&lt;0</formula>
    </cfRule>
  </conditionalFormatting>
  <conditionalFormatting sqref="J89:J102">
    <cfRule type="expression" dxfId="1738" priority="11">
      <formula>J89&gt;0</formula>
    </cfRule>
    <cfRule type="expression" dxfId="1737" priority="12">
      <formula>J89&lt;0</formula>
    </cfRule>
  </conditionalFormatting>
  <conditionalFormatting sqref="K89:K102">
    <cfRule type="expression" dxfId="1736" priority="9">
      <formula>K89&gt;0</formula>
    </cfRule>
    <cfRule type="expression" dxfId="1735" priority="10">
      <formula>K89&lt;0</formula>
    </cfRule>
  </conditionalFormatting>
  <conditionalFormatting sqref="L89:L102">
    <cfRule type="expression" dxfId="1734" priority="7">
      <formula>L89&gt;0</formula>
    </cfRule>
    <cfRule type="expression" dxfId="1733" priority="8">
      <formula>L89&lt;0</formula>
    </cfRule>
  </conditionalFormatting>
  <conditionalFormatting sqref="F25:F29">
    <cfRule type="expression" dxfId="1732" priority="5">
      <formula>F25&gt;0</formula>
    </cfRule>
    <cfRule type="expression" dxfId="1731" priority="6">
      <formula>F25&lt;0</formula>
    </cfRule>
  </conditionalFormatting>
  <conditionalFormatting sqref="H25:H29">
    <cfRule type="expression" dxfId="1730" priority="3">
      <formula>H25&gt;0</formula>
    </cfRule>
    <cfRule type="expression" dxfId="1729" priority="4">
      <formula>H25&lt;0</formula>
    </cfRule>
  </conditionalFormatting>
  <conditionalFormatting sqref="F29">
    <cfRule type="expression" dxfId="1728" priority="1">
      <formula>F29&gt;0</formula>
    </cfRule>
    <cfRule type="expression" dxfId="172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26" priority="31">
      <formula>F47&gt;0</formula>
    </cfRule>
    <cfRule type="expression" dxfId="1725" priority="32">
      <formula>F47&lt;0</formula>
    </cfRule>
  </conditionalFormatting>
  <conditionalFormatting sqref="Q7">
    <cfRule type="expression" dxfId="1724" priority="29">
      <formula>Q7&gt;0</formula>
    </cfRule>
    <cfRule type="expression" dxfId="1723" priority="30">
      <formula>Q7&lt;0</formula>
    </cfRule>
  </conditionalFormatting>
  <conditionalFormatting sqref="Q8">
    <cfRule type="expression" dxfId="1722" priority="27">
      <formula>Q8&gt;0</formula>
    </cfRule>
    <cfRule type="expression" dxfId="1721" priority="28">
      <formula>Q8&lt;0</formula>
    </cfRule>
  </conditionalFormatting>
  <conditionalFormatting sqref="F30:F46">
    <cfRule type="expression" dxfId="1720" priority="25">
      <formula>F30&gt;0</formula>
    </cfRule>
    <cfRule type="expression" dxfId="1719" priority="26">
      <formula>F30&lt;0</formula>
    </cfRule>
  </conditionalFormatting>
  <conditionalFormatting sqref="H30:H46">
    <cfRule type="expression" dxfId="1718" priority="23">
      <formula>H30&gt;0</formula>
    </cfRule>
    <cfRule type="expression" dxfId="1717" priority="24">
      <formula>H30&lt;0</formula>
    </cfRule>
  </conditionalFormatting>
  <conditionalFormatting sqref="Q10">
    <cfRule type="expression" dxfId="1716" priority="21">
      <formula>Q10&gt;0</formula>
    </cfRule>
    <cfRule type="expression" dxfId="1715" priority="22">
      <formula>Q10&lt;0</formula>
    </cfRule>
  </conditionalFormatting>
  <conditionalFormatting sqref="J25:J38">
    <cfRule type="expression" dxfId="1714" priority="19">
      <formula>J25&gt;0</formula>
    </cfRule>
    <cfRule type="expression" dxfId="1713" priority="20">
      <formula>J25&lt;0</formula>
    </cfRule>
  </conditionalFormatting>
  <conditionalFormatting sqref="K25:K38">
    <cfRule type="expression" dxfId="1712" priority="17">
      <formula>K25&gt;0</formula>
    </cfRule>
    <cfRule type="expression" dxfId="1711" priority="18">
      <formula>K25&lt;0</formula>
    </cfRule>
  </conditionalFormatting>
  <conditionalFormatting sqref="L25:L38">
    <cfRule type="expression" dxfId="1710" priority="15">
      <formula>L25&gt;0</formula>
    </cfRule>
    <cfRule type="expression" dxfId="1709" priority="16">
      <formula>L25&lt;0</formula>
    </cfRule>
  </conditionalFormatting>
  <conditionalFormatting sqref="F89:F110">
    <cfRule type="expression" dxfId="1708" priority="13">
      <formula>F89&gt;0</formula>
    </cfRule>
    <cfRule type="expression" dxfId="1707" priority="14">
      <formula>F89&lt;0</formula>
    </cfRule>
  </conditionalFormatting>
  <conditionalFormatting sqref="H89:H110">
    <cfRule type="expression" dxfId="1706" priority="11">
      <formula>H89&gt;0</formula>
    </cfRule>
    <cfRule type="expression" dxfId="1705" priority="12">
      <formula>H89&lt;0</formula>
    </cfRule>
  </conditionalFormatting>
  <conditionalFormatting sqref="J89:J102">
    <cfRule type="expression" dxfId="1704" priority="9">
      <formula>J89&gt;0</formula>
    </cfRule>
    <cfRule type="expression" dxfId="1703" priority="10">
      <formula>J89&lt;0</formula>
    </cfRule>
  </conditionalFormatting>
  <conditionalFormatting sqref="K89:K102">
    <cfRule type="expression" dxfId="1702" priority="7">
      <formula>K89&gt;0</formula>
    </cfRule>
    <cfRule type="expression" dxfId="1701" priority="8">
      <formula>K89&lt;0</formula>
    </cfRule>
  </conditionalFormatting>
  <conditionalFormatting sqref="L89:L102">
    <cfRule type="expression" dxfId="1700" priority="5">
      <formula>L89&gt;0</formula>
    </cfRule>
    <cfRule type="expression" dxfId="1699" priority="6">
      <formula>L89&lt;0</formula>
    </cfRule>
  </conditionalFormatting>
  <conditionalFormatting sqref="F25:F29">
    <cfRule type="expression" dxfId="1698" priority="3">
      <formula>F25&gt;0</formula>
    </cfRule>
    <cfRule type="expression" dxfId="1697" priority="4">
      <formula>F25&lt;0</formula>
    </cfRule>
  </conditionalFormatting>
  <conditionalFormatting sqref="H25:H29">
    <cfRule type="expression" dxfId="1696" priority="1">
      <formula>H25&gt;0</formula>
    </cfRule>
    <cfRule type="expression" dxfId="16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55.08</v>
      </c>
      <c r="R4" s="495">
        <v>-8.0999999999999996E-3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5508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1.1013215859030838E-2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3.1227305737109658E-2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13.821831869510664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60.588000000000001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60.037200000000006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59.486400000000003</v>
      </c>
    </row>
    <row r="20" spans="1:20" x14ac:dyDescent="0.25">
      <c r="O20" s="81">
        <v>1.07</v>
      </c>
      <c r="P20" s="81">
        <f t="shared" si="0"/>
        <v>58.935600000000001</v>
      </c>
    </row>
    <row r="21" spans="1:20" x14ac:dyDescent="0.25">
      <c r="O21" s="81">
        <v>1.06</v>
      </c>
      <c r="P21" s="81">
        <f t="shared" si="0"/>
        <v>58.384799999999998</v>
      </c>
    </row>
    <row r="22" spans="1:20" x14ac:dyDescent="0.25">
      <c r="O22" s="81">
        <v>1.05</v>
      </c>
      <c r="P22" s="81">
        <f t="shared" si="0"/>
        <v>57.834000000000003</v>
      </c>
    </row>
    <row r="23" spans="1:20" x14ac:dyDescent="0.25">
      <c r="O23" s="81">
        <v>1.04</v>
      </c>
      <c r="P23" s="81">
        <f t="shared" si="0"/>
        <v>57.283200000000001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56.732399999999998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56.181599999999996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55.630800000000001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55.08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54.529199999999996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53.978400000000001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53.427599999999998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52.876799999999996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52.325999999999993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51.775199999999998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51.224400000000003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50.6736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50.122799999999998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49.572000000000003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4" priority="35">
      <formula>F54&gt;0</formula>
    </cfRule>
    <cfRule type="expression" dxfId="1693" priority="36">
      <formula>F54&lt;0</formula>
    </cfRule>
  </conditionalFormatting>
  <conditionalFormatting sqref="Q7">
    <cfRule type="expression" dxfId="1692" priority="33">
      <formula>Q7&gt;0</formula>
    </cfRule>
    <cfRule type="expression" dxfId="1691" priority="34">
      <formula>Q7&lt;0</formula>
    </cfRule>
  </conditionalFormatting>
  <conditionalFormatting sqref="Q8">
    <cfRule type="expression" dxfId="1690" priority="31">
      <formula>Q8&gt;0</formula>
    </cfRule>
    <cfRule type="expression" dxfId="1689" priority="32">
      <formula>Q8&lt;0</formula>
    </cfRule>
  </conditionalFormatting>
  <conditionalFormatting sqref="F30:F53">
    <cfRule type="expression" dxfId="1688" priority="29">
      <formula>F30&gt;0</formula>
    </cfRule>
    <cfRule type="expression" dxfId="1687" priority="30">
      <formula>F30&lt;0</formula>
    </cfRule>
  </conditionalFormatting>
  <conditionalFormatting sqref="H30:H53">
    <cfRule type="expression" dxfId="1686" priority="27">
      <formula>H30&gt;0</formula>
    </cfRule>
    <cfRule type="expression" dxfId="1685" priority="28">
      <formula>H30&lt;0</formula>
    </cfRule>
  </conditionalFormatting>
  <conditionalFormatting sqref="Q10">
    <cfRule type="expression" dxfId="1684" priority="25">
      <formula>Q10&gt;0</formula>
    </cfRule>
    <cfRule type="expression" dxfId="1683" priority="26">
      <formula>Q10&lt;0</formula>
    </cfRule>
  </conditionalFormatting>
  <conditionalFormatting sqref="J25:J39">
    <cfRule type="expression" dxfId="1682" priority="23">
      <formula>J25&gt;0</formula>
    </cfRule>
    <cfRule type="expression" dxfId="1681" priority="24">
      <formula>J25&lt;0</formula>
    </cfRule>
  </conditionalFormatting>
  <conditionalFormatting sqref="K25:K39">
    <cfRule type="expression" dxfId="1680" priority="21">
      <formula>K25&gt;0</formula>
    </cfRule>
    <cfRule type="expression" dxfId="1679" priority="22">
      <formula>K25&lt;0</formula>
    </cfRule>
  </conditionalFormatting>
  <conditionalFormatting sqref="L25">
    <cfRule type="expression" dxfId="1678" priority="19">
      <formula>L25&gt;0</formula>
    </cfRule>
    <cfRule type="expression" dxfId="1677" priority="20">
      <formula>L25&lt;0</formula>
    </cfRule>
  </conditionalFormatting>
  <conditionalFormatting sqref="F89:F110">
    <cfRule type="expression" dxfId="1676" priority="17">
      <formula>F89&gt;0</formula>
    </cfRule>
    <cfRule type="expression" dxfId="1675" priority="18">
      <formula>F89&lt;0</formula>
    </cfRule>
  </conditionalFormatting>
  <conditionalFormatting sqref="H89:H110">
    <cfRule type="expression" dxfId="1674" priority="15">
      <formula>H89&gt;0</formula>
    </cfRule>
    <cfRule type="expression" dxfId="1673" priority="16">
      <formula>H89&lt;0</formula>
    </cfRule>
  </conditionalFormatting>
  <conditionalFormatting sqref="J89:J102">
    <cfRule type="expression" dxfId="1672" priority="13">
      <formula>J89&gt;0</formula>
    </cfRule>
    <cfRule type="expression" dxfId="1671" priority="14">
      <formula>J89&lt;0</formula>
    </cfRule>
  </conditionalFormatting>
  <conditionalFormatting sqref="K89:K102">
    <cfRule type="expression" dxfId="1670" priority="11">
      <formula>K89&gt;0</formula>
    </cfRule>
    <cfRule type="expression" dxfId="1669" priority="12">
      <formula>K89&lt;0</formula>
    </cfRule>
  </conditionalFormatting>
  <conditionalFormatting sqref="L89:L102">
    <cfRule type="expression" dxfId="1668" priority="9">
      <formula>L89&gt;0</formula>
    </cfRule>
    <cfRule type="expression" dxfId="1667" priority="10">
      <formula>L89&lt;0</formula>
    </cfRule>
  </conditionalFormatting>
  <conditionalFormatting sqref="F29 F25:F26">
    <cfRule type="expression" dxfId="1666" priority="7">
      <formula>F25&gt;0</formula>
    </cfRule>
    <cfRule type="expression" dxfId="1665" priority="8">
      <formula>F25&lt;0</formula>
    </cfRule>
  </conditionalFormatting>
  <conditionalFormatting sqref="H29 H25:H26">
    <cfRule type="expression" dxfId="1664" priority="5">
      <formula>H25&gt;0</formula>
    </cfRule>
    <cfRule type="expression" dxfId="1663" priority="6">
      <formula>H25&lt;0</formula>
    </cfRule>
  </conditionalFormatting>
  <conditionalFormatting sqref="F27:F28">
    <cfRule type="expression" dxfId="1662" priority="3">
      <formula>F27&gt;0</formula>
    </cfRule>
    <cfRule type="expression" dxfId="1661" priority="4">
      <formula>F27&lt;0</formula>
    </cfRule>
  </conditionalFormatting>
  <conditionalFormatting sqref="H27:H28">
    <cfRule type="expression" dxfId="1660" priority="1">
      <formula>H27&gt;0</formula>
    </cfRule>
    <cfRule type="expression" dxfId="165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58.5199</v>
      </c>
      <c r="R4" s="495">
        <v>-2.7000000000000001E-3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11703.98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380.81999999999971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380.81999999999971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3.3631954330769834E-2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4.7846971713895611E-2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14.685043914680049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64.371890000000008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63.786691000000005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63.201492000000002</v>
      </c>
    </row>
    <row r="20" spans="1:21" x14ac:dyDescent="0.25">
      <c r="O20" s="81">
        <v>1.07</v>
      </c>
      <c r="P20" s="81">
        <f t="shared" si="0"/>
        <v>62.616293000000006</v>
      </c>
    </row>
    <row r="21" spans="1:21" x14ac:dyDescent="0.25">
      <c r="O21" s="81">
        <v>1.06</v>
      </c>
      <c r="P21" s="81">
        <f t="shared" si="0"/>
        <v>62.031094000000003</v>
      </c>
    </row>
    <row r="22" spans="1:21" x14ac:dyDescent="0.25">
      <c r="O22" s="81">
        <v>1.05</v>
      </c>
      <c r="P22" s="81">
        <f t="shared" si="0"/>
        <v>61.445895</v>
      </c>
    </row>
    <row r="23" spans="1:21" x14ac:dyDescent="0.25">
      <c r="O23" s="81">
        <v>1.04</v>
      </c>
      <c r="P23" s="81">
        <f t="shared" si="0"/>
        <v>60.860696000000004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60.275497000000001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59.690297999999999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59.105099000000003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58.5199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57.934700999999997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57.349502000000001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56.764302999999998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56.179103999999995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55.593904999999999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55.008705999999997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54.423507000000001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53.838308000000005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53.253109000000002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52.667909999999999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8" priority="35">
      <formula>F54&gt;0</formula>
    </cfRule>
    <cfRule type="expression" dxfId="1657" priority="36">
      <formula>F54&lt;0</formula>
    </cfRule>
  </conditionalFormatting>
  <conditionalFormatting sqref="Q7">
    <cfRule type="expression" dxfId="1656" priority="33">
      <formula>Q7&gt;0</formula>
    </cfRule>
    <cfRule type="expression" dxfId="1655" priority="34">
      <formula>Q7&lt;0</formula>
    </cfRule>
  </conditionalFormatting>
  <conditionalFormatting sqref="Q8">
    <cfRule type="expression" dxfId="1654" priority="31">
      <formula>Q8&gt;0</formula>
    </cfRule>
    <cfRule type="expression" dxfId="1653" priority="32">
      <formula>Q8&lt;0</formula>
    </cfRule>
  </conditionalFormatting>
  <conditionalFormatting sqref="F30:F53">
    <cfRule type="expression" dxfId="1652" priority="29">
      <formula>F30&gt;0</formula>
    </cfRule>
    <cfRule type="expression" dxfId="1651" priority="30">
      <formula>F30&lt;0</formula>
    </cfRule>
  </conditionalFormatting>
  <conditionalFormatting sqref="H30:H53">
    <cfRule type="expression" dxfId="1650" priority="27">
      <formula>H30&gt;0</formula>
    </cfRule>
    <cfRule type="expression" dxfId="1649" priority="28">
      <formula>H30&lt;0</formula>
    </cfRule>
  </conditionalFormatting>
  <conditionalFormatting sqref="Q10">
    <cfRule type="expression" dxfId="1648" priority="25">
      <formula>Q10&gt;0</formula>
    </cfRule>
    <cfRule type="expression" dxfId="1647" priority="26">
      <formula>Q10&lt;0</formula>
    </cfRule>
  </conditionalFormatting>
  <conditionalFormatting sqref="J25:J39">
    <cfRule type="expression" dxfId="1646" priority="23">
      <formula>J25&gt;0</formula>
    </cfRule>
    <cfRule type="expression" dxfId="1645" priority="24">
      <formula>J25&lt;0</formula>
    </cfRule>
  </conditionalFormatting>
  <conditionalFormatting sqref="K25:K39">
    <cfRule type="expression" dxfId="1644" priority="21">
      <formula>K25&gt;0</formula>
    </cfRule>
    <cfRule type="expression" dxfId="1643" priority="22">
      <formula>K25&lt;0</formula>
    </cfRule>
  </conditionalFormatting>
  <conditionalFormatting sqref="L25">
    <cfRule type="expression" dxfId="1642" priority="19">
      <formula>L25&gt;0</formula>
    </cfRule>
    <cfRule type="expression" dxfId="1641" priority="20">
      <formula>L25&lt;0</formula>
    </cfRule>
  </conditionalFormatting>
  <conditionalFormatting sqref="F89:F110">
    <cfRule type="expression" dxfId="1640" priority="17">
      <formula>F89&gt;0</formula>
    </cfRule>
    <cfRule type="expression" dxfId="1639" priority="18">
      <formula>F89&lt;0</formula>
    </cfRule>
  </conditionalFormatting>
  <conditionalFormatting sqref="H89:H110">
    <cfRule type="expression" dxfId="1638" priority="15">
      <formula>H89&gt;0</formula>
    </cfRule>
    <cfRule type="expression" dxfId="1637" priority="16">
      <formula>H89&lt;0</formula>
    </cfRule>
  </conditionalFormatting>
  <conditionalFormatting sqref="J89:J102">
    <cfRule type="expression" dxfId="1636" priority="13">
      <formula>J89&gt;0</formula>
    </cfRule>
    <cfRule type="expression" dxfId="1635" priority="14">
      <formula>J89&lt;0</formula>
    </cfRule>
  </conditionalFormatting>
  <conditionalFormatting sqref="K89:K102">
    <cfRule type="expression" dxfId="1634" priority="11">
      <formula>K89&gt;0</formula>
    </cfRule>
    <cfRule type="expression" dxfId="1633" priority="12">
      <formula>K89&lt;0</formula>
    </cfRule>
  </conditionalFormatting>
  <conditionalFormatting sqref="L89:L102">
    <cfRule type="expression" dxfId="1632" priority="9">
      <formula>L89&gt;0</formula>
    </cfRule>
    <cfRule type="expression" dxfId="1631" priority="10">
      <formula>L89&lt;0</formula>
    </cfRule>
  </conditionalFormatting>
  <conditionalFormatting sqref="F25 F29">
    <cfRule type="expression" dxfId="1630" priority="7">
      <formula>F25&gt;0</formula>
    </cfRule>
    <cfRule type="expression" dxfId="1629" priority="8">
      <formula>F25&lt;0</formula>
    </cfRule>
  </conditionalFormatting>
  <conditionalFormatting sqref="H25 H29">
    <cfRule type="expression" dxfId="1628" priority="5">
      <formula>H25&gt;0</formula>
    </cfRule>
    <cfRule type="expression" dxfId="1627" priority="6">
      <formula>H25&lt;0</formula>
    </cfRule>
  </conditionalFormatting>
  <conditionalFormatting sqref="F26:F28">
    <cfRule type="expression" dxfId="1626" priority="3">
      <formula>F26&gt;0</formula>
    </cfRule>
    <cfRule type="expression" dxfId="1625" priority="4">
      <formula>F26&lt;0</formula>
    </cfRule>
  </conditionalFormatting>
  <conditionalFormatting sqref="H26:H28">
    <cfRule type="expression" dxfId="1624" priority="1">
      <formula>H26&gt;0</formula>
    </cfRule>
    <cfRule type="expression" dxfId="162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31.94</v>
      </c>
      <c r="R4" s="495">
        <v>-5.9999999999999995E-4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44716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1898.7099999999991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1898.7099999999991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4.4344469255293811E-2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6.2617407639323733E-2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9.2046109510086449</v>
      </c>
      <c r="T13" s="770"/>
    </row>
    <row r="14" spans="1:21" x14ac:dyDescent="0.25">
      <c r="H14" s="70"/>
      <c r="O14" s="11" t="s">
        <v>1205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35.134000000000007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34.814600000000006</v>
      </c>
    </row>
    <row r="20" spans="1:21" x14ac:dyDescent="0.25">
      <c r="O20" s="81">
        <v>1.08</v>
      </c>
      <c r="P20" s="81">
        <f t="shared" si="1"/>
        <v>34.495200000000004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34.175800000000002</v>
      </c>
    </row>
    <row r="22" spans="1:21" x14ac:dyDescent="0.25">
      <c r="O22" s="81">
        <v>1.06</v>
      </c>
      <c r="P22" s="81">
        <f t="shared" si="1"/>
        <v>33.856400000000001</v>
      </c>
    </row>
    <row r="23" spans="1:21" x14ac:dyDescent="0.25">
      <c r="O23" s="81">
        <v>1.05</v>
      </c>
      <c r="P23" s="81">
        <f t="shared" si="1"/>
        <v>33.537000000000006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33.217600000000004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32.898200000000003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32.578800000000001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32.259399999999999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31.94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31.6206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31.301200000000001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30.9818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30.662400000000002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30.343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30.023599999999998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29.704200000000004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29.384800000000002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29.065400000000004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28.746000000000002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" si="8">C51*(E51-D51)</f>
        <v>1926.680000000001</v>
      </c>
      <c r="G51" s="39">
        <f t="shared" ref="G51" si="9">D51*C51</f>
        <v>42817.32</v>
      </c>
      <c r="H51" s="222">
        <f t="shared" ref="H51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22" priority="33">
      <formula>F59&gt;0</formula>
    </cfRule>
    <cfRule type="expression" dxfId="1621" priority="34">
      <formula>F59&lt;0</formula>
    </cfRule>
  </conditionalFormatting>
  <conditionalFormatting sqref="Q7">
    <cfRule type="expression" dxfId="1620" priority="31">
      <formula>Q7&gt;0</formula>
    </cfRule>
    <cfRule type="expression" dxfId="1619" priority="32">
      <formula>Q7&lt;0</formula>
    </cfRule>
  </conditionalFormatting>
  <conditionalFormatting sqref="Q8">
    <cfRule type="expression" dxfId="1618" priority="29">
      <formula>Q8&gt;0</formula>
    </cfRule>
    <cfRule type="expression" dxfId="1617" priority="30">
      <formula>Q8&lt;0</formula>
    </cfRule>
  </conditionalFormatting>
  <conditionalFormatting sqref="F30:F58">
    <cfRule type="expression" dxfId="1616" priority="27">
      <formula>F30&gt;0</formula>
    </cfRule>
    <cfRule type="expression" dxfId="1615" priority="28">
      <formula>F30&lt;0</formula>
    </cfRule>
  </conditionalFormatting>
  <conditionalFormatting sqref="H30:H58">
    <cfRule type="expression" dxfId="1614" priority="25">
      <formula>H30&gt;0</formula>
    </cfRule>
    <cfRule type="expression" dxfId="1613" priority="26">
      <formula>H30&lt;0</formula>
    </cfRule>
  </conditionalFormatting>
  <conditionalFormatting sqref="Q10">
    <cfRule type="expression" dxfId="1612" priority="23">
      <formula>Q10&gt;0</formula>
    </cfRule>
    <cfRule type="expression" dxfId="1611" priority="24">
      <formula>Q10&lt;0</formula>
    </cfRule>
  </conditionalFormatting>
  <conditionalFormatting sqref="J25:J38">
    <cfRule type="expression" dxfId="1610" priority="21">
      <formula>J25&gt;0</formula>
    </cfRule>
    <cfRule type="expression" dxfId="1609" priority="22">
      <formula>J25&lt;0</formula>
    </cfRule>
  </conditionalFormatting>
  <conditionalFormatting sqref="K25:K38">
    <cfRule type="expression" dxfId="1608" priority="19">
      <formula>K25&gt;0</formula>
    </cfRule>
    <cfRule type="expression" dxfId="1607" priority="20">
      <formula>K25&lt;0</formula>
    </cfRule>
  </conditionalFormatting>
  <conditionalFormatting sqref="L25:L33">
    <cfRule type="expression" dxfId="1606" priority="17">
      <formula>L25&gt;0</formula>
    </cfRule>
    <cfRule type="expression" dxfId="1605" priority="18">
      <formula>L25&lt;0</formula>
    </cfRule>
  </conditionalFormatting>
  <conditionalFormatting sqref="F89:F110">
    <cfRule type="expression" dxfId="1604" priority="15">
      <formula>F89&gt;0</formula>
    </cfRule>
    <cfRule type="expression" dxfId="1603" priority="16">
      <formula>F89&lt;0</formula>
    </cfRule>
  </conditionalFormatting>
  <conditionalFormatting sqref="H89:H110">
    <cfRule type="expression" dxfId="1602" priority="13">
      <formula>H89&gt;0</formula>
    </cfRule>
    <cfRule type="expression" dxfId="1601" priority="14">
      <formula>H89&lt;0</formula>
    </cfRule>
  </conditionalFormatting>
  <conditionalFormatting sqref="J89:J102">
    <cfRule type="expression" dxfId="1600" priority="11">
      <formula>J89&gt;0</formula>
    </cfRule>
    <cfRule type="expression" dxfId="1599" priority="12">
      <formula>J89&lt;0</formula>
    </cfRule>
  </conditionalFormatting>
  <conditionalFormatting sqref="K89:K102">
    <cfRule type="expression" dxfId="1598" priority="9">
      <formula>K89&gt;0</formula>
    </cfRule>
    <cfRule type="expression" dxfId="1597" priority="10">
      <formula>K89&lt;0</formula>
    </cfRule>
  </conditionalFormatting>
  <conditionalFormatting sqref="L89:L102">
    <cfRule type="expression" dxfId="1596" priority="7">
      <formula>L89&gt;0</formula>
    </cfRule>
    <cfRule type="expression" dxfId="1595" priority="8">
      <formula>L89&lt;0</formula>
    </cfRule>
  </conditionalFormatting>
  <conditionalFormatting sqref="F25:F29">
    <cfRule type="expression" dxfId="1594" priority="5">
      <formula>F25&gt;0</formula>
    </cfRule>
    <cfRule type="expression" dxfId="1593" priority="6">
      <formula>F25&lt;0</formula>
    </cfRule>
  </conditionalFormatting>
  <conditionalFormatting sqref="H25:H29">
    <cfRule type="expression" dxfId="1592" priority="3">
      <formula>H25&gt;0</formula>
    </cfRule>
    <cfRule type="expression" dxfId="1591" priority="4">
      <formula>H25&lt;0</formula>
    </cfRule>
  </conditionalFormatting>
  <conditionalFormatting sqref="Q9">
    <cfRule type="expression" dxfId="1590" priority="1">
      <formula>Q9&gt;0</formula>
    </cfRule>
    <cfRule type="expression" dxfId="158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8" priority="24">
      <formula>F51&gt;0</formula>
    </cfRule>
    <cfRule type="expression" dxfId="1587" priority="25">
      <formula>F51&lt;0</formula>
    </cfRule>
  </conditionalFormatting>
  <conditionalFormatting sqref="Q7">
    <cfRule type="expression" dxfId="1586" priority="22">
      <formula>Q7&gt;0</formula>
    </cfRule>
    <cfRule type="expression" dxfId="1585" priority="23">
      <formula>Q7&lt;0</formula>
    </cfRule>
  </conditionalFormatting>
  <conditionalFormatting sqref="Q8">
    <cfRule type="expression" dxfId="1584" priority="20">
      <formula>Q8&gt;0</formula>
    </cfRule>
    <cfRule type="expression" dxfId="1583" priority="21">
      <formula>Q8&lt;0</formula>
    </cfRule>
  </conditionalFormatting>
  <conditionalFormatting sqref="F25:F50">
    <cfRule type="expression" dxfId="1582" priority="18">
      <formula>F25&gt;0</formula>
    </cfRule>
    <cfRule type="expression" dxfId="1581" priority="19">
      <formula>F25&lt;0</formula>
    </cfRule>
  </conditionalFormatting>
  <conditionalFormatting sqref="H25:H50">
    <cfRule type="expression" dxfId="1580" priority="16">
      <formula>H25&gt;0</formula>
    </cfRule>
    <cfRule type="expression" dxfId="1579" priority="17">
      <formula>H25&lt;0</formula>
    </cfRule>
  </conditionalFormatting>
  <conditionalFormatting sqref="F89:F110">
    <cfRule type="expression" dxfId="1578" priority="14">
      <formula>F89&gt;0</formula>
    </cfRule>
    <cfRule type="expression" dxfId="1577" priority="15">
      <formula>F89&lt;0</formula>
    </cfRule>
  </conditionalFormatting>
  <conditionalFormatting sqref="H89:H110">
    <cfRule type="expression" dxfId="1576" priority="12">
      <formula>H89&gt;0</formula>
    </cfRule>
    <cfRule type="expression" dxfId="1575" priority="13">
      <formula>H89&lt;0</formula>
    </cfRule>
  </conditionalFormatting>
  <conditionalFormatting sqref="Q10">
    <cfRule type="expression" dxfId="1574" priority="10">
      <formula>Q10&gt;0</formula>
    </cfRule>
    <cfRule type="expression" dxfId="1573" priority="11">
      <formula>Q10&lt;0</formula>
    </cfRule>
  </conditionalFormatting>
  <conditionalFormatting sqref="J25:J39">
    <cfRule type="expression" dxfId="1572" priority="8">
      <formula>J25&gt;0</formula>
    </cfRule>
    <cfRule type="expression" dxfId="1571" priority="9">
      <formula>J25&lt;0</formula>
    </cfRule>
  </conditionalFormatting>
  <conditionalFormatting sqref="K25:K38">
    <cfRule type="expression" dxfId="1570" priority="6">
      <formula>K25&gt;0</formula>
    </cfRule>
    <cfRule type="expression" dxfId="1569" priority="7">
      <formula>K25&lt;0</formula>
    </cfRule>
  </conditionalFormatting>
  <conditionalFormatting sqref="L25:L38">
    <cfRule type="expression" dxfId="1568" priority="4">
      <formula>L25&gt;0</formula>
    </cfRule>
    <cfRule type="expression" dxfId="156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66" priority="1">
      <formula>J40&gt;0</formula>
    </cfRule>
    <cfRule type="expression" dxfId="156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64" priority="74">
      <formula>F12&gt;0</formula>
    </cfRule>
    <cfRule type="expression" dxfId="15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62" priority="67">
      <formula>F124&gt;0</formula>
    </cfRule>
    <cfRule type="expression" dxfId="1561" priority="68">
      <formula>F124&lt;0</formula>
    </cfRule>
  </conditionalFormatting>
  <conditionalFormatting sqref="H124:H130">
    <cfRule type="expression" dxfId="1560" priority="55">
      <formula>H124&gt;0</formula>
    </cfRule>
    <cfRule type="expression" dxfId="1559" priority="56">
      <formula>H124&lt;0</formula>
    </cfRule>
  </conditionalFormatting>
  <conditionalFormatting sqref="H131">
    <cfRule type="expression" dxfId="1558" priority="53">
      <formula>H131&gt;0</formula>
    </cfRule>
    <cfRule type="expression" dxfId="1557" priority="54">
      <formula>H131&lt;0</formula>
    </cfRule>
  </conditionalFormatting>
  <conditionalFormatting sqref="H132">
    <cfRule type="expression" dxfId="1556" priority="51">
      <formula>H132&gt;0</formula>
    </cfRule>
    <cfRule type="expression" dxfId="1555" priority="52">
      <formula>H132&lt;0</formula>
    </cfRule>
  </conditionalFormatting>
  <conditionalFormatting sqref="H133:H135">
    <cfRule type="expression" dxfId="1554" priority="49">
      <formula>H133&gt;0</formula>
    </cfRule>
    <cfRule type="expression" dxfId="1553" priority="50">
      <formula>H133&lt;0</formula>
    </cfRule>
  </conditionalFormatting>
  <conditionalFormatting sqref="H136">
    <cfRule type="expression" dxfId="1552" priority="45">
      <formula>H136&gt;0</formula>
    </cfRule>
    <cfRule type="expression" dxfId="1551" priority="46">
      <formula>H136&lt;0</formula>
    </cfRule>
  </conditionalFormatting>
  <conditionalFormatting sqref="Q7">
    <cfRule type="expression" dxfId="1550" priority="39">
      <formula>Q7&gt;0</formula>
    </cfRule>
    <cfRule type="expression" dxfId="1549" priority="40">
      <formula>Q7&lt;0</formula>
    </cfRule>
  </conditionalFormatting>
  <conditionalFormatting sqref="Q8">
    <cfRule type="expression" dxfId="1548" priority="37">
      <formula>Q8&gt;0</formula>
    </cfRule>
    <cfRule type="expression" dxfId="1547" priority="38">
      <formula>Q8&lt;0</formula>
    </cfRule>
  </conditionalFormatting>
  <conditionalFormatting sqref="F167:F178 H167:H178">
    <cfRule type="expression" dxfId="1546" priority="35">
      <formula>F167&gt;0</formula>
    </cfRule>
    <cfRule type="expression" dxfId="1545" priority="36">
      <formula>F167&lt;0</formula>
    </cfRule>
  </conditionalFormatting>
  <conditionalFormatting sqref="F183:F197 H183:H197">
    <cfRule type="expression" dxfId="1544" priority="33">
      <formula>F183&gt;0</formula>
    </cfRule>
    <cfRule type="expression" dxfId="1543" priority="34">
      <formula>F183&lt;0</formula>
    </cfRule>
  </conditionalFormatting>
  <conditionalFormatting sqref="F198:F206 H198:H206">
    <cfRule type="expression" dxfId="1542" priority="31">
      <formula>F198&gt;0</formula>
    </cfRule>
    <cfRule type="expression" dxfId="1541" priority="32">
      <formula>F198&lt;0</formula>
    </cfRule>
  </conditionalFormatting>
  <conditionalFormatting sqref="F141:F147 H141:H147">
    <cfRule type="expression" dxfId="1540" priority="29">
      <formula>F141&gt;0</formula>
    </cfRule>
    <cfRule type="expression" dxfId="1539" priority="30">
      <formula>F141&lt;0</formula>
    </cfRule>
  </conditionalFormatting>
  <conditionalFormatting sqref="H149:H152 F149:F152">
    <cfRule type="expression" dxfId="1538" priority="27">
      <formula>F149&gt;0</formula>
    </cfRule>
    <cfRule type="expression" dxfId="1537" priority="28">
      <formula>F149&lt;0</formula>
    </cfRule>
  </conditionalFormatting>
  <conditionalFormatting sqref="F226 H215:H218 H257:H260 F257:F260 H226 H231:H233 F231:F233 F235:F244 H235:H244">
    <cfRule type="expression" dxfId="1536" priority="25">
      <formula>F215&gt;0</formula>
    </cfRule>
    <cfRule type="expression" dxfId="1535" priority="26">
      <formula>F215&lt;0</formula>
    </cfRule>
  </conditionalFormatting>
  <conditionalFormatting sqref="F207:F218">
    <cfRule type="expression" dxfId="1534" priority="23">
      <formula>F207&gt;0</formula>
    </cfRule>
    <cfRule type="expression" dxfId="1533" priority="24">
      <formula>F207&lt;0</formula>
    </cfRule>
  </conditionalFormatting>
  <conditionalFormatting sqref="H207:H208">
    <cfRule type="expression" dxfId="1532" priority="21">
      <formula>H207&gt;0</formula>
    </cfRule>
    <cfRule type="expression" dxfId="1531" priority="22">
      <formula>H207&lt;0</formula>
    </cfRule>
  </conditionalFormatting>
  <conditionalFormatting sqref="H209">
    <cfRule type="expression" dxfId="1530" priority="19">
      <formula>H209&gt;0</formula>
    </cfRule>
    <cfRule type="expression" dxfId="1529" priority="20">
      <formula>H209&lt;0</formula>
    </cfRule>
  </conditionalFormatting>
  <conditionalFormatting sqref="H210">
    <cfRule type="expression" dxfId="1528" priority="17">
      <formula>H210&gt;0</formula>
    </cfRule>
    <cfRule type="expression" dxfId="1527" priority="18">
      <formula>H210&lt;0</formula>
    </cfRule>
  </conditionalFormatting>
  <conditionalFormatting sqref="H211:H213">
    <cfRule type="expression" dxfId="1526" priority="15">
      <formula>H211&gt;0</formula>
    </cfRule>
    <cfRule type="expression" dxfId="1525" priority="16">
      <formula>H211&lt;0</formula>
    </cfRule>
  </conditionalFormatting>
  <conditionalFormatting sqref="H214">
    <cfRule type="expression" dxfId="1524" priority="13">
      <formula>H214&gt;0</formula>
    </cfRule>
    <cfRule type="expression" dxfId="1523" priority="14">
      <formula>H214&lt;0</formula>
    </cfRule>
  </conditionalFormatting>
  <conditionalFormatting sqref="F245:F256 H245:H256">
    <cfRule type="expression" dxfId="1522" priority="11">
      <formula>F245&gt;0</formula>
    </cfRule>
    <cfRule type="expression" dxfId="1521" priority="12">
      <formula>F245&lt;0</formula>
    </cfRule>
  </conditionalFormatting>
  <conditionalFormatting sqref="F261:F275 H261:H275">
    <cfRule type="expression" dxfId="1520" priority="9">
      <formula>F261&gt;0</formula>
    </cfRule>
    <cfRule type="expression" dxfId="1519" priority="10">
      <formula>F261&lt;0</formula>
    </cfRule>
  </conditionalFormatting>
  <conditionalFormatting sqref="F276:F283 H276:H283">
    <cfRule type="expression" dxfId="1518" priority="7">
      <formula>F276&gt;0</formula>
    </cfRule>
    <cfRule type="expression" dxfId="1517" priority="8">
      <formula>F276&lt;0</formula>
    </cfRule>
  </conditionalFormatting>
  <conditionalFormatting sqref="F219:F225 H219:H225">
    <cfRule type="expression" dxfId="1516" priority="5">
      <formula>F219&gt;0</formula>
    </cfRule>
    <cfRule type="expression" dxfId="1515" priority="6">
      <formula>F219&lt;0</formula>
    </cfRule>
  </conditionalFormatting>
  <conditionalFormatting sqref="H227:H230 F227:F230">
    <cfRule type="expression" dxfId="1514" priority="3">
      <formula>F227&gt;0</formula>
    </cfRule>
    <cfRule type="expression" dxfId="1513" priority="4">
      <formula>F227&lt;0</formula>
    </cfRule>
  </conditionalFormatting>
  <conditionalFormatting sqref="H234 F234">
    <cfRule type="expression" dxfId="1512" priority="1">
      <formula>F234&gt;0</formula>
    </cfRule>
    <cfRule type="expression" dxfId="15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10" priority="43">
      <formula>F33&gt;0</formula>
    </cfRule>
    <cfRule type="expression" dxfId="1509" priority="44">
      <formula>F33&lt;0</formula>
    </cfRule>
  </conditionalFormatting>
  <conditionalFormatting sqref="Q7">
    <cfRule type="expression" dxfId="1508" priority="41">
      <formula>Q7&gt;0</formula>
    </cfRule>
    <cfRule type="expression" dxfId="1507" priority="42">
      <formula>Q7&lt;0</formula>
    </cfRule>
  </conditionalFormatting>
  <conditionalFormatting sqref="Q8">
    <cfRule type="expression" dxfId="1506" priority="39">
      <formula>Q8&gt;0</formula>
    </cfRule>
    <cfRule type="expression" dxfId="1505" priority="40">
      <formula>Q8&lt;0</formula>
    </cfRule>
  </conditionalFormatting>
  <conditionalFormatting sqref="F29 F32">
    <cfRule type="expression" dxfId="1504" priority="37">
      <formula>F29&gt;0</formula>
    </cfRule>
    <cfRule type="expression" dxfId="1503" priority="38">
      <formula>F29&lt;0</formula>
    </cfRule>
  </conditionalFormatting>
  <conditionalFormatting sqref="H29 H32">
    <cfRule type="expression" dxfId="1502" priority="35">
      <formula>H29&gt;0</formula>
    </cfRule>
    <cfRule type="expression" dxfId="1501" priority="36">
      <formula>H29&lt;0</formula>
    </cfRule>
  </conditionalFormatting>
  <conditionalFormatting sqref="F30:F31">
    <cfRule type="expression" dxfId="1500" priority="33">
      <formula>F30&gt;0</formula>
    </cfRule>
    <cfRule type="expression" dxfId="1499" priority="34">
      <formula>F30&lt;0</formula>
    </cfRule>
  </conditionalFormatting>
  <conditionalFormatting sqref="H30:H31">
    <cfRule type="expression" dxfId="1498" priority="31">
      <formula>H30&gt;0</formula>
    </cfRule>
    <cfRule type="expression" dxfId="1497" priority="32">
      <formula>H30&lt;0</formula>
    </cfRule>
  </conditionalFormatting>
  <conditionalFormatting sqref="F105:F140 H105:H140">
    <cfRule type="expression" dxfId="1496" priority="29">
      <formula>F105&gt;0</formula>
    </cfRule>
    <cfRule type="expression" dxfId="1495" priority="30">
      <formula>F105&lt;0</formula>
    </cfRule>
  </conditionalFormatting>
  <conditionalFormatting sqref="F96:F99">
    <cfRule type="expression" dxfId="1494" priority="27">
      <formula>F96&gt;0</formula>
    </cfRule>
    <cfRule type="expression" dxfId="1493" priority="28">
      <formula>F96&lt;0</formula>
    </cfRule>
  </conditionalFormatting>
  <conditionalFormatting sqref="H96:H99">
    <cfRule type="expression" dxfId="1492" priority="25">
      <formula>H96&gt;0</formula>
    </cfRule>
    <cfRule type="expression" dxfId="1491" priority="26">
      <formula>H96&lt;0</formula>
    </cfRule>
  </conditionalFormatting>
  <conditionalFormatting sqref="F25:F28">
    <cfRule type="expression" dxfId="1490" priority="19">
      <formula>F25&gt;0</formula>
    </cfRule>
    <cfRule type="expression" dxfId="1489" priority="20">
      <formula>F25&lt;0</formula>
    </cfRule>
  </conditionalFormatting>
  <conditionalFormatting sqref="H25:H28">
    <cfRule type="expression" dxfId="1488" priority="17">
      <formula>H25&gt;0</formula>
    </cfRule>
    <cfRule type="expression" dxfId="1487" priority="18">
      <formula>H25&lt;0</formula>
    </cfRule>
  </conditionalFormatting>
  <conditionalFormatting sqref="J27">
    <cfRule type="expression" dxfId="1486" priority="15">
      <formula>J27&gt;0</formula>
    </cfRule>
    <cfRule type="expression" dxfId="1485" priority="16">
      <formula>J27&lt;0</formula>
    </cfRule>
  </conditionalFormatting>
  <conditionalFormatting sqref="F104">
    <cfRule type="expression" dxfId="1484" priority="13">
      <formula>F104&gt;0</formula>
    </cfRule>
    <cfRule type="expression" dxfId="1483" priority="14">
      <formula>F104&lt;0</formula>
    </cfRule>
  </conditionalFormatting>
  <conditionalFormatting sqref="H104">
    <cfRule type="expression" dxfId="1482" priority="11">
      <formula>H104&gt;0</formula>
    </cfRule>
    <cfRule type="expression" dxfId="1481" priority="12">
      <formula>H104&lt;0</formula>
    </cfRule>
  </conditionalFormatting>
  <conditionalFormatting sqref="F100:F103">
    <cfRule type="expression" dxfId="1480" priority="9">
      <formula>F100&gt;0</formula>
    </cfRule>
    <cfRule type="expression" dxfId="1479" priority="10">
      <formula>F100&lt;0</formula>
    </cfRule>
  </conditionalFormatting>
  <conditionalFormatting sqref="H100:H103">
    <cfRule type="expression" dxfId="1478" priority="7">
      <formula>H100&gt;0</formula>
    </cfRule>
    <cfRule type="expression" dxfId="1477" priority="8">
      <formula>H100&lt;0</formula>
    </cfRule>
  </conditionalFormatting>
  <conditionalFormatting sqref="J102">
    <cfRule type="expression" dxfId="1476" priority="5">
      <formula>J102&gt;0</formula>
    </cfRule>
    <cfRule type="expression" dxfId="1475" priority="6">
      <formula>J102&lt;0</formula>
    </cfRule>
  </conditionalFormatting>
  <conditionalFormatting sqref="Q10">
    <cfRule type="expression" dxfId="1474" priority="3">
      <formula>Q10&gt;0</formula>
    </cfRule>
    <cfRule type="expression" dxfId="1473" priority="4">
      <formula>Q10&lt;0</formula>
    </cfRule>
  </conditionalFormatting>
  <conditionalFormatting sqref="M71">
    <cfRule type="expression" dxfId="1472" priority="1">
      <formula>M71&gt;0</formula>
    </cfRule>
    <cfRule type="expression" dxfId="14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70" priority="33">
      <formula>F34&gt;0</formula>
    </cfRule>
    <cfRule type="expression" dxfId="1469" priority="34">
      <formula>F34&lt;0</formula>
    </cfRule>
  </conditionalFormatting>
  <conditionalFormatting sqref="Q7">
    <cfRule type="expression" dxfId="1468" priority="31">
      <formula>Q7&gt;0</formula>
    </cfRule>
    <cfRule type="expression" dxfId="1467" priority="32">
      <formula>Q7&lt;0</formula>
    </cfRule>
  </conditionalFormatting>
  <conditionalFormatting sqref="Q8">
    <cfRule type="expression" dxfId="1466" priority="29">
      <formula>Q8&gt;0</formula>
    </cfRule>
    <cfRule type="expression" dxfId="1465" priority="30">
      <formula>Q8&lt;0</formula>
    </cfRule>
  </conditionalFormatting>
  <conditionalFormatting sqref="F27:F33">
    <cfRule type="expression" dxfId="1464" priority="27">
      <formula>F27&gt;0</formula>
    </cfRule>
    <cfRule type="expression" dxfId="1463" priority="28">
      <formula>F27&lt;0</formula>
    </cfRule>
  </conditionalFormatting>
  <conditionalFormatting sqref="H27:H33">
    <cfRule type="expression" dxfId="1462" priority="25">
      <formula>H27&gt;0</formula>
    </cfRule>
    <cfRule type="expression" dxfId="1461" priority="26">
      <formula>H27&lt;0</formula>
    </cfRule>
  </conditionalFormatting>
  <conditionalFormatting sqref="M46">
    <cfRule type="expression" dxfId="1460" priority="23">
      <formula>M46&gt;0</formula>
    </cfRule>
    <cfRule type="expression" dxfId="1459" priority="24">
      <formula>M46&lt;0</formula>
    </cfRule>
  </conditionalFormatting>
  <conditionalFormatting sqref="F79:F87 H79:H87">
    <cfRule type="expression" dxfId="1458" priority="21">
      <formula>F79&gt;0</formula>
    </cfRule>
    <cfRule type="expression" dxfId="1457" priority="22">
      <formula>F79&lt;0</formula>
    </cfRule>
  </conditionalFormatting>
  <conditionalFormatting sqref="F73 F77:F78">
    <cfRule type="expression" dxfId="1456" priority="19">
      <formula>F73&gt;0</formula>
    </cfRule>
    <cfRule type="expression" dxfId="1455" priority="20">
      <formula>F73&lt;0</formula>
    </cfRule>
  </conditionalFormatting>
  <conditionalFormatting sqref="H73 H77:H78">
    <cfRule type="expression" dxfId="1454" priority="17">
      <formula>H73&gt;0</formula>
    </cfRule>
    <cfRule type="expression" dxfId="1453" priority="18">
      <formula>H73&lt;0</formula>
    </cfRule>
  </conditionalFormatting>
  <conditionalFormatting sqref="F70:F72">
    <cfRule type="expression" dxfId="1452" priority="15">
      <formula>F70&gt;0</formula>
    </cfRule>
    <cfRule type="expression" dxfId="1451" priority="16">
      <formula>F70&lt;0</formula>
    </cfRule>
  </conditionalFormatting>
  <conditionalFormatting sqref="H70:H72">
    <cfRule type="expression" dxfId="1450" priority="13">
      <formula>H70&gt;0</formula>
    </cfRule>
    <cfRule type="expression" dxfId="1449" priority="14">
      <formula>H70&lt;0</formula>
    </cfRule>
  </conditionalFormatting>
  <conditionalFormatting sqref="F25:F26">
    <cfRule type="expression" dxfId="1448" priority="11">
      <formula>F25&gt;0</formula>
    </cfRule>
    <cfRule type="expression" dxfId="1447" priority="12">
      <formula>F25&lt;0</formula>
    </cfRule>
  </conditionalFormatting>
  <conditionalFormatting sqref="H25:H26">
    <cfRule type="expression" dxfId="1446" priority="9">
      <formula>H25&gt;0</formula>
    </cfRule>
    <cfRule type="expression" dxfId="1445" priority="10">
      <formula>H25&lt;0</formula>
    </cfRule>
  </conditionalFormatting>
  <conditionalFormatting sqref="F76">
    <cfRule type="expression" dxfId="1444" priority="7">
      <formula>F76&gt;0</formula>
    </cfRule>
    <cfRule type="expression" dxfId="1443" priority="8">
      <formula>F76&lt;0</formula>
    </cfRule>
  </conditionalFormatting>
  <conditionalFormatting sqref="H76">
    <cfRule type="expression" dxfId="1442" priority="5">
      <formula>H76&gt;0</formula>
    </cfRule>
    <cfRule type="expression" dxfId="1441" priority="6">
      <formula>H76&lt;0</formula>
    </cfRule>
  </conditionalFormatting>
  <conditionalFormatting sqref="F74:F75">
    <cfRule type="expression" dxfId="1440" priority="3">
      <formula>F74&gt;0</formula>
    </cfRule>
    <cfRule type="expression" dxfId="1439" priority="4">
      <formula>F74&lt;0</formula>
    </cfRule>
  </conditionalFormatting>
  <conditionalFormatting sqref="H74:H75">
    <cfRule type="expression" dxfId="1438" priority="1">
      <formula>H74&gt;0</formula>
    </cfRule>
    <cfRule type="expression" dxfId="14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186.65</v>
      </c>
      <c r="R4" s="495">
        <v>1.2999999999999999E-3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2799.75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1147.7499999999927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1147.7499999999927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0.694763922518152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6.8577551567104208E-3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205.31500000000003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203.44850000000002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201.58200000000002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199.71550000000002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197.84900000000002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195.98250000000002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194.11600000000001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192.24950000000001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190.38300000000001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188.51650000000001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186.65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184.7835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182.917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181.0505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179.184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177.3175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175.45099999999999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173.58450000000002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171.71800000000002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169.85150000000002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167.98500000000001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6" priority="37">
      <formula>F54&gt;0</formula>
    </cfRule>
    <cfRule type="expression" dxfId="1435" priority="38">
      <formula>F54&lt;0</formula>
    </cfRule>
  </conditionalFormatting>
  <conditionalFormatting sqref="Q7">
    <cfRule type="expression" dxfId="1434" priority="35">
      <formula>Q7&gt;0</formula>
    </cfRule>
    <cfRule type="expression" dxfId="1433" priority="36">
      <formula>Q7&lt;0</formula>
    </cfRule>
  </conditionalFormatting>
  <conditionalFormatting sqref="Q8">
    <cfRule type="expression" dxfId="1432" priority="33">
      <formula>Q8&gt;0</formula>
    </cfRule>
    <cfRule type="expression" dxfId="1431" priority="34">
      <formula>Q8&lt;0</formula>
    </cfRule>
  </conditionalFormatting>
  <conditionalFormatting sqref="F31:F53">
    <cfRule type="expression" dxfId="1430" priority="31">
      <formula>F31&gt;0</formula>
    </cfRule>
    <cfRule type="expression" dxfId="1429" priority="32">
      <formula>F31&lt;0</formula>
    </cfRule>
  </conditionalFormatting>
  <conditionalFormatting sqref="H31:H53">
    <cfRule type="expression" dxfId="1428" priority="29">
      <formula>H31&gt;0</formula>
    </cfRule>
    <cfRule type="expression" dxfId="1427" priority="30">
      <formula>H31&lt;0</formula>
    </cfRule>
  </conditionalFormatting>
  <conditionalFormatting sqref="Q10">
    <cfRule type="expression" dxfId="1426" priority="27">
      <formula>Q10&gt;0</formula>
    </cfRule>
    <cfRule type="expression" dxfId="1425" priority="28">
      <formula>Q10&lt;0</formula>
    </cfRule>
  </conditionalFormatting>
  <conditionalFormatting sqref="J25:J38">
    <cfRule type="expression" dxfId="1424" priority="25">
      <formula>J25&gt;0</formula>
    </cfRule>
    <cfRule type="expression" dxfId="1423" priority="26">
      <formula>J25&lt;0</formula>
    </cfRule>
  </conditionalFormatting>
  <conditionalFormatting sqref="K25:K38">
    <cfRule type="expression" dxfId="1422" priority="23">
      <formula>K25&gt;0</formula>
    </cfRule>
    <cfRule type="expression" dxfId="1421" priority="24">
      <formula>K25&lt;0</formula>
    </cfRule>
  </conditionalFormatting>
  <conditionalFormatting sqref="L25:L38">
    <cfRule type="expression" dxfId="1420" priority="21">
      <formula>L25&gt;0</formula>
    </cfRule>
    <cfRule type="expression" dxfId="1419" priority="22">
      <formula>L25&lt;0</formula>
    </cfRule>
  </conditionalFormatting>
  <conditionalFormatting sqref="F89:F110">
    <cfRule type="expression" dxfId="1418" priority="19">
      <formula>F89&gt;0</formula>
    </cfRule>
    <cfRule type="expression" dxfId="1417" priority="20">
      <formula>F89&lt;0</formula>
    </cfRule>
  </conditionalFormatting>
  <conditionalFormatting sqref="H89:H110">
    <cfRule type="expression" dxfId="1416" priority="17">
      <formula>H89&gt;0</formula>
    </cfRule>
    <cfRule type="expression" dxfId="1415" priority="18">
      <formula>H89&lt;0</formula>
    </cfRule>
  </conditionalFormatting>
  <conditionalFormatting sqref="J89:J102">
    <cfRule type="expression" dxfId="1414" priority="15">
      <formula>J89&gt;0</formula>
    </cfRule>
    <cfRule type="expression" dxfId="1413" priority="16">
      <formula>J89&lt;0</formula>
    </cfRule>
  </conditionalFormatting>
  <conditionalFormatting sqref="K89:K102">
    <cfRule type="expression" dxfId="1412" priority="13">
      <formula>K89&gt;0</formula>
    </cfRule>
    <cfRule type="expression" dxfId="1411" priority="14">
      <formula>K89&lt;0</formula>
    </cfRule>
  </conditionalFormatting>
  <conditionalFormatting sqref="L89:L102">
    <cfRule type="expression" dxfId="1410" priority="11">
      <formula>L89&gt;0</formula>
    </cfRule>
    <cfRule type="expression" dxfId="1409" priority="12">
      <formula>L89&lt;0</formula>
    </cfRule>
  </conditionalFormatting>
  <conditionalFormatting sqref="F25:F28">
    <cfRule type="expression" dxfId="1408" priority="9">
      <formula>F25&gt;0</formula>
    </cfRule>
    <cfRule type="expression" dxfId="1407" priority="10">
      <formula>F25&lt;0</formula>
    </cfRule>
  </conditionalFormatting>
  <conditionalFormatting sqref="H25:H28">
    <cfRule type="expression" dxfId="1406" priority="7">
      <formula>H25&gt;0</formula>
    </cfRule>
    <cfRule type="expression" dxfId="1405" priority="8">
      <formula>H25&lt;0</formula>
    </cfRule>
  </conditionalFormatting>
  <conditionalFormatting sqref="F29:F30">
    <cfRule type="expression" dxfId="1404" priority="3">
      <formula>F29&gt;0</formula>
    </cfRule>
    <cfRule type="expression" dxfId="1403" priority="4">
      <formula>F29&lt;0</formula>
    </cfRule>
  </conditionalFormatting>
  <conditionalFormatting sqref="H29:H30">
    <cfRule type="expression" dxfId="1402" priority="1">
      <formula>H29&gt;0</formula>
    </cfRule>
    <cfRule type="expression" dxfId="140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68.559899999999999</v>
      </c>
      <c r="R4" s="495">
        <v>1.12E-2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13711.98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1295.5799999999908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1295.5799999999908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0.10434425437324747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2.3337256909651272E-2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11.474460251046025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75.415890000000005</v>
      </c>
      <c r="V22" s="134"/>
    </row>
    <row r="23" spans="1:22" x14ac:dyDescent="0.25">
      <c r="O23" s="81">
        <v>1.0900000000000001</v>
      </c>
      <c r="P23" s="81">
        <f t="shared" ref="P23:P42" si="2">O23*$Q$4</f>
        <v>74.730291000000008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74.044691999999998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73.359093000000001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72.673494000000005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71.987895000000009</v>
      </c>
      <c r="V27" s="134"/>
    </row>
    <row r="28" spans="1:22" x14ac:dyDescent="0.25">
      <c r="O28" s="81">
        <v>1.04</v>
      </c>
      <c r="P28" s="81">
        <f t="shared" si="2"/>
        <v>71.302295999999998</v>
      </c>
      <c r="V28" s="134"/>
    </row>
    <row r="29" spans="1:22" x14ac:dyDescent="0.25">
      <c r="O29" s="81">
        <v>1.03</v>
      </c>
      <c r="P29" s="81">
        <f t="shared" si="2"/>
        <v>70.616697000000002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69.931098000000006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69.245498999999995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68.559899999999999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67.874301000000003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67.188701999999992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66.503102999999996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65.817504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65.131904999999989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64.446305999999993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63.760707000000004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63.075108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62.389509000000004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61.70391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400" priority="29">
      <formula>F7&gt;0</formula>
    </cfRule>
    <cfRule type="expression" dxfId="1399" priority="30">
      <formula>F7&lt;0</formula>
    </cfRule>
  </conditionalFormatting>
  <conditionalFormatting sqref="Q8">
    <cfRule type="expression" dxfId="1398" priority="27">
      <formula>Q8&gt;0</formula>
    </cfRule>
    <cfRule type="expression" dxfId="1397" priority="28">
      <formula>Q8&lt;0</formula>
    </cfRule>
  </conditionalFormatting>
  <conditionalFormatting sqref="F111:F132">
    <cfRule type="expression" dxfId="1396" priority="21">
      <formula>F111&gt;0</formula>
    </cfRule>
    <cfRule type="expression" dxfId="1395" priority="22">
      <formula>F111&lt;0</formula>
    </cfRule>
  </conditionalFormatting>
  <conditionalFormatting sqref="H111:H132">
    <cfRule type="expression" dxfId="1394" priority="19">
      <formula>H111&gt;0</formula>
    </cfRule>
    <cfRule type="expression" dxfId="1393" priority="20">
      <formula>H111&lt;0</formula>
    </cfRule>
  </conditionalFormatting>
  <conditionalFormatting sqref="Q10">
    <cfRule type="expression" dxfId="1392" priority="17">
      <formula>Q10&gt;0</formula>
    </cfRule>
    <cfRule type="expression" dxfId="1391" priority="18">
      <formula>Q10&lt;0</formula>
    </cfRule>
  </conditionalFormatting>
  <conditionalFormatting sqref="J31:J44">
    <cfRule type="expression" dxfId="1390" priority="15">
      <formula>J31&gt;0</formula>
    </cfRule>
    <cfRule type="expression" dxfId="1389" priority="16">
      <formula>J31&lt;0</formula>
    </cfRule>
  </conditionalFormatting>
  <conditionalFormatting sqref="K31:K44">
    <cfRule type="expression" dxfId="1388" priority="13">
      <formula>K31&gt;0</formula>
    </cfRule>
    <cfRule type="expression" dxfId="1387" priority="14">
      <formula>K31&lt;0</formula>
    </cfRule>
  </conditionalFormatting>
  <conditionalFormatting sqref="L31:L35 L37:L44">
    <cfRule type="expression" dxfId="1386" priority="11">
      <formula>L31&gt;0</formula>
    </cfRule>
    <cfRule type="expression" dxfId="1385" priority="12">
      <formula>L31&lt;0</formula>
    </cfRule>
  </conditionalFormatting>
  <conditionalFormatting sqref="M31:M44">
    <cfRule type="expression" dxfId="1384" priority="9">
      <formula>M31&gt;0</formula>
    </cfRule>
    <cfRule type="expression" dxfId="1383" priority="10">
      <formula>M31&lt;0</formula>
    </cfRule>
  </conditionalFormatting>
  <conditionalFormatting sqref="F82 H82">
    <cfRule type="expression" dxfId="1382" priority="5">
      <formula>F82&gt;0</formula>
    </cfRule>
    <cfRule type="expression" dxfId="1381" priority="6">
      <formula>F82&lt;0</formula>
    </cfRule>
  </conditionalFormatting>
  <conditionalFormatting sqref="F75:F81 H75:H81">
    <cfRule type="expression" dxfId="1380" priority="3">
      <formula>F75&gt;0</formula>
    </cfRule>
    <cfRule type="expression" dxfId="1379" priority="4">
      <formula>F75&lt;0</formula>
    </cfRule>
  </conditionalFormatting>
  <conditionalFormatting sqref="F71:F74 H71:H74">
    <cfRule type="expression" dxfId="1378" priority="1">
      <formula>F71&gt;0</formula>
    </cfRule>
    <cfRule type="expression" dxfId="1377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6" priority="21">
      <formula>F47&gt;0</formula>
    </cfRule>
    <cfRule type="expression" dxfId="1375" priority="22">
      <formula>F47&lt;0</formula>
    </cfRule>
  </conditionalFormatting>
  <conditionalFormatting sqref="Q7">
    <cfRule type="expression" dxfId="1374" priority="19">
      <formula>Q7&gt;0</formula>
    </cfRule>
    <cfRule type="expression" dxfId="1373" priority="20">
      <formula>Q7&lt;0</formula>
    </cfRule>
  </conditionalFormatting>
  <conditionalFormatting sqref="Q8">
    <cfRule type="expression" dxfId="1372" priority="17">
      <formula>Q8&gt;0</formula>
    </cfRule>
    <cfRule type="expression" dxfId="1371" priority="18">
      <formula>Q8&lt;0</formula>
    </cfRule>
  </conditionalFormatting>
  <conditionalFormatting sqref="F25:F46">
    <cfRule type="expression" dxfId="1370" priority="15">
      <formula>F25&gt;0</formula>
    </cfRule>
    <cfRule type="expression" dxfId="1369" priority="16">
      <formula>F25&lt;0</formula>
    </cfRule>
  </conditionalFormatting>
  <conditionalFormatting sqref="H25:H46">
    <cfRule type="expression" dxfId="1368" priority="13">
      <formula>H25&gt;0</formula>
    </cfRule>
    <cfRule type="expression" dxfId="1367" priority="14">
      <formula>H25&lt;0</formula>
    </cfRule>
  </conditionalFormatting>
  <conditionalFormatting sqref="F89:F110">
    <cfRule type="expression" dxfId="1366" priority="11">
      <formula>F89&gt;0</formula>
    </cfRule>
    <cfRule type="expression" dxfId="1365" priority="12">
      <formula>F89&lt;0</formula>
    </cfRule>
  </conditionalFormatting>
  <conditionalFormatting sqref="H89:H110">
    <cfRule type="expression" dxfId="1364" priority="9">
      <formula>H89&gt;0</formula>
    </cfRule>
    <cfRule type="expression" dxfId="1363" priority="10">
      <formula>H89&lt;0</formula>
    </cfRule>
  </conditionalFormatting>
  <conditionalFormatting sqref="Q10">
    <cfRule type="expression" dxfId="1362" priority="7">
      <formula>Q10&gt;0</formula>
    </cfRule>
    <cfRule type="expression" dxfId="1361" priority="8">
      <formula>Q10&lt;0</formula>
    </cfRule>
  </conditionalFormatting>
  <conditionalFormatting sqref="J25:J38">
    <cfRule type="expression" dxfId="1360" priority="5">
      <formula>J25&gt;0</formula>
    </cfRule>
    <cfRule type="expression" dxfId="1359" priority="6">
      <formula>J25&lt;0</formula>
    </cfRule>
  </conditionalFormatting>
  <conditionalFormatting sqref="K25:K38">
    <cfRule type="expression" dxfId="1358" priority="3">
      <formula>K25&gt;0</formula>
    </cfRule>
    <cfRule type="expression" dxfId="1357" priority="4">
      <formula>K25&lt;0</formula>
    </cfRule>
  </conditionalFormatting>
  <conditionalFormatting sqref="L25:L38">
    <cfRule type="expression" dxfId="1356" priority="1">
      <formula>L25&gt;0</formula>
    </cfRule>
    <cfRule type="expression" dxfId="1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49.299900000000001</v>
      </c>
      <c r="R4" s="495">
        <v>1.0500000000000001E-2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7394.9850000000006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2125.7549999999974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2125.7549999999974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0.40342801509897958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2.7991943188525735E-2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11.204522727272726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54.229890000000005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53.736891000000007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53.243892000000002</v>
      </c>
    </row>
    <row r="20" spans="1:16" x14ac:dyDescent="0.25">
      <c r="O20" s="81">
        <v>1.07</v>
      </c>
      <c r="P20" s="81">
        <f t="shared" si="2"/>
        <v>52.750893000000005</v>
      </c>
    </row>
    <row r="21" spans="1:16" x14ac:dyDescent="0.25">
      <c r="O21" s="81">
        <v>1.06</v>
      </c>
      <c r="P21" s="81">
        <f t="shared" si="2"/>
        <v>52.257894</v>
      </c>
    </row>
    <row r="22" spans="1:16" x14ac:dyDescent="0.25">
      <c r="O22" s="81">
        <v>1.05</v>
      </c>
      <c r="P22" s="81">
        <f t="shared" si="2"/>
        <v>51.764895000000003</v>
      </c>
    </row>
    <row r="23" spans="1:16" x14ac:dyDescent="0.25">
      <c r="O23" s="81">
        <v>1.04</v>
      </c>
      <c r="P23" s="81">
        <f t="shared" si="2"/>
        <v>51.271896000000005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50.778897000000001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50.285898000000003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49.792898999999998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49.299900000000001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48.806901000000003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48.313901999999999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47.820903000000001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47.327903999999997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46.834904999999999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46.341906000000002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45.848907000000004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45.355907999999999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44.862909000000002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44.369910000000004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39">
        <f t="shared" ref="F45" si="9">C45*(E45-D45)</f>
        <v>2202.2700000000004</v>
      </c>
      <c r="G45" s="39">
        <f t="shared" ref="G45" si="10">D45*C45</f>
        <v>5269.23</v>
      </c>
      <c r="H45" s="222">
        <f t="shared" ref="H45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4" priority="39">
      <formula>F54&gt;0</formula>
    </cfRule>
    <cfRule type="expression" dxfId="1353" priority="40">
      <formula>F54&lt;0</formula>
    </cfRule>
  </conditionalFormatting>
  <conditionalFormatting sqref="Q7">
    <cfRule type="expression" dxfId="1352" priority="37">
      <formula>Q7&gt;0</formula>
    </cfRule>
    <cfRule type="expression" dxfId="1351" priority="38">
      <formula>Q7&lt;0</formula>
    </cfRule>
  </conditionalFormatting>
  <conditionalFormatting sqref="Q8">
    <cfRule type="expression" dxfId="1350" priority="35">
      <formula>Q8&gt;0</formula>
    </cfRule>
    <cfRule type="expression" dxfId="1349" priority="36">
      <formula>Q8&lt;0</formula>
    </cfRule>
  </conditionalFormatting>
  <conditionalFormatting sqref="F33:F36 F38:F53">
    <cfRule type="expression" dxfId="1348" priority="33">
      <formula>F33&gt;0</formula>
    </cfRule>
    <cfRule type="expression" dxfId="1347" priority="34">
      <formula>F33&lt;0</formula>
    </cfRule>
  </conditionalFormatting>
  <conditionalFormatting sqref="H33:H36 H38:H53">
    <cfRule type="expression" dxfId="1346" priority="31">
      <formula>H33&gt;0</formula>
    </cfRule>
    <cfRule type="expression" dxfId="1345" priority="32">
      <formula>H33&lt;0</formula>
    </cfRule>
  </conditionalFormatting>
  <conditionalFormatting sqref="Q10">
    <cfRule type="expression" dxfId="1344" priority="29">
      <formula>Q10&gt;0</formula>
    </cfRule>
    <cfRule type="expression" dxfId="1343" priority="30">
      <formula>Q10&lt;0</formula>
    </cfRule>
  </conditionalFormatting>
  <conditionalFormatting sqref="J25:J38">
    <cfRule type="expression" dxfId="1342" priority="27">
      <formula>J25&gt;0</formula>
    </cfRule>
    <cfRule type="expression" dxfId="1341" priority="28">
      <formula>J25&lt;0</formula>
    </cfRule>
  </conditionalFormatting>
  <conditionalFormatting sqref="K25:K38">
    <cfRule type="expression" dxfId="1340" priority="25">
      <formula>K25&gt;0</formula>
    </cfRule>
    <cfRule type="expression" dxfId="1339" priority="26">
      <formula>K25&lt;0</formula>
    </cfRule>
  </conditionalFormatting>
  <conditionalFormatting sqref="L25">
    <cfRule type="expression" dxfId="1338" priority="23">
      <formula>L25&gt;0</formula>
    </cfRule>
    <cfRule type="expression" dxfId="1337" priority="24">
      <formula>L25&lt;0</formula>
    </cfRule>
  </conditionalFormatting>
  <conditionalFormatting sqref="F89:F110">
    <cfRule type="expression" dxfId="1336" priority="21">
      <formula>F89&gt;0</formula>
    </cfRule>
    <cfRule type="expression" dxfId="1335" priority="22">
      <formula>F89&lt;0</formula>
    </cfRule>
  </conditionalFormatting>
  <conditionalFormatting sqref="H89:H110">
    <cfRule type="expression" dxfId="1334" priority="19">
      <formula>H89&gt;0</formula>
    </cfRule>
    <cfRule type="expression" dxfId="1333" priority="20">
      <formula>H89&lt;0</formula>
    </cfRule>
  </conditionalFormatting>
  <conditionalFormatting sqref="J89:J102">
    <cfRule type="expression" dxfId="1332" priority="17">
      <formula>J89&gt;0</formula>
    </cfRule>
    <cfRule type="expression" dxfId="1331" priority="18">
      <formula>J89&lt;0</formula>
    </cfRule>
  </conditionalFormatting>
  <conditionalFormatting sqref="K89:K102">
    <cfRule type="expression" dxfId="1330" priority="15">
      <formula>K89&gt;0</formula>
    </cfRule>
    <cfRule type="expression" dxfId="1329" priority="16">
      <formula>K89&lt;0</formula>
    </cfRule>
  </conditionalFormatting>
  <conditionalFormatting sqref="L89:L102">
    <cfRule type="expression" dxfId="1328" priority="13">
      <formula>L89&gt;0</formula>
    </cfRule>
    <cfRule type="expression" dxfId="1327" priority="14">
      <formula>L89&lt;0</formula>
    </cfRule>
  </conditionalFormatting>
  <conditionalFormatting sqref="F29:F32">
    <cfRule type="expression" dxfId="1326" priority="11">
      <formula>F29&gt;0</formula>
    </cfRule>
    <cfRule type="expression" dxfId="1325" priority="12">
      <formula>F29&lt;0</formula>
    </cfRule>
  </conditionalFormatting>
  <conditionalFormatting sqref="H29:H32">
    <cfRule type="expression" dxfId="1324" priority="9">
      <formula>H29&gt;0</formula>
    </cfRule>
    <cfRule type="expression" dxfId="1323" priority="10">
      <formula>H29&lt;0</formula>
    </cfRule>
  </conditionalFormatting>
  <conditionalFormatting sqref="F25:F28">
    <cfRule type="expression" dxfId="1322" priority="7">
      <formula>F25&gt;0</formula>
    </cfRule>
    <cfRule type="expression" dxfId="1321" priority="8">
      <formula>F25&lt;0</formula>
    </cfRule>
  </conditionalFormatting>
  <conditionalFormatting sqref="H25:H28">
    <cfRule type="expression" dxfId="1320" priority="5">
      <formula>H25&gt;0</formula>
    </cfRule>
    <cfRule type="expression" dxfId="1319" priority="6">
      <formula>H25&lt;0</formula>
    </cfRule>
  </conditionalFormatting>
  <conditionalFormatting sqref="F37">
    <cfRule type="expression" dxfId="1318" priority="3">
      <formula>F37&gt;0</formula>
    </cfRule>
    <cfRule type="expression" dxfId="1317" priority="4">
      <formula>F37&lt;0</formula>
    </cfRule>
  </conditionalFormatting>
  <conditionalFormatting sqref="H37">
    <cfRule type="expression" dxfId="1316" priority="1">
      <formula>H37&gt;0</formula>
    </cfRule>
    <cfRule type="expression" dxfId="131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194.01633333333334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198.7199</v>
      </c>
      <c r="R4" s="495">
        <v>-2.53E-2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5961.5969999999998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5820.49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141.10699999999997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141.10699999999997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2.4243147913663624E-2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9.661840610829614E-3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23.05335266821346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9918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" si="0">C28*(E28-D28)</f>
        <v>141.11099999999993</v>
      </c>
      <c r="G28" s="39">
        <f t="shared" ref="G28" si="1">D28*C28</f>
        <v>5820.4889999999996</v>
      </c>
      <c r="H28" s="222">
        <f t="shared" ref="H28" si="2">(E28-D28)/D28</f>
        <v>2.424383930628508E-2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218.59189000000001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216.604691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214.617492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212.63029299999999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210.64309400000002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208.65589500000002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206.66869600000001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204.68149700000001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202.694298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200.707099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198.7199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196.73270099999999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194.74550199999999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192.75830299999998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190.77110399999998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188.78390499999998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186.79670599999997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184.809507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182.82230799999999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180.83510899999999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178.84791000000001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4" priority="35">
      <formula>F47&gt;0</formula>
    </cfRule>
    <cfRule type="expression" dxfId="1313" priority="36">
      <formula>F47&lt;0</formula>
    </cfRule>
  </conditionalFormatting>
  <conditionalFormatting sqref="Q7">
    <cfRule type="expression" dxfId="1312" priority="33">
      <formula>Q7&gt;0</formula>
    </cfRule>
    <cfRule type="expression" dxfId="1311" priority="34">
      <formula>Q7&lt;0</formula>
    </cfRule>
  </conditionalFormatting>
  <conditionalFormatting sqref="Q8">
    <cfRule type="expression" dxfId="1310" priority="31">
      <formula>Q8&gt;0</formula>
    </cfRule>
    <cfRule type="expression" dxfId="1309" priority="32">
      <formula>Q8&lt;0</formula>
    </cfRule>
  </conditionalFormatting>
  <conditionalFormatting sqref="F30:F46">
    <cfRule type="expression" dxfId="1308" priority="29">
      <formula>F30&gt;0</formula>
    </cfRule>
    <cfRule type="expression" dxfId="1307" priority="30">
      <formula>F30&lt;0</formula>
    </cfRule>
  </conditionalFormatting>
  <conditionalFormatting sqref="H30:H46">
    <cfRule type="expression" dxfId="1306" priority="27">
      <formula>H30&gt;0</formula>
    </cfRule>
    <cfRule type="expression" dxfId="1305" priority="28">
      <formula>H30&lt;0</formula>
    </cfRule>
  </conditionalFormatting>
  <conditionalFormatting sqref="Q10">
    <cfRule type="expression" dxfId="1304" priority="25">
      <formula>Q10&gt;0</formula>
    </cfRule>
    <cfRule type="expression" dxfId="1303" priority="26">
      <formula>Q10&lt;0</formula>
    </cfRule>
  </conditionalFormatting>
  <conditionalFormatting sqref="J25:J38">
    <cfRule type="expression" dxfId="1302" priority="23">
      <formula>J25&gt;0</formula>
    </cfRule>
    <cfRule type="expression" dxfId="1301" priority="24">
      <formula>J25&lt;0</formula>
    </cfRule>
  </conditionalFormatting>
  <conditionalFormatting sqref="K25:K38">
    <cfRule type="expression" dxfId="1300" priority="21">
      <formula>K25&gt;0</formula>
    </cfRule>
    <cfRule type="expression" dxfId="1299" priority="22">
      <formula>K25&lt;0</formula>
    </cfRule>
  </conditionalFormatting>
  <conditionalFormatting sqref="L25:L38">
    <cfRule type="expression" dxfId="1298" priority="19">
      <formula>L25&gt;0</formula>
    </cfRule>
    <cfRule type="expression" dxfId="1297" priority="20">
      <formula>L25&lt;0</formula>
    </cfRule>
  </conditionalFormatting>
  <conditionalFormatting sqref="F89:F110">
    <cfRule type="expression" dxfId="1296" priority="17">
      <formula>F89&gt;0</formula>
    </cfRule>
    <cfRule type="expression" dxfId="1295" priority="18">
      <formula>F89&lt;0</formula>
    </cfRule>
  </conditionalFormatting>
  <conditionalFormatting sqref="H89:H110">
    <cfRule type="expression" dxfId="1294" priority="15">
      <formula>H89&gt;0</formula>
    </cfRule>
    <cfRule type="expression" dxfId="1293" priority="16">
      <formula>H89&lt;0</formula>
    </cfRule>
  </conditionalFormatting>
  <conditionalFormatting sqref="J89:J102">
    <cfRule type="expression" dxfId="1292" priority="13">
      <formula>J89&gt;0</formula>
    </cfRule>
    <cfRule type="expression" dxfId="1291" priority="14">
      <formula>J89&lt;0</formula>
    </cfRule>
  </conditionalFormatting>
  <conditionalFormatting sqref="K89:K102">
    <cfRule type="expression" dxfId="1290" priority="11">
      <formula>K89&gt;0</formula>
    </cfRule>
    <cfRule type="expression" dxfId="1289" priority="12">
      <formula>K89&lt;0</formula>
    </cfRule>
  </conditionalFormatting>
  <conditionalFormatting sqref="L89:L102">
    <cfRule type="expression" dxfId="1288" priority="9">
      <formula>L89&gt;0</formula>
    </cfRule>
    <cfRule type="expression" dxfId="1287" priority="10">
      <formula>L89&lt;0</formula>
    </cfRule>
  </conditionalFormatting>
  <conditionalFormatting sqref="F25:F27 F29">
    <cfRule type="expression" dxfId="1286" priority="7">
      <formula>F25&gt;0</formula>
    </cfRule>
    <cfRule type="expression" dxfId="1285" priority="8">
      <formula>F25&lt;0</formula>
    </cfRule>
  </conditionalFormatting>
  <conditionalFormatting sqref="H25:H27 H29">
    <cfRule type="expression" dxfId="1284" priority="5">
      <formula>H25&gt;0</formula>
    </cfRule>
    <cfRule type="expression" dxfId="1283" priority="6">
      <formula>H25&lt;0</formula>
    </cfRule>
  </conditionalFormatting>
  <conditionalFormatting sqref="F28">
    <cfRule type="expression" dxfId="1282" priority="3">
      <formula>F28&gt;0</formula>
    </cfRule>
    <cfRule type="expression" dxfId="1281" priority="4">
      <formula>F28&lt;0</formula>
    </cfRule>
  </conditionalFormatting>
  <conditionalFormatting sqref="H28">
    <cfRule type="expression" dxfId="1280" priority="1">
      <formula>H28&gt;0</formula>
    </cfRule>
    <cfRule type="expression" dxfId="12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58.2699</v>
      </c>
      <c r="R4" s="495">
        <v>8.9999999999999998E-4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11653.98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-213.43000000000029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-213.43000000000029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-1.7984547597158968E-2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4.2903797672554783E-2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15.374643799472295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64.096890000000002</v>
      </c>
    </row>
    <row r="23" spans="1:16" x14ac:dyDescent="0.25">
      <c r="O23" s="81">
        <v>1.0900000000000001</v>
      </c>
      <c r="P23" s="81">
        <f t="shared" ref="P23:P42" si="0">O23*$Q$4</f>
        <v>63.514191000000004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62.931492000000006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62.348793000000001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61.766094000000002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61.183395000000004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60.600695999999999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60.017997000000001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59.435298000000003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58.852598999999998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58.2699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57.687201000000002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57.104501999999997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56.521802999999998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55.939104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55.356404999999995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54.773705999999997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54.191007000000006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53.608308000000001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53.025609000000003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52.442909999999998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6" si="10">C44*(E44-D44)</f>
        <v>336.58000000000072</v>
      </c>
      <c r="G44" s="39">
        <f t="shared" ref="G44:G46" si="11">D44*C44</f>
        <v>11867.42</v>
      </c>
      <c r="H44" s="222">
        <f t="shared" ref="H44:H46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0"/>
        <v>-8.0000000000012506</v>
      </c>
      <c r="G45" s="39">
        <f t="shared" si="11"/>
        <v>11868</v>
      </c>
      <c r="H45" s="222">
        <f t="shared" si="12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0"/>
        <v>-224.00000000000091</v>
      </c>
      <c r="G46" s="39">
        <f t="shared" si="11"/>
        <v>11868</v>
      </c>
      <c r="H46" s="222">
        <f t="shared" si="12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8" priority="35">
      <formula>F25&gt;0</formula>
    </cfRule>
    <cfRule type="expression" dxfId="1277" priority="36">
      <formula>F25&lt;0</formula>
    </cfRule>
  </conditionalFormatting>
  <conditionalFormatting sqref="Q7">
    <cfRule type="expression" dxfId="1276" priority="33">
      <formula>Q7&gt;0</formula>
    </cfRule>
    <cfRule type="expression" dxfId="1275" priority="34">
      <formula>Q7&lt;0</formula>
    </cfRule>
  </conditionalFormatting>
  <conditionalFormatting sqref="Q8">
    <cfRule type="expression" dxfId="1274" priority="31">
      <formula>Q8&gt;0</formula>
    </cfRule>
    <cfRule type="expression" dxfId="1273" priority="32">
      <formula>Q8&lt;0</formula>
    </cfRule>
  </conditionalFormatting>
  <conditionalFormatting sqref="F39:F54">
    <cfRule type="expression" dxfId="1272" priority="29">
      <formula>F39&gt;0</formula>
    </cfRule>
    <cfRule type="expression" dxfId="1271" priority="30">
      <formula>F39&lt;0</formula>
    </cfRule>
  </conditionalFormatting>
  <conditionalFormatting sqref="H39:H54">
    <cfRule type="expression" dxfId="1270" priority="27">
      <formula>H39&gt;0</formula>
    </cfRule>
    <cfRule type="expression" dxfId="1269" priority="28">
      <formula>H39&lt;0</formula>
    </cfRule>
  </conditionalFormatting>
  <conditionalFormatting sqref="Q10">
    <cfRule type="expression" dxfId="1268" priority="25">
      <formula>Q10&gt;0</formula>
    </cfRule>
    <cfRule type="expression" dxfId="1267" priority="26">
      <formula>Q10&lt;0</formula>
    </cfRule>
  </conditionalFormatting>
  <conditionalFormatting sqref="L25:L32">
    <cfRule type="expression" dxfId="1266" priority="19">
      <formula>L25&gt;0</formula>
    </cfRule>
    <cfRule type="expression" dxfId="1265" priority="20">
      <formula>L25&lt;0</formula>
    </cfRule>
  </conditionalFormatting>
  <conditionalFormatting sqref="F88:F109">
    <cfRule type="expression" dxfId="1264" priority="17">
      <formula>F88&gt;0</formula>
    </cfRule>
    <cfRule type="expression" dxfId="1263" priority="18">
      <formula>F88&lt;0</formula>
    </cfRule>
  </conditionalFormatting>
  <conditionalFormatting sqref="H88:H109">
    <cfRule type="expression" dxfId="1262" priority="15">
      <formula>H88&gt;0</formula>
    </cfRule>
    <cfRule type="expression" dxfId="1261" priority="16">
      <formula>H88&lt;0</formula>
    </cfRule>
  </conditionalFormatting>
  <conditionalFormatting sqref="J88:J101">
    <cfRule type="expression" dxfId="1260" priority="13">
      <formula>J88&gt;0</formula>
    </cfRule>
    <cfRule type="expression" dxfId="1259" priority="14">
      <formula>J88&lt;0</formula>
    </cfRule>
  </conditionalFormatting>
  <conditionalFormatting sqref="K88:K101">
    <cfRule type="expression" dxfId="1258" priority="11">
      <formula>K88&gt;0</formula>
    </cfRule>
    <cfRule type="expression" dxfId="1257" priority="12">
      <formula>K88&lt;0</formula>
    </cfRule>
  </conditionalFormatting>
  <conditionalFormatting sqref="L88:L101">
    <cfRule type="expression" dxfId="1256" priority="9">
      <formula>L88&gt;0</formula>
    </cfRule>
    <cfRule type="expression" dxfId="1255" priority="10">
      <formula>L88&lt;0</formula>
    </cfRule>
  </conditionalFormatting>
  <conditionalFormatting sqref="F25:F29">
    <cfRule type="expression" dxfId="1254" priority="7">
      <formula>F25&gt;0</formula>
    </cfRule>
    <cfRule type="expression" dxfId="1253" priority="8">
      <formula>F25&lt;0</formula>
    </cfRule>
  </conditionalFormatting>
  <conditionalFormatting sqref="H25:H29">
    <cfRule type="expression" dxfId="1252" priority="5">
      <formula>H25&gt;0</formula>
    </cfRule>
    <cfRule type="expression" dxfId="1251" priority="6">
      <formula>H25&lt;0</formula>
    </cfRule>
  </conditionalFormatting>
  <conditionalFormatting sqref="F35:F38">
    <cfRule type="expression" dxfId="1250" priority="3">
      <formula>F35&gt;0</formula>
    </cfRule>
    <cfRule type="expression" dxfId="1249" priority="4">
      <formula>F35&lt;0</formula>
    </cfRule>
  </conditionalFormatting>
  <conditionalFormatting sqref="H35:H38">
    <cfRule type="expression" dxfId="1248" priority="1">
      <formula>H35&gt;0</formula>
    </cfRule>
    <cfRule type="expression" dxfId="124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5">
      <formula>F47&gt;0</formula>
    </cfRule>
    <cfRule type="expression" dxfId="1245" priority="36">
      <formula>F47&lt;0</formula>
    </cfRule>
  </conditionalFormatting>
  <conditionalFormatting sqref="Q7">
    <cfRule type="expression" dxfId="1244" priority="33">
      <formula>Q7&gt;0</formula>
    </cfRule>
    <cfRule type="expression" dxfId="1243" priority="34">
      <formula>Q7&lt;0</formula>
    </cfRule>
  </conditionalFormatting>
  <conditionalFormatting sqref="Q8">
    <cfRule type="expression" dxfId="1242" priority="31">
      <formula>Q8&gt;0</formula>
    </cfRule>
    <cfRule type="expression" dxfId="1241" priority="32">
      <formula>Q8&lt;0</formula>
    </cfRule>
  </conditionalFormatting>
  <conditionalFormatting sqref="F32:F46">
    <cfRule type="expression" dxfId="1240" priority="29">
      <formula>F32&gt;0</formula>
    </cfRule>
    <cfRule type="expression" dxfId="1239" priority="30">
      <formula>F32&lt;0</formula>
    </cfRule>
  </conditionalFormatting>
  <conditionalFormatting sqref="H32:H46">
    <cfRule type="expression" dxfId="1238" priority="27">
      <formula>H32&gt;0</formula>
    </cfRule>
    <cfRule type="expression" dxfId="1237" priority="28">
      <formula>H32&lt;0</formula>
    </cfRule>
  </conditionalFormatting>
  <conditionalFormatting sqref="Q10">
    <cfRule type="expression" dxfId="1236" priority="25">
      <formula>Q10&gt;0</formula>
    </cfRule>
    <cfRule type="expression" dxfId="1235" priority="26">
      <formula>Q10&lt;0</formula>
    </cfRule>
  </conditionalFormatting>
  <conditionalFormatting sqref="J25:J38">
    <cfRule type="expression" dxfId="1234" priority="23">
      <formula>J25&gt;0</formula>
    </cfRule>
    <cfRule type="expression" dxfId="1233" priority="24">
      <formula>J25&lt;0</formula>
    </cfRule>
  </conditionalFormatting>
  <conditionalFormatting sqref="K25:K38">
    <cfRule type="expression" dxfId="1232" priority="21">
      <formula>K25&gt;0</formula>
    </cfRule>
    <cfRule type="expression" dxfId="1231" priority="22">
      <formula>K25&lt;0</formula>
    </cfRule>
  </conditionalFormatting>
  <conditionalFormatting sqref="L25:L38">
    <cfRule type="expression" dxfId="1230" priority="19">
      <formula>L25&gt;0</formula>
    </cfRule>
    <cfRule type="expression" dxfId="1229" priority="20">
      <formula>L25&lt;0</formula>
    </cfRule>
  </conditionalFormatting>
  <conditionalFormatting sqref="F89:F110">
    <cfRule type="expression" dxfId="1228" priority="17">
      <formula>F89&gt;0</formula>
    </cfRule>
    <cfRule type="expression" dxfId="1227" priority="18">
      <formula>F89&lt;0</formula>
    </cfRule>
  </conditionalFormatting>
  <conditionalFormatting sqref="H89:H110">
    <cfRule type="expression" dxfId="1226" priority="15">
      <formula>H89&gt;0</formula>
    </cfRule>
    <cfRule type="expression" dxfId="1225" priority="16">
      <formula>H89&lt;0</formula>
    </cfRule>
  </conditionalFormatting>
  <conditionalFormatting sqref="J89:J102">
    <cfRule type="expression" dxfId="1224" priority="13">
      <formula>J89&gt;0</formula>
    </cfRule>
    <cfRule type="expression" dxfId="1223" priority="14">
      <formula>J89&lt;0</formula>
    </cfRule>
  </conditionalFormatting>
  <conditionalFormatting sqref="K89:K102">
    <cfRule type="expression" dxfId="1222" priority="11">
      <formula>K89&gt;0</formula>
    </cfRule>
    <cfRule type="expression" dxfId="1221" priority="12">
      <formula>K89&lt;0</formula>
    </cfRule>
  </conditionalFormatting>
  <conditionalFormatting sqref="L89:L102">
    <cfRule type="expression" dxfId="1220" priority="9">
      <formula>L89&gt;0</formula>
    </cfRule>
    <cfRule type="expression" dxfId="1219" priority="10">
      <formula>L89&lt;0</formula>
    </cfRule>
  </conditionalFormatting>
  <conditionalFormatting sqref="F25:F28">
    <cfRule type="expression" dxfId="1218" priority="7">
      <formula>F25&gt;0</formula>
    </cfRule>
    <cfRule type="expression" dxfId="1217" priority="8">
      <formula>F25&lt;0</formula>
    </cfRule>
  </conditionalFormatting>
  <conditionalFormatting sqref="H25:H28">
    <cfRule type="expression" dxfId="1216" priority="5">
      <formula>H25&gt;0</formula>
    </cfRule>
    <cfRule type="expression" dxfId="1215" priority="6">
      <formula>H25&lt;0</formula>
    </cfRule>
  </conditionalFormatting>
  <conditionalFormatting sqref="F29:F31">
    <cfRule type="expression" dxfId="1214" priority="3">
      <formula>F29&gt;0</formula>
    </cfRule>
    <cfRule type="expression" dxfId="1213" priority="4">
      <formula>F29&lt;0</formula>
    </cfRule>
  </conditionalFormatting>
  <conditionalFormatting sqref="H29:H31">
    <cfRule type="expression" dxfId="1212" priority="1">
      <formula>H29&gt;0</formula>
    </cfRule>
    <cfRule type="expression" dxfId="121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152.8399</v>
      </c>
      <c r="R4" s="495">
        <v>8.8000000000000005E-3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3056.7979999999998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1245.8280000000022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1245.8280000000022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0.68793409057024957</v>
      </c>
      <c r="T9" s="156"/>
    </row>
    <row r="10" spans="1:21" x14ac:dyDescent="0.25">
      <c r="B10" s="72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3.4022529457294858E-3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17.73084686774942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SUM(H2:H8)</f>
        <v>190</v>
      </c>
      <c r="I18" s="18"/>
      <c r="J18" s="18"/>
      <c r="K18" s="18">
        <f>SUM(K2:K8)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168.12389000000002</v>
      </c>
    </row>
    <row r="20" spans="1:21" x14ac:dyDescent="0.25">
      <c r="O20" s="81">
        <v>1.0900000000000001</v>
      </c>
      <c r="P20" s="81">
        <f t="shared" ref="P20:P39" si="2">O20*$Q$4</f>
        <v>166.59549100000001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165.067092</v>
      </c>
    </row>
    <row r="22" spans="1:21" x14ac:dyDescent="0.25">
      <c r="O22" s="81">
        <v>1.07</v>
      </c>
      <c r="P22" s="81">
        <f t="shared" si="2"/>
        <v>163.53869300000002</v>
      </c>
    </row>
    <row r="23" spans="1:21" x14ac:dyDescent="0.25">
      <c r="O23" s="81">
        <v>1.06</v>
      </c>
      <c r="P23" s="81">
        <f t="shared" si="2"/>
        <v>162.01029400000002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160.48189500000001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158.953496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157.42509699999999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155.89669800000001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154.36829900000001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152.8399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151.31150099999999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149.78310199999999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148.25470300000001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146.726304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145.19790499999999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143.66950599999998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142.14110700000001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140.612708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139.08430900000002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137.55591000000001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0" priority="31">
      <formula>F62&gt;0</formula>
    </cfRule>
    <cfRule type="expression" dxfId="1209" priority="32">
      <formula>F62&lt;0</formula>
    </cfRule>
  </conditionalFormatting>
  <conditionalFormatting sqref="Q7">
    <cfRule type="expression" dxfId="1208" priority="29">
      <formula>Q7&gt;0</formula>
    </cfRule>
    <cfRule type="expression" dxfId="1207" priority="30">
      <formula>Q7&lt;0</formula>
    </cfRule>
  </conditionalFormatting>
  <conditionalFormatting sqref="Q8">
    <cfRule type="expression" dxfId="1206" priority="27">
      <formula>Q8&gt;0</formula>
    </cfRule>
    <cfRule type="expression" dxfId="1205" priority="28">
      <formula>Q8&lt;0</formula>
    </cfRule>
  </conditionalFormatting>
  <conditionalFormatting sqref="F34:F61">
    <cfRule type="expression" dxfId="1204" priority="25">
      <formula>F34&gt;0</formula>
    </cfRule>
    <cfRule type="expression" dxfId="1203" priority="26">
      <formula>F34&lt;0</formula>
    </cfRule>
  </conditionalFormatting>
  <conditionalFormatting sqref="H34:H61">
    <cfRule type="expression" dxfId="1202" priority="23">
      <formula>H34&gt;0</formula>
    </cfRule>
    <cfRule type="expression" dxfId="1201" priority="24">
      <formula>H34&lt;0</formula>
    </cfRule>
  </conditionalFormatting>
  <conditionalFormatting sqref="Q10">
    <cfRule type="expression" dxfId="1200" priority="21">
      <formula>Q10&gt;0</formula>
    </cfRule>
    <cfRule type="expression" dxfId="1199" priority="22">
      <formula>Q10&lt;0</formula>
    </cfRule>
  </conditionalFormatting>
  <conditionalFormatting sqref="J25:J38">
    <cfRule type="expression" dxfId="1198" priority="19">
      <formula>J25&gt;0</formula>
    </cfRule>
    <cfRule type="expression" dxfId="1197" priority="20">
      <formula>J25&lt;0</formula>
    </cfRule>
  </conditionalFormatting>
  <conditionalFormatting sqref="K25:K35 K37:K38">
    <cfRule type="expression" dxfId="1196" priority="17">
      <formula>K25&gt;0</formula>
    </cfRule>
    <cfRule type="expression" dxfId="1195" priority="18">
      <formula>K25&lt;0</formula>
    </cfRule>
  </conditionalFormatting>
  <conditionalFormatting sqref="L25">
    <cfRule type="expression" dxfId="1194" priority="15">
      <formula>L25&gt;0</formula>
    </cfRule>
    <cfRule type="expression" dxfId="1193" priority="16">
      <formula>L25&lt;0</formula>
    </cfRule>
  </conditionalFormatting>
  <conditionalFormatting sqref="F89:F110">
    <cfRule type="expression" dxfId="1192" priority="13">
      <formula>F89&gt;0</formula>
    </cfRule>
    <cfRule type="expression" dxfId="1191" priority="14">
      <formula>F89&lt;0</formula>
    </cfRule>
  </conditionalFormatting>
  <conditionalFormatting sqref="H89:H110">
    <cfRule type="expression" dxfId="1190" priority="11">
      <formula>H89&gt;0</formula>
    </cfRule>
    <cfRule type="expression" dxfId="1189" priority="12">
      <formula>H89&lt;0</formula>
    </cfRule>
  </conditionalFormatting>
  <conditionalFormatting sqref="J89:J102">
    <cfRule type="expression" dxfId="1188" priority="9">
      <formula>J89&gt;0</formula>
    </cfRule>
    <cfRule type="expression" dxfId="1187" priority="10">
      <formula>J89&lt;0</formula>
    </cfRule>
  </conditionalFormatting>
  <conditionalFormatting sqref="K89:K102">
    <cfRule type="expression" dxfId="1186" priority="7">
      <formula>K89&gt;0</formula>
    </cfRule>
    <cfRule type="expression" dxfId="1185" priority="8">
      <formula>K89&lt;0</formula>
    </cfRule>
  </conditionalFormatting>
  <conditionalFormatting sqref="L89:L102">
    <cfRule type="expression" dxfId="1184" priority="5">
      <formula>L89&gt;0</formula>
    </cfRule>
    <cfRule type="expression" dxfId="1183" priority="6">
      <formula>L89&lt;0</formula>
    </cfRule>
  </conditionalFormatting>
  <conditionalFormatting sqref="F25:F33">
    <cfRule type="expression" dxfId="1182" priority="3">
      <formula>F25&gt;0</formula>
    </cfRule>
    <cfRule type="expression" dxfId="1181" priority="4">
      <formula>F25&lt;0</formula>
    </cfRule>
  </conditionalFormatting>
  <conditionalFormatting sqref="H25:H33">
    <cfRule type="expression" dxfId="1180" priority="1">
      <formula>H25&gt;0</formula>
    </cfRule>
    <cfRule type="expression" dxfId="117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8" priority="31">
      <formula>F47&gt;0</formula>
    </cfRule>
    <cfRule type="expression" dxfId="1177" priority="32">
      <formula>F47&lt;0</formula>
    </cfRule>
  </conditionalFormatting>
  <conditionalFormatting sqref="Q7">
    <cfRule type="expression" dxfId="1176" priority="29">
      <formula>Q7&gt;0</formula>
    </cfRule>
    <cfRule type="expression" dxfId="1175" priority="30">
      <formula>Q7&lt;0</formula>
    </cfRule>
  </conditionalFormatting>
  <conditionalFormatting sqref="Q8">
    <cfRule type="expression" dxfId="1174" priority="27">
      <formula>Q8&gt;0</formula>
    </cfRule>
    <cfRule type="expression" dxfId="1173" priority="28">
      <formula>Q8&lt;0</formula>
    </cfRule>
  </conditionalFormatting>
  <conditionalFormatting sqref="F32:F46">
    <cfRule type="expression" dxfId="1172" priority="25">
      <formula>F32&gt;0</formula>
    </cfRule>
    <cfRule type="expression" dxfId="1171" priority="26">
      <formula>F32&lt;0</formula>
    </cfRule>
  </conditionalFormatting>
  <conditionalFormatting sqref="H32:H46">
    <cfRule type="expression" dxfId="1170" priority="23">
      <formula>H32&gt;0</formula>
    </cfRule>
    <cfRule type="expression" dxfId="1169" priority="24">
      <formula>H32&lt;0</formula>
    </cfRule>
  </conditionalFormatting>
  <conditionalFormatting sqref="Q10">
    <cfRule type="expression" dxfId="1168" priority="21">
      <formula>Q10&gt;0</formula>
    </cfRule>
    <cfRule type="expression" dxfId="1167" priority="22">
      <formula>Q10&lt;0</formula>
    </cfRule>
  </conditionalFormatting>
  <conditionalFormatting sqref="J25:J38">
    <cfRule type="expression" dxfId="1166" priority="19">
      <formula>J25&gt;0</formula>
    </cfRule>
    <cfRule type="expression" dxfId="1165" priority="20">
      <formula>J25&lt;0</formula>
    </cfRule>
  </conditionalFormatting>
  <conditionalFormatting sqref="K25:K38">
    <cfRule type="expression" dxfId="1164" priority="17">
      <formula>K25&gt;0</formula>
    </cfRule>
    <cfRule type="expression" dxfId="1163" priority="18">
      <formula>K25&lt;0</formula>
    </cfRule>
  </conditionalFormatting>
  <conditionalFormatting sqref="L25:L38">
    <cfRule type="expression" dxfId="1162" priority="15">
      <formula>L25&gt;0</formula>
    </cfRule>
    <cfRule type="expression" dxfId="1161" priority="16">
      <formula>L25&lt;0</formula>
    </cfRule>
  </conditionalFormatting>
  <conditionalFormatting sqref="F89:F110">
    <cfRule type="expression" dxfId="1160" priority="13">
      <formula>F89&gt;0</formula>
    </cfRule>
    <cfRule type="expression" dxfId="1159" priority="14">
      <formula>F89&lt;0</formula>
    </cfRule>
  </conditionalFormatting>
  <conditionalFormatting sqref="H89:H110">
    <cfRule type="expression" dxfId="1158" priority="11">
      <formula>H89&gt;0</formula>
    </cfRule>
    <cfRule type="expression" dxfId="1157" priority="12">
      <formula>H89&lt;0</formula>
    </cfRule>
  </conditionalFormatting>
  <conditionalFormatting sqref="J89:J102">
    <cfRule type="expression" dxfId="1156" priority="9">
      <formula>J89&gt;0</formula>
    </cfRule>
    <cfRule type="expression" dxfId="1155" priority="10">
      <formula>J89&lt;0</formula>
    </cfRule>
  </conditionalFormatting>
  <conditionalFormatting sqref="K89:K102">
    <cfRule type="expression" dxfId="1154" priority="7">
      <formula>K89&gt;0</formula>
    </cfRule>
    <cfRule type="expression" dxfId="1153" priority="8">
      <formula>K89&lt;0</formula>
    </cfRule>
  </conditionalFormatting>
  <conditionalFormatting sqref="L89:L102">
    <cfRule type="expression" dxfId="1152" priority="5">
      <formula>L89&gt;0</formula>
    </cfRule>
    <cfRule type="expression" dxfId="1151" priority="6">
      <formula>L89&lt;0</formula>
    </cfRule>
  </conditionalFormatting>
  <conditionalFormatting sqref="F25:F31">
    <cfRule type="expression" dxfId="1150" priority="3">
      <formula>F25&gt;0</formula>
    </cfRule>
    <cfRule type="expression" dxfId="1149" priority="4">
      <formula>F25&lt;0</formula>
    </cfRule>
  </conditionalFormatting>
  <conditionalFormatting sqref="H25:H31">
    <cfRule type="expression" dxfId="1148" priority="1">
      <formula>H25&gt;0</formula>
    </cfRule>
    <cfRule type="expression" dxfId="114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76.229900000000001</v>
      </c>
      <c r="R4" s="495">
        <v>6.3E-3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4573.7939999999999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672.89399999999841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672.89399999999841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0.17249711605014179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1.2593483659299042E-2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21.473211267605635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83.852890000000002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83.090591000000003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82.328292000000005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81.565993000000006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80.803694000000007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80.041395000000009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79.27909600000001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78.516796999999997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77.754497999999998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76.992198999999999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76.229900000000001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75.467601000000002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74.705302000000003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73.943003000000004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73.180703999999992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72.418404999999993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71.656105999999994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70.89380700000001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70.131507999999997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69.369208999999998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68.606909999999999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5">
      <formula>F47&gt;0</formula>
    </cfRule>
    <cfRule type="expression" dxfId="1145" priority="36">
      <formula>F47&lt;0</formula>
    </cfRule>
  </conditionalFormatting>
  <conditionalFormatting sqref="Q7">
    <cfRule type="expression" dxfId="1144" priority="33">
      <formula>Q7&gt;0</formula>
    </cfRule>
    <cfRule type="expression" dxfId="1143" priority="34">
      <formula>Q7&lt;0</formula>
    </cfRule>
  </conditionalFormatting>
  <conditionalFormatting sqref="Q8">
    <cfRule type="expression" dxfId="1142" priority="31">
      <formula>Q8&gt;0</formula>
    </cfRule>
    <cfRule type="expression" dxfId="1141" priority="32">
      <formula>Q8&lt;0</formula>
    </cfRule>
  </conditionalFormatting>
  <conditionalFormatting sqref="F30:F33 F36:F46">
    <cfRule type="expression" dxfId="1140" priority="29">
      <formula>F30&gt;0</formula>
    </cfRule>
    <cfRule type="expression" dxfId="1139" priority="30">
      <formula>F30&lt;0</formula>
    </cfRule>
  </conditionalFormatting>
  <conditionalFormatting sqref="H30:H33 H36:H46">
    <cfRule type="expression" dxfId="1138" priority="27">
      <formula>H30&gt;0</formula>
    </cfRule>
    <cfRule type="expression" dxfId="1137" priority="28">
      <formula>H30&lt;0</formula>
    </cfRule>
  </conditionalFormatting>
  <conditionalFormatting sqref="Q10">
    <cfRule type="expression" dxfId="1136" priority="25">
      <formula>Q10&gt;0</formula>
    </cfRule>
    <cfRule type="expression" dxfId="1135" priority="26">
      <formula>Q10&lt;0</formula>
    </cfRule>
  </conditionalFormatting>
  <conditionalFormatting sqref="J25:J38">
    <cfRule type="expression" dxfId="1134" priority="23">
      <formula>J25&gt;0</formula>
    </cfRule>
    <cfRule type="expression" dxfId="1133" priority="24">
      <formula>J25&lt;0</formula>
    </cfRule>
  </conditionalFormatting>
  <conditionalFormatting sqref="K25:K38">
    <cfRule type="expression" dxfId="1132" priority="21">
      <formula>K25&gt;0</formula>
    </cfRule>
    <cfRule type="expression" dxfId="1131" priority="22">
      <formula>K25&lt;0</formula>
    </cfRule>
  </conditionalFormatting>
  <conditionalFormatting sqref="L25:L38">
    <cfRule type="expression" dxfId="1130" priority="19">
      <formula>L25&gt;0</formula>
    </cfRule>
    <cfRule type="expression" dxfId="1129" priority="20">
      <formula>L25&lt;0</formula>
    </cfRule>
  </conditionalFormatting>
  <conditionalFormatting sqref="F89:F110">
    <cfRule type="expression" dxfId="1128" priority="17">
      <formula>F89&gt;0</formula>
    </cfRule>
    <cfRule type="expression" dxfId="1127" priority="18">
      <formula>F89&lt;0</formula>
    </cfRule>
  </conditionalFormatting>
  <conditionalFormatting sqref="H89:H110">
    <cfRule type="expression" dxfId="1126" priority="15">
      <formula>H89&gt;0</formula>
    </cfRule>
    <cfRule type="expression" dxfId="1125" priority="16">
      <formula>H89&lt;0</formula>
    </cfRule>
  </conditionalFormatting>
  <conditionalFormatting sqref="J89:J102">
    <cfRule type="expression" dxfId="1124" priority="13">
      <formula>J89&gt;0</formula>
    </cfRule>
    <cfRule type="expression" dxfId="1123" priority="14">
      <formula>J89&lt;0</formula>
    </cfRule>
  </conditionalFormatting>
  <conditionalFormatting sqref="K89:K102">
    <cfRule type="expression" dxfId="1122" priority="11">
      <formula>K89&gt;0</formula>
    </cfRule>
    <cfRule type="expression" dxfId="1121" priority="12">
      <formula>K89&lt;0</formula>
    </cfRule>
  </conditionalFormatting>
  <conditionalFormatting sqref="L89:L102">
    <cfRule type="expression" dxfId="1120" priority="9">
      <formula>L89&gt;0</formula>
    </cfRule>
    <cfRule type="expression" dxfId="1119" priority="10">
      <formula>L89&lt;0</formula>
    </cfRule>
  </conditionalFormatting>
  <conditionalFormatting sqref="F25:F29">
    <cfRule type="expression" dxfId="1118" priority="7">
      <formula>F25&gt;0</formula>
    </cfRule>
    <cfRule type="expression" dxfId="1117" priority="8">
      <formula>F25&lt;0</formula>
    </cfRule>
  </conditionalFormatting>
  <conditionalFormatting sqref="H25:H29">
    <cfRule type="expression" dxfId="1116" priority="5">
      <formula>H25&gt;0</formula>
    </cfRule>
    <cfRule type="expression" dxfId="1115" priority="6">
      <formula>H25&lt;0</formula>
    </cfRule>
  </conditionalFormatting>
  <conditionalFormatting sqref="F34:F35">
    <cfRule type="expression" dxfId="1114" priority="3">
      <formula>F34&gt;0</formula>
    </cfRule>
    <cfRule type="expression" dxfId="1113" priority="4">
      <formula>F34&lt;0</formula>
    </cfRule>
  </conditionalFormatting>
  <conditionalFormatting sqref="H34:H35">
    <cfRule type="expression" dxfId="1112" priority="1">
      <formula>H34&gt;0</formula>
    </cfRule>
    <cfRule type="expression" dxfId="1111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0" priority="57">
      <formula>F27&gt;0</formula>
    </cfRule>
    <cfRule type="expression" dxfId="1109" priority="58">
      <formula>F27&lt;0</formula>
    </cfRule>
  </conditionalFormatting>
  <conditionalFormatting sqref="H28:H33">
    <cfRule type="expression" dxfId="1108" priority="53">
      <formula>H28&gt;0</formula>
    </cfRule>
    <cfRule type="expression" dxfId="1107" priority="54">
      <formula>H28&lt;0</formula>
    </cfRule>
  </conditionalFormatting>
  <conditionalFormatting sqref="F24:F26">
    <cfRule type="expression" dxfId="1106" priority="39">
      <formula>F24&gt;0</formula>
    </cfRule>
    <cfRule type="expression" dxfId="1105" priority="40">
      <formula>F24&lt;0</formula>
    </cfRule>
  </conditionalFormatting>
  <conditionalFormatting sqref="Q8">
    <cfRule type="expression" dxfId="1104" priority="33">
      <formula>Q8&gt;0</formula>
    </cfRule>
    <cfRule type="expression" dxfId="1103" priority="34">
      <formula>Q8&lt;0</formula>
    </cfRule>
  </conditionalFormatting>
  <conditionalFormatting sqref="Q7">
    <cfRule type="expression" dxfId="1102" priority="35">
      <formula>Q7&gt;0</formula>
    </cfRule>
    <cfRule type="expression" dxfId="1101" priority="36">
      <formula>Q7&lt;0</formula>
    </cfRule>
  </conditionalFormatting>
  <conditionalFormatting sqref="F34">
    <cfRule type="expression" dxfId="1100" priority="31">
      <formula>F34&gt;0</formula>
    </cfRule>
    <cfRule type="expression" dxfId="1099" priority="32">
      <formula>F34&lt;0</formula>
    </cfRule>
  </conditionalFormatting>
  <conditionalFormatting sqref="H34">
    <cfRule type="expression" dxfId="1098" priority="29">
      <formula>H34&gt;0</formula>
    </cfRule>
    <cfRule type="expression" dxfId="1097" priority="30">
      <formula>H34&lt;0</formula>
    </cfRule>
  </conditionalFormatting>
  <conditionalFormatting sqref="M36">
    <cfRule type="expression" dxfId="1096" priority="19">
      <formula>M36&gt;0</formula>
    </cfRule>
    <cfRule type="expression" dxfId="1095" priority="20">
      <formula>M36&lt;0</formula>
    </cfRule>
  </conditionalFormatting>
  <conditionalFormatting sqref="Q10">
    <cfRule type="expression" dxfId="1094" priority="15">
      <formula>Q10&gt;0</formula>
    </cfRule>
    <cfRule type="expression" dxfId="1093" priority="16">
      <formula>Q10&lt;0</formula>
    </cfRule>
  </conditionalFormatting>
  <conditionalFormatting sqref="F23">
    <cfRule type="expression" dxfId="1092" priority="13">
      <formula>F23&gt;0</formula>
    </cfRule>
    <cfRule type="expression" dxfId="1091" priority="14">
      <formula>F23&lt;0</formula>
    </cfRule>
  </conditionalFormatting>
  <conditionalFormatting sqref="I25:J25">
    <cfRule type="expression" dxfId="1090" priority="9">
      <formula>I25&gt;0</formula>
    </cfRule>
    <cfRule type="expression" dxfId="1089" priority="10">
      <formula>I25&lt;0</formula>
    </cfRule>
  </conditionalFormatting>
  <conditionalFormatting sqref="I26:J27">
    <cfRule type="expression" dxfId="1088" priority="7">
      <formula>I26&gt;0</formula>
    </cfRule>
    <cfRule type="expression" dxfId="1087" priority="8">
      <formula>I26&lt;0</formula>
    </cfRule>
  </conditionalFormatting>
  <conditionalFormatting sqref="K25:K27">
    <cfRule type="expression" dxfId="1086" priority="5">
      <formula>K25&gt;0</formula>
    </cfRule>
    <cfRule type="expression" dxfId="1085" priority="6">
      <formula>K25&lt;0</formula>
    </cfRule>
  </conditionalFormatting>
  <conditionalFormatting sqref="I23:J23">
    <cfRule type="expression" dxfId="1084" priority="3">
      <formula>I23&gt;0</formula>
    </cfRule>
    <cfRule type="expression" dxfId="108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8" activePane="bottomLeft" state="frozen"/>
      <selection activeCell="A2" sqref="A2"/>
      <selection pane="bottomLeft" activeCell="P26" sqref="P26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31.27</v>
      </c>
      <c r="R4" s="494">
        <v>-1.9E-3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12508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7189.7100000000391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5737.4500000000407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0.84741269173111122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3.1979533098816758E-3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22.335714285714285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34.397000000000006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34.084299999999999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33.771599999999999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33.4589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33.1462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32.833500000000001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32.520800000000001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32.208100000000002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31.895399999999999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31.582699999999999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31.27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30.9573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30.644600000000001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30.331899999999997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30.019199999999998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29.706499999999998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29.393799999999999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29.081100000000003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28.7684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28.4557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28.143000000000001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1183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1269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8" si="26">C116*(E116-D116)</f>
        <v>4727.9999999999991</v>
      </c>
      <c r="G116" s="39">
        <f t="shared" ref="G116:G118" si="27">D116*C116</f>
        <v>12984</v>
      </c>
      <c r="H116" s="222">
        <f t="shared" ref="H116:H118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1278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65">
        <f>F118+$Q$10</f>
        <v>7316.2599999999984</v>
      </c>
      <c r="L118" s="39">
        <v>22.34</v>
      </c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82" priority="88">
      <formula>F87&gt;0</formula>
    </cfRule>
    <cfRule type="expression" dxfId="1081" priority="89">
      <formula>F87&lt;0</formula>
    </cfRule>
  </conditionalFormatting>
  <conditionalFormatting sqref="Q7">
    <cfRule type="expression" dxfId="1080" priority="76">
      <formula>Q7&gt;0</formula>
    </cfRule>
    <cfRule type="expression" dxfId="1079" priority="77">
      <formula>Q7&lt;0</formula>
    </cfRule>
  </conditionalFormatting>
  <conditionalFormatting sqref="Q8">
    <cfRule type="expression" dxfId="1078" priority="74">
      <formula>Q8&gt;0</formula>
    </cfRule>
    <cfRule type="expression" dxfId="1077" priority="75">
      <formula>Q8&lt;0</formula>
    </cfRule>
  </conditionalFormatting>
  <conditionalFormatting sqref="F126:F138">
    <cfRule type="expression" dxfId="1076" priority="72">
      <formula>F126&gt;0</formula>
    </cfRule>
    <cfRule type="expression" dxfId="1075" priority="73">
      <formula>F126&lt;0</formula>
    </cfRule>
  </conditionalFormatting>
  <conditionalFormatting sqref="H126:H138">
    <cfRule type="expression" dxfId="1074" priority="70">
      <formula>H126&gt;0</formula>
    </cfRule>
    <cfRule type="expression" dxfId="1073" priority="71">
      <formula>H126&lt;0</formula>
    </cfRule>
  </conditionalFormatting>
  <conditionalFormatting sqref="H142:H145">
    <cfRule type="expression" dxfId="1072" priority="66">
      <formula>H142&gt;0</formula>
    </cfRule>
    <cfRule type="expression" dxfId="1071" priority="67">
      <formula>H142&lt;0</formula>
    </cfRule>
  </conditionalFormatting>
  <conditionalFormatting sqref="F142:F145">
    <cfRule type="expression" dxfId="1070" priority="68">
      <formula>F142&gt;0</formula>
    </cfRule>
    <cfRule type="expression" dxfId="1069" priority="69">
      <formula>F142&lt;0</formula>
    </cfRule>
  </conditionalFormatting>
  <conditionalFormatting sqref="M168">
    <cfRule type="expression" dxfId="1068" priority="64">
      <formula>M168&gt;0</formula>
    </cfRule>
    <cfRule type="expression" dxfId="1067" priority="65">
      <formula>M168&lt;0</formula>
    </cfRule>
  </conditionalFormatting>
  <conditionalFormatting sqref="F39:F40 F47:F84">
    <cfRule type="expression" dxfId="1066" priority="62">
      <formula>F39&gt;0</formula>
    </cfRule>
    <cfRule type="expression" dxfId="1065" priority="63">
      <formula>F39&lt;0</formula>
    </cfRule>
  </conditionalFormatting>
  <conditionalFormatting sqref="H39:H40 H47:H84">
    <cfRule type="expression" dxfId="1064" priority="60">
      <formula>H39&gt;0</formula>
    </cfRule>
    <cfRule type="expression" dxfId="1063" priority="61">
      <formula>H39&lt;0</formula>
    </cfRule>
  </conditionalFormatting>
  <conditionalFormatting sqref="Q10">
    <cfRule type="expression" dxfId="1062" priority="58">
      <formula>Q10&gt;0</formula>
    </cfRule>
    <cfRule type="expression" dxfId="1061" priority="59">
      <formula>Q10&lt;0</formula>
    </cfRule>
  </conditionalFormatting>
  <conditionalFormatting sqref="F41:F46">
    <cfRule type="expression" dxfId="1060" priority="56">
      <formula>F41&gt;0</formula>
    </cfRule>
    <cfRule type="expression" dxfId="1059" priority="57">
      <formula>F41&lt;0</formula>
    </cfRule>
  </conditionalFormatting>
  <conditionalFormatting sqref="H41:H46">
    <cfRule type="expression" dxfId="1058" priority="54">
      <formula>H41&gt;0</formula>
    </cfRule>
    <cfRule type="expression" dxfId="1057" priority="55">
      <formula>H41&lt;0</formula>
    </cfRule>
  </conditionalFormatting>
  <conditionalFormatting sqref="K44:K51">
    <cfRule type="expression" dxfId="1056" priority="52">
      <formula>K44&gt;0</formula>
    </cfRule>
    <cfRule type="expression" dxfId="1055" priority="53">
      <formula>K44&lt;0</formula>
    </cfRule>
  </conditionalFormatting>
  <conditionalFormatting sqref="K52:K84">
    <cfRule type="expression" dxfId="1054" priority="50">
      <formula>K52&gt;0</formula>
    </cfRule>
    <cfRule type="expression" dxfId="1053" priority="51">
      <formula>K52&lt;0</formula>
    </cfRule>
  </conditionalFormatting>
  <conditionalFormatting sqref="F85:F86">
    <cfRule type="expression" dxfId="1052" priority="47">
      <formula>F85&gt;0</formula>
    </cfRule>
    <cfRule type="expression" dxfId="1051" priority="48">
      <formula>F85&lt;0</formula>
    </cfRule>
  </conditionalFormatting>
  <conditionalFormatting sqref="H85:H86">
    <cfRule type="expression" dxfId="1050" priority="45">
      <formula>H85&gt;0</formula>
    </cfRule>
    <cfRule type="expression" dxfId="1049" priority="46">
      <formula>H85&lt;0</formula>
    </cfRule>
  </conditionalFormatting>
  <conditionalFormatting sqref="K85:K86">
    <cfRule type="expression" dxfId="1048" priority="43">
      <formula>K85&gt;0</formula>
    </cfRule>
    <cfRule type="expression" dxfId="1047" priority="44">
      <formula>K85&lt;0</formula>
    </cfRule>
  </conditionalFormatting>
  <conditionalFormatting sqref="F95:F97 H95:H97 K95:K97">
    <cfRule type="expression" dxfId="1046" priority="39">
      <formula>F95&gt;0</formula>
    </cfRule>
    <cfRule type="expression" dxfId="1045" priority="40">
      <formula>F95&lt;0</formula>
    </cfRule>
  </conditionalFormatting>
  <conditionalFormatting sqref="L87:L93 L122:L123">
    <cfRule type="expression" dxfId="1044" priority="37">
      <formula>L87&gt;0</formula>
    </cfRule>
    <cfRule type="expression" dxfId="1043" priority="38">
      <formula>L87&lt;0</formula>
    </cfRule>
  </conditionalFormatting>
  <conditionalFormatting sqref="L44:L51">
    <cfRule type="expression" dxfId="1042" priority="35">
      <formula>L44&gt;0</formula>
    </cfRule>
    <cfRule type="expression" dxfId="1041" priority="36">
      <formula>L44&lt;0</formula>
    </cfRule>
  </conditionalFormatting>
  <conditionalFormatting sqref="L52:L84">
    <cfRule type="expression" dxfId="1040" priority="33">
      <formula>L52&gt;0</formula>
    </cfRule>
    <cfRule type="expression" dxfId="1039" priority="34">
      <formula>L52&lt;0</formula>
    </cfRule>
  </conditionalFormatting>
  <conditionalFormatting sqref="L85:L86">
    <cfRule type="expression" dxfId="1038" priority="31">
      <formula>L85&gt;0</formula>
    </cfRule>
    <cfRule type="expression" dxfId="1037" priority="32">
      <formula>L85&lt;0</formula>
    </cfRule>
  </conditionalFormatting>
  <conditionalFormatting sqref="L95:L97">
    <cfRule type="expression" dxfId="1036" priority="29">
      <formula>L95&gt;0</formula>
    </cfRule>
    <cfRule type="expression" dxfId="1035" priority="30">
      <formula>L95&lt;0</formula>
    </cfRule>
  </conditionalFormatting>
  <conditionalFormatting sqref="F104:F107 H104:H107">
    <cfRule type="expression" dxfId="1034" priority="27">
      <formula>F104&gt;0</formula>
    </cfRule>
    <cfRule type="expression" dxfId="1033" priority="28">
      <formula>F104&lt;0</formula>
    </cfRule>
  </conditionalFormatting>
  <conditionalFormatting sqref="K101:K103 F101:F103 H101:H103">
    <cfRule type="expression" dxfId="1032" priority="23">
      <formula>F101&gt;0</formula>
    </cfRule>
    <cfRule type="expression" dxfId="1031" priority="24">
      <formula>F101&lt;0</formula>
    </cfRule>
  </conditionalFormatting>
  <conditionalFormatting sqref="L101:L102">
    <cfRule type="expression" dxfId="1030" priority="21">
      <formula>L101&gt;0</formula>
    </cfRule>
    <cfRule type="expression" dxfId="1029" priority="22">
      <formula>L101&lt;0</formula>
    </cfRule>
  </conditionalFormatting>
  <conditionalFormatting sqref="K98:K100 F98:F100 H98:H100">
    <cfRule type="expression" dxfId="1028" priority="19">
      <formula>F98&gt;0</formula>
    </cfRule>
    <cfRule type="expression" dxfId="1027" priority="20">
      <formula>F98&lt;0</formula>
    </cfRule>
  </conditionalFormatting>
  <conditionalFormatting sqref="L99:L100">
    <cfRule type="expression" dxfId="1026" priority="17">
      <formula>L99&gt;0</formula>
    </cfRule>
    <cfRule type="expression" dxfId="1025" priority="18">
      <formula>L99&lt;0</formula>
    </cfRule>
  </conditionalFormatting>
  <conditionalFormatting sqref="H109:H112 F109:F112">
    <cfRule type="expression" dxfId="1024" priority="11">
      <formula>F109&gt;0</formula>
    </cfRule>
    <cfRule type="expression" dxfId="1023" priority="12">
      <formula>F109&lt;0</formula>
    </cfRule>
  </conditionalFormatting>
  <conditionalFormatting sqref="H113:H116 F113:F116">
    <cfRule type="expression" dxfId="1022" priority="7">
      <formula>F113&gt;0</formula>
    </cfRule>
    <cfRule type="expression" dxfId="1021" priority="8">
      <formula>F113&lt;0</formula>
    </cfRule>
  </conditionalFormatting>
  <conditionalFormatting sqref="K118:K120 F118:F120 H118:H120">
    <cfRule type="expression" dxfId="1020" priority="3">
      <formula>F118&gt;0</formula>
    </cfRule>
    <cfRule type="expression" dxfId="1019" priority="4">
      <formula>F118&lt;0</formula>
    </cfRule>
  </conditionalFormatting>
  <conditionalFormatting sqref="L119:L120">
    <cfRule type="expression" dxfId="1018" priority="1">
      <formula>L119&gt;0</formula>
    </cfRule>
    <cfRule type="expression" dxfId="1017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6" priority="9">
      <formula>F39&gt;0</formula>
    </cfRule>
    <cfRule type="expression" dxfId="1015" priority="10">
      <formula>F39&lt;0</formula>
    </cfRule>
  </conditionalFormatting>
  <conditionalFormatting sqref="F25:F38">
    <cfRule type="expression" dxfId="1014" priority="7">
      <formula>F25&gt;0</formula>
    </cfRule>
    <cfRule type="expression" dxfId="1013" priority="8">
      <formula>F25&lt;0</formula>
    </cfRule>
  </conditionalFormatting>
  <conditionalFormatting sqref="H25:H38">
    <cfRule type="expression" dxfId="1012" priority="5">
      <formula>H25&gt;0</formula>
    </cfRule>
    <cfRule type="expression" dxfId="1011" priority="6">
      <formula>H25&lt;0</formula>
    </cfRule>
  </conditionalFormatting>
  <conditionalFormatting sqref="Q7">
    <cfRule type="expression" dxfId="1010" priority="3">
      <formula>Q7&gt;0</formula>
    </cfRule>
    <cfRule type="expression" dxfId="1009" priority="4">
      <formula>Q7&lt;0</formula>
    </cfRule>
  </conditionalFormatting>
  <conditionalFormatting sqref="Q8">
    <cfRule type="expression" dxfId="1008" priority="1">
      <formula>Q8&gt;0</formula>
    </cfRule>
    <cfRule type="expression" dxfId="10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6" priority="29">
      <formula>F29&gt;0</formula>
    </cfRule>
    <cfRule type="expression" dxfId="1005" priority="30">
      <formula>F29&lt;0</formula>
    </cfRule>
  </conditionalFormatting>
  <conditionalFormatting sqref="Q7">
    <cfRule type="expression" dxfId="1004" priority="27">
      <formula>Q7&gt;0</formula>
    </cfRule>
    <cfRule type="expression" dxfId="1003" priority="28">
      <formula>Q7&lt;0</formula>
    </cfRule>
  </conditionalFormatting>
  <conditionalFormatting sqref="Q8">
    <cfRule type="expression" dxfId="1002" priority="25">
      <formula>Q8&gt;0</formula>
    </cfRule>
    <cfRule type="expression" dxfId="1001" priority="26">
      <formula>Q8&lt;0</formula>
    </cfRule>
  </conditionalFormatting>
  <conditionalFormatting sqref="F96:F110">
    <cfRule type="expression" dxfId="1000" priority="19">
      <formula>F96&gt;0</formula>
    </cfRule>
    <cfRule type="expression" dxfId="999" priority="20">
      <formula>F96&lt;0</formula>
    </cfRule>
  </conditionalFormatting>
  <conditionalFormatting sqref="H96:H110">
    <cfRule type="expression" dxfId="998" priority="17">
      <formula>H96&gt;0</formula>
    </cfRule>
    <cfRule type="expression" dxfId="997" priority="18">
      <formula>H96&lt;0</formula>
    </cfRule>
  </conditionalFormatting>
  <conditionalFormatting sqref="Q10">
    <cfRule type="expression" dxfId="996" priority="15">
      <formula>Q10&gt;0</formula>
    </cfRule>
    <cfRule type="expression" dxfId="995" priority="16">
      <formula>Q10&lt;0</formula>
    </cfRule>
  </conditionalFormatting>
  <conditionalFormatting sqref="L29:L38">
    <cfRule type="expression" dxfId="994" priority="9">
      <formula>L29&gt;0</formula>
    </cfRule>
    <cfRule type="expression" dxfId="993" priority="10">
      <formula>L29&lt;0</formula>
    </cfRule>
  </conditionalFormatting>
  <conditionalFormatting sqref="F27:F29 H27:H29 J25:K29">
    <cfRule type="expression" dxfId="992" priority="7">
      <formula>F25&gt;0</formula>
    </cfRule>
    <cfRule type="expression" dxfId="991" priority="8">
      <formula>F25&lt;0</formula>
    </cfRule>
  </conditionalFormatting>
  <conditionalFormatting sqref="L25:L29">
    <cfRule type="expression" dxfId="990" priority="5">
      <formula>L25&gt;0</formula>
    </cfRule>
    <cfRule type="expression" dxfId="989" priority="6">
      <formula>L25&lt;0</formula>
    </cfRule>
  </conditionalFormatting>
  <conditionalFormatting sqref="F25:F26">
    <cfRule type="expression" dxfId="988" priority="3">
      <formula>F25&gt;0</formula>
    </cfRule>
    <cfRule type="expression" dxfId="987" priority="4">
      <formula>F25&lt;0</formula>
    </cfRule>
  </conditionalFormatting>
  <conditionalFormatting sqref="H25:H26">
    <cfRule type="expression" dxfId="986" priority="1">
      <formula>H25&gt;0</formula>
    </cfRule>
    <cfRule type="expression" dxfId="98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99.309899999999999</v>
      </c>
      <c r="R4" s="495">
        <v>-4.7999999999999996E-3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3972.3959999999997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968.11600000000089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968.11600000000089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0.32224559628263727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2.2958436167995335E-2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20.8634243697479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109.24089000000001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108.24779100000001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107.25469200000001</v>
      </c>
      <c r="W21" s="134"/>
    </row>
    <row r="22" spans="1:23" x14ac:dyDescent="0.25">
      <c r="O22" s="81">
        <v>1.07</v>
      </c>
      <c r="P22" s="81">
        <f t="shared" si="1"/>
        <v>106.261593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105.268494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104.275395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103.282296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102.289197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101.296098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100.302999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99.309899999999999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98.316800999999998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97.323701999999997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96.330602999999996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95.337503999999996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94.344404999999995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93.351305999999994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92.358207000000007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91.365108000000006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90.372009000000006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89.378910000000005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4" priority="29">
      <formula>F60&gt;0</formula>
    </cfRule>
    <cfRule type="expression" dxfId="983" priority="30">
      <formula>F60&lt;0</formula>
    </cfRule>
  </conditionalFormatting>
  <conditionalFormatting sqref="Q7">
    <cfRule type="expression" dxfId="982" priority="27">
      <formula>Q7&gt;0</formula>
    </cfRule>
    <cfRule type="expression" dxfId="981" priority="28">
      <formula>Q7&lt;0</formula>
    </cfRule>
  </conditionalFormatting>
  <conditionalFormatting sqref="Q8">
    <cfRule type="expression" dxfId="980" priority="25">
      <formula>Q8&gt;0</formula>
    </cfRule>
    <cfRule type="expression" dxfId="979" priority="26">
      <formula>Q8&lt;0</formula>
    </cfRule>
  </conditionalFormatting>
  <conditionalFormatting sqref="F25:F29 F34:F59">
    <cfRule type="expression" dxfId="978" priority="23">
      <formula>F25&gt;0</formula>
    </cfRule>
    <cfRule type="expression" dxfId="977" priority="24">
      <formula>F25&lt;0</formula>
    </cfRule>
  </conditionalFormatting>
  <conditionalFormatting sqref="H25:H29 H34:H59">
    <cfRule type="expression" dxfId="976" priority="21">
      <formula>H25&gt;0</formula>
    </cfRule>
    <cfRule type="expression" dxfId="975" priority="22">
      <formula>H25&lt;0</formula>
    </cfRule>
  </conditionalFormatting>
  <conditionalFormatting sqref="F89:F110">
    <cfRule type="expression" dxfId="974" priority="19">
      <formula>F89&gt;0</formula>
    </cfRule>
    <cfRule type="expression" dxfId="973" priority="20">
      <formula>F89&lt;0</formula>
    </cfRule>
  </conditionalFormatting>
  <conditionalFormatting sqref="H89:H110">
    <cfRule type="expression" dxfId="972" priority="17">
      <formula>H89&gt;0</formula>
    </cfRule>
    <cfRule type="expression" dxfId="971" priority="18">
      <formula>H89&lt;0</formula>
    </cfRule>
  </conditionalFormatting>
  <conditionalFormatting sqref="Q10">
    <cfRule type="expression" dxfId="970" priority="15">
      <formula>Q10&gt;0</formula>
    </cfRule>
    <cfRule type="expression" dxfId="969" priority="16">
      <formula>Q10&lt;0</formula>
    </cfRule>
  </conditionalFormatting>
  <conditionalFormatting sqref="J25:J32 J34:J38">
    <cfRule type="expression" dxfId="968" priority="13">
      <formula>J25&gt;0</formula>
    </cfRule>
    <cfRule type="expression" dxfId="967" priority="14">
      <formula>J25&lt;0</formula>
    </cfRule>
  </conditionalFormatting>
  <conditionalFormatting sqref="K25:K30">
    <cfRule type="expression" dxfId="966" priority="11">
      <formula>K25&gt;0</formula>
    </cfRule>
    <cfRule type="expression" dxfId="965" priority="12">
      <formula>K25&lt;0</formula>
    </cfRule>
  </conditionalFormatting>
  <conditionalFormatting sqref="L25:L38">
    <cfRule type="expression" dxfId="964" priority="9">
      <formula>L25&gt;0</formula>
    </cfRule>
    <cfRule type="expression" dxfId="963" priority="10">
      <formula>L25&lt;0</formula>
    </cfRule>
  </conditionalFormatting>
  <conditionalFormatting sqref="F30:F33">
    <cfRule type="expression" dxfId="962" priority="7">
      <formula>F30&gt;0</formula>
    </cfRule>
    <cfRule type="expression" dxfId="961" priority="8">
      <formula>F30&lt;0</formula>
    </cfRule>
  </conditionalFormatting>
  <conditionalFormatting sqref="H30:H33">
    <cfRule type="expression" dxfId="960" priority="5">
      <formula>H30&gt;0</formula>
    </cfRule>
    <cfRule type="expression" dxfId="959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8" priority="49">
      <formula>Q7&gt;0</formula>
    </cfRule>
    <cfRule type="expression" dxfId="957" priority="50">
      <formula>Q7&lt;0</formula>
    </cfRule>
  </conditionalFormatting>
  <conditionalFormatting sqref="Q8">
    <cfRule type="expression" dxfId="956" priority="47">
      <formula>Q8&gt;0</formula>
    </cfRule>
    <cfRule type="expression" dxfId="955" priority="48">
      <formula>Q8&lt;0</formula>
    </cfRule>
  </conditionalFormatting>
  <conditionalFormatting sqref="F26:F38">
    <cfRule type="expression" dxfId="954" priority="45">
      <formula>F26&gt;0</formula>
    </cfRule>
    <cfRule type="expression" dxfId="953" priority="46">
      <formula>F26&lt;0</formula>
    </cfRule>
  </conditionalFormatting>
  <conditionalFormatting sqref="H26:H38">
    <cfRule type="expression" dxfId="952" priority="43">
      <formula>H26&gt;0</formula>
    </cfRule>
    <cfRule type="expression" dxfId="951" priority="44">
      <formula>H26&lt;0</formula>
    </cfRule>
  </conditionalFormatting>
  <conditionalFormatting sqref="H25">
    <cfRule type="expression" dxfId="950" priority="23">
      <formula>H25&gt;0</formula>
    </cfRule>
    <cfRule type="expression" dxfId="949" priority="24">
      <formula>H25&lt;0</formula>
    </cfRule>
  </conditionalFormatting>
  <conditionalFormatting sqref="Q10">
    <cfRule type="expression" dxfId="948" priority="37">
      <formula>Q10&gt;0</formula>
    </cfRule>
    <cfRule type="expression" dxfId="947" priority="38">
      <formula>Q10&lt;0</formula>
    </cfRule>
  </conditionalFormatting>
  <conditionalFormatting sqref="F25">
    <cfRule type="expression" dxfId="946" priority="25">
      <formula>F25&gt;0</formula>
    </cfRule>
    <cfRule type="expression" dxfId="945" priority="26">
      <formula>F25&lt;0</formula>
    </cfRule>
  </conditionalFormatting>
  <conditionalFormatting sqref="J65:K72">
    <cfRule type="expression" dxfId="944" priority="19">
      <formula>J65&gt;0</formula>
    </cfRule>
    <cfRule type="expression" dxfId="943" priority="20">
      <formula>J65&lt;0</formula>
    </cfRule>
  </conditionalFormatting>
  <conditionalFormatting sqref="F65:F83 F89">
    <cfRule type="expression" dxfId="942" priority="17">
      <formula>F65&gt;0</formula>
    </cfRule>
    <cfRule type="expression" dxfId="941" priority="18">
      <formula>F65&lt;0</formula>
    </cfRule>
  </conditionalFormatting>
  <conditionalFormatting sqref="H65:H83 H89">
    <cfRule type="expression" dxfId="940" priority="15">
      <formula>H65&gt;0</formula>
    </cfRule>
    <cfRule type="expression" dxfId="939" priority="16">
      <formula>H65&lt;0</formula>
    </cfRule>
  </conditionalFormatting>
  <conditionalFormatting sqref="J76:J78">
    <cfRule type="expression" dxfId="938" priority="13">
      <formula>J76&gt;0</formula>
    </cfRule>
    <cfRule type="expression" dxfId="937" priority="14">
      <formula>J76&lt;0</formula>
    </cfRule>
  </conditionalFormatting>
  <conditionalFormatting sqref="K76:K78">
    <cfRule type="expression" dxfId="936" priority="11">
      <formula>K76&gt;0</formula>
    </cfRule>
    <cfRule type="expression" dxfId="935" priority="12">
      <formula>K76&lt;0</formula>
    </cfRule>
  </conditionalFormatting>
  <conditionalFormatting sqref="L65:L78">
    <cfRule type="expression" dxfId="934" priority="9">
      <formula>L65&gt;0</formula>
    </cfRule>
    <cfRule type="expression" dxfId="933" priority="10">
      <formula>L65&lt;0</formula>
    </cfRule>
  </conditionalFormatting>
  <conditionalFormatting sqref="F84:F88">
    <cfRule type="expression" dxfId="932" priority="7">
      <formula>F84&gt;0</formula>
    </cfRule>
    <cfRule type="expression" dxfId="931" priority="8">
      <formula>F84&lt;0</formula>
    </cfRule>
  </conditionalFormatting>
  <conditionalFormatting sqref="H84:H88">
    <cfRule type="expression" dxfId="930" priority="5">
      <formula>H84&gt;0</formula>
    </cfRule>
    <cfRule type="expression" dxfId="929" priority="6">
      <formula>H84&lt;0</formula>
    </cfRule>
  </conditionalFormatting>
  <conditionalFormatting sqref="M65:M78">
    <cfRule type="expression" dxfId="928" priority="3">
      <formula>M65&gt;0</formula>
    </cfRule>
    <cfRule type="expression" dxfId="927" priority="4">
      <formula>M65&lt;0</formula>
    </cfRule>
  </conditionalFormatting>
  <conditionalFormatting sqref="M26:M31">
    <cfRule type="expression" dxfId="926" priority="1">
      <formula>M26&gt;0</formula>
    </cfRule>
    <cfRule type="expression" dxfId="92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2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248</v>
      </c>
      <c r="AJ2">
        <f>$Q$2*$Q$4</f>
        <v>9020</v>
      </c>
      <c r="AK2">
        <f ca="1">AJ2*EXP(-$X$2 * AI2/365.25)</f>
        <v>18779.207784661172</v>
      </c>
      <c r="AM2" s="2">
        <f>Q10</f>
        <v>0</v>
      </c>
      <c r="AO2">
        <f ca="1" xml:space="preserve"> (SUM(AB:AB) - SUM(AE:AE) - SUM(AH:AH) - SUM(AK:AK))/SUM(AB:AB)</f>
        <v>-0.77978190025359417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248</v>
      </c>
      <c r="AJ3">
        <f t="shared" ref="AJ3:AJ17" si="11">$Q$2*$Q$4</f>
        <v>9020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22.55</v>
      </c>
      <c r="R4" s="495">
        <v>4.0000000000000002E-4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248</v>
      </c>
      <c r="AJ4">
        <f t="shared" si="11"/>
        <v>9020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9020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248</v>
      </c>
      <c r="AJ5">
        <f t="shared" si="11"/>
        <v>9020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248</v>
      </c>
      <c r="AJ6">
        <f t="shared" si="11"/>
        <v>9020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-2677.8299999999908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248</v>
      </c>
      <c r="AJ7">
        <f t="shared" si="11"/>
        <v>9020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-2677.8299999999908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248</v>
      </c>
      <c r="AJ8">
        <f t="shared" si="11"/>
        <v>9020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-0.22891681619582374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248</v>
      </c>
      <c r="AJ9">
        <f t="shared" si="11"/>
        <v>9020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248</v>
      </c>
      <c r="AJ10">
        <f t="shared" si="11"/>
        <v>9020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4.6119733924611973E-2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248</v>
      </c>
      <c r="AJ11">
        <f t="shared" si="11"/>
        <v>9020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248</v>
      </c>
      <c r="AJ12">
        <f t="shared" si="11"/>
        <v>9020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13.264705882352942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248</v>
      </c>
      <c r="AJ13">
        <f t="shared" si="11"/>
        <v>9020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248</v>
      </c>
      <c r="AJ14">
        <f t="shared" si="11"/>
        <v>9020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248</v>
      </c>
      <c r="AJ15">
        <f t="shared" si="11"/>
        <v>9020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248</v>
      </c>
      <c r="AJ16">
        <f t="shared" si="11"/>
        <v>9020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248</v>
      </c>
      <c r="AJ17">
        <f t="shared" si="11"/>
        <v>9020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24.805000000000003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24.579500000000003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24.354000000000003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24.128500000000003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23.903000000000002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1297</v>
      </c>
      <c r="I24" s="18"/>
      <c r="J24" s="18"/>
      <c r="K24" s="18">
        <f>SUM(K2:K13)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23.677500000000002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23.452000000000002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23.226500000000001</v>
      </c>
      <c r="W26" s="134"/>
    </row>
    <row r="27" spans="1:39" x14ac:dyDescent="0.25">
      <c r="O27" s="81">
        <v>1.02</v>
      </c>
      <c r="P27" s="81">
        <f t="shared" si="13"/>
        <v>23.001000000000001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22.775500000000001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22.55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22.3245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21.8735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21.648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21.422499999999999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21.196999999999999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20.971500000000002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20.746000000000002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20.520500000000002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20.295000000000002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4" si="21">C70*(E70-D70)</f>
        <v>-2436</v>
      </c>
      <c r="G70" s="39">
        <f t="shared" ref="G70:G74" si="22">D70*C70</f>
        <v>11848</v>
      </c>
      <c r="H70" s="222">
        <f t="shared" ref="H70:H74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4" priority="25">
      <formula>F31&gt;0</formula>
    </cfRule>
    <cfRule type="expression" dxfId="923" priority="26">
      <formula>F31&lt;0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105:F126">
    <cfRule type="expression" dxfId="918" priority="15">
      <formula>F105&gt;0</formula>
    </cfRule>
    <cfRule type="expression" dxfId="917" priority="16">
      <formula>F105&lt;0</formula>
    </cfRule>
  </conditionalFormatting>
  <conditionalFormatting sqref="H105:H126">
    <cfRule type="expression" dxfId="916" priority="13">
      <formula>H105&gt;0</formula>
    </cfRule>
    <cfRule type="expression" dxfId="915" priority="14">
      <formula>H105&lt;0</formula>
    </cfRule>
  </conditionalFormatting>
  <conditionalFormatting sqref="Q10">
    <cfRule type="expression" dxfId="914" priority="11">
      <formula>Q10&gt;0</formula>
    </cfRule>
    <cfRule type="expression" dxfId="913" priority="12">
      <formula>Q10&lt;0</formula>
    </cfRule>
  </conditionalFormatting>
  <conditionalFormatting sqref="J31:J44">
    <cfRule type="expression" dxfId="912" priority="9">
      <formula>J31&gt;0</formula>
    </cfRule>
    <cfRule type="expression" dxfId="911" priority="10">
      <formula>J31&lt;0</formula>
    </cfRule>
  </conditionalFormatting>
  <conditionalFormatting sqref="K31:K44">
    <cfRule type="expression" dxfId="910" priority="7">
      <formula>K31&gt;0</formula>
    </cfRule>
    <cfRule type="expression" dxfId="909" priority="8">
      <formula>K31&lt;0</formula>
    </cfRule>
  </conditionalFormatting>
  <conditionalFormatting sqref="L31:L44">
    <cfRule type="expression" dxfId="908" priority="5">
      <formula>L31&gt;0</formula>
    </cfRule>
    <cfRule type="expression" dxfId="907" priority="6">
      <formula>L31&lt;0</formula>
    </cfRule>
  </conditionalFormatting>
  <conditionalFormatting sqref="H66:H72 F66:F72">
    <cfRule type="expression" dxfId="906" priority="3">
      <formula>F66&gt;0</formula>
    </cfRule>
    <cfRule type="expression" dxfId="905" priority="4">
      <formula>F66&lt;0</formula>
    </cfRule>
  </conditionalFormatting>
  <conditionalFormatting sqref="H73:H76 F73:F76">
    <cfRule type="expression" dxfId="904" priority="1">
      <formula>F73&gt;0</formula>
    </cfRule>
    <cfRule type="expression" dxfId="903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2" priority="137">
      <formula>F30&gt;0</formula>
    </cfRule>
    <cfRule type="expression" dxfId="901" priority="138">
      <formula>F30&lt;0</formula>
    </cfRule>
  </conditionalFormatting>
  <conditionalFormatting sqref="H47:H58">
    <cfRule type="expression" dxfId="900" priority="129">
      <formula>H47&gt;0</formula>
    </cfRule>
    <cfRule type="expression" dxfId="899" priority="130">
      <formula>H47&lt;0</formula>
    </cfRule>
  </conditionalFormatting>
  <conditionalFormatting sqref="H59">
    <cfRule type="expression" dxfId="898" priority="119">
      <formula>H59&gt;0</formula>
    </cfRule>
    <cfRule type="expression" dxfId="897" priority="120">
      <formula>H59&lt;0</formula>
    </cfRule>
  </conditionalFormatting>
  <conditionalFormatting sqref="H60">
    <cfRule type="expression" dxfId="896" priority="115">
      <formula>H60&gt;0</formula>
    </cfRule>
    <cfRule type="expression" dxfId="895" priority="116">
      <formula>H60&lt;0</formula>
    </cfRule>
  </conditionalFormatting>
  <conditionalFormatting sqref="H61:H66">
    <cfRule type="expression" dxfId="894" priority="111">
      <formula>H61&gt;0</formula>
    </cfRule>
    <cfRule type="expression" dxfId="893" priority="112">
      <formula>H61&lt;0</formula>
    </cfRule>
  </conditionalFormatting>
  <conditionalFormatting sqref="Q8">
    <cfRule type="expression" dxfId="892" priority="95">
      <formula>Q8&gt;0</formula>
    </cfRule>
    <cfRule type="expression" dxfId="891" priority="96">
      <formula>Q8&lt;0</formula>
    </cfRule>
  </conditionalFormatting>
  <conditionalFormatting sqref="Q7">
    <cfRule type="expression" dxfId="890" priority="97">
      <formula>Q7&gt;0</formula>
    </cfRule>
    <cfRule type="expression" dxfId="889" priority="98">
      <formula>Q7&lt;0</formula>
    </cfRule>
  </conditionalFormatting>
  <conditionalFormatting sqref="F178 H178">
    <cfRule type="expression" dxfId="888" priority="93">
      <formula>F178&gt;0</formula>
    </cfRule>
    <cfRule type="expression" dxfId="887" priority="94">
      <formula>F178&lt;0</formula>
    </cfRule>
  </conditionalFormatting>
  <conditionalFormatting sqref="Q10">
    <cfRule type="expression" dxfId="886" priority="87">
      <formula>Q10&gt;0</formula>
    </cfRule>
    <cfRule type="expression" dxfId="885" priority="88">
      <formula>Q10&lt;0</formula>
    </cfRule>
  </conditionalFormatting>
  <conditionalFormatting sqref="Q9">
    <cfRule type="expression" dxfId="884" priority="81">
      <formula>Q9&gt;0</formula>
    </cfRule>
    <cfRule type="expression" dxfId="883" priority="82">
      <formula>Q9&lt;0</formula>
    </cfRule>
  </conditionalFormatting>
  <conditionalFormatting sqref="F201:F248">
    <cfRule type="expression" dxfId="882" priority="41">
      <formula>F201&gt;0</formula>
    </cfRule>
    <cfRule type="expression" dxfId="881" priority="42">
      <formula>F201&lt;0</formula>
    </cfRule>
  </conditionalFormatting>
  <conditionalFormatting sqref="H201:H248">
    <cfRule type="expression" dxfId="880" priority="39">
      <formula>H201&gt;0</formula>
    </cfRule>
    <cfRule type="expression" dxfId="879" priority="40">
      <formula>H201&lt;0</formula>
    </cfRule>
  </conditionalFormatting>
  <conditionalFormatting sqref="J208">
    <cfRule type="expression" dxfId="878" priority="37">
      <formula>J208&gt;0</formula>
    </cfRule>
    <cfRule type="expression" dxfId="877" priority="38">
      <formula>J208&lt;0</formula>
    </cfRule>
  </conditionalFormatting>
  <conditionalFormatting sqref="J214:J215">
    <cfRule type="expression" dxfId="876" priority="35">
      <formula>J214&gt;0</formula>
    </cfRule>
    <cfRule type="expression" dxfId="875" priority="36">
      <formula>J214&lt;0</formula>
    </cfRule>
  </conditionalFormatting>
  <conditionalFormatting sqref="J216">
    <cfRule type="expression" dxfId="874" priority="33">
      <formula>J216&gt;0</formula>
    </cfRule>
    <cfRule type="expression" dxfId="873" priority="34">
      <formula>J216&lt;0</formula>
    </cfRule>
  </conditionalFormatting>
  <conditionalFormatting sqref="J217:J219 J221:J224">
    <cfRule type="expression" dxfId="872" priority="31">
      <formula>J217&gt;0</formula>
    </cfRule>
    <cfRule type="expression" dxfId="871" priority="32">
      <formula>J217&lt;0</formula>
    </cfRule>
  </conditionalFormatting>
  <conditionalFormatting sqref="K208">
    <cfRule type="expression" dxfId="870" priority="29">
      <formula>K208&gt;0</formula>
    </cfRule>
    <cfRule type="expression" dxfId="869" priority="30">
      <formula>K208&lt;0</formula>
    </cfRule>
  </conditionalFormatting>
  <conditionalFormatting sqref="K214:K215">
    <cfRule type="expression" dxfId="868" priority="27">
      <formula>K214&gt;0</formula>
    </cfRule>
    <cfRule type="expression" dxfId="867" priority="28">
      <formula>K214&lt;0</formula>
    </cfRule>
  </conditionalFormatting>
  <conditionalFormatting sqref="K216">
    <cfRule type="expression" dxfId="866" priority="25">
      <formula>K216&gt;0</formula>
    </cfRule>
    <cfRule type="expression" dxfId="865" priority="26">
      <formula>K216&lt;0</formula>
    </cfRule>
  </conditionalFormatting>
  <conditionalFormatting sqref="K217:K224">
    <cfRule type="expression" dxfId="864" priority="23">
      <formula>K217&gt;0</formula>
    </cfRule>
    <cfRule type="expression" dxfId="863" priority="24">
      <formula>K217&lt;0</formula>
    </cfRule>
  </conditionalFormatting>
  <conditionalFormatting sqref="L208">
    <cfRule type="expression" dxfId="862" priority="21">
      <formula>L208&gt;0</formula>
    </cfRule>
    <cfRule type="expression" dxfId="861" priority="22">
      <formula>L208&lt;0</formula>
    </cfRule>
  </conditionalFormatting>
  <conditionalFormatting sqref="L214:L215">
    <cfRule type="expression" dxfId="860" priority="19">
      <formula>L214&gt;0</formula>
    </cfRule>
    <cfRule type="expression" dxfId="859" priority="20">
      <formula>L214&lt;0</formula>
    </cfRule>
  </conditionalFormatting>
  <conditionalFormatting sqref="L216">
    <cfRule type="expression" dxfId="858" priority="17">
      <formula>L216&gt;0</formula>
    </cfRule>
    <cfRule type="expression" dxfId="857" priority="18">
      <formula>L216&lt;0</formula>
    </cfRule>
  </conditionalFormatting>
  <conditionalFormatting sqref="L217:L224">
    <cfRule type="expression" dxfId="856" priority="15">
      <formula>L217&gt;0</formula>
    </cfRule>
    <cfRule type="expression" dxfId="855" priority="16">
      <formula>L217&lt;0</formula>
    </cfRule>
  </conditionalFormatting>
  <conditionalFormatting sqref="K225">
    <cfRule type="expression" dxfId="854" priority="13">
      <formula>K225&gt;0</formula>
    </cfRule>
    <cfRule type="expression" dxfId="853" priority="14">
      <formula>K225&lt;0</formula>
    </cfRule>
  </conditionalFormatting>
  <conditionalFormatting sqref="L225:L232">
    <cfRule type="expression" dxfId="852" priority="11">
      <formula>L225&gt;0</formula>
    </cfRule>
    <cfRule type="expression" dxfId="851" priority="12">
      <formula>L225&lt;0</formula>
    </cfRule>
  </conditionalFormatting>
  <conditionalFormatting sqref="K226">
    <cfRule type="expression" dxfId="850" priority="9">
      <formula>K226&gt;0</formula>
    </cfRule>
    <cfRule type="expression" dxfId="849" priority="10">
      <formula>K226&lt;0</formula>
    </cfRule>
  </conditionalFormatting>
  <conditionalFormatting sqref="K227">
    <cfRule type="expression" dxfId="848" priority="7">
      <formula>K227&gt;0</formula>
    </cfRule>
    <cfRule type="expression" dxfId="847" priority="8">
      <formula>K227&lt;0</formula>
    </cfRule>
  </conditionalFormatting>
  <conditionalFormatting sqref="K228:K248">
    <cfRule type="expression" dxfId="846" priority="5">
      <formula>K228&gt;0</formula>
    </cfRule>
    <cfRule type="expression" dxfId="845" priority="6">
      <formula>K228&lt;0</formula>
    </cfRule>
  </conditionalFormatting>
  <conditionalFormatting sqref="L233:L237">
    <cfRule type="expression" dxfId="844" priority="3">
      <formula>L233&gt;0</formula>
    </cfRule>
    <cfRule type="expression" dxfId="843" priority="4">
      <formula>L233&lt;0</formula>
    </cfRule>
  </conditionalFormatting>
  <conditionalFormatting sqref="L238:L243">
    <cfRule type="expression" dxfId="842" priority="1">
      <formula>L238&gt;0</formula>
    </cfRule>
    <cfRule type="expression" dxfId="84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0" priority="11">
      <formula>F27&gt;0</formula>
    </cfRule>
    <cfRule type="expression" dxfId="839" priority="12">
      <formula>F27&lt;0</formula>
    </cfRule>
  </conditionalFormatting>
  <conditionalFormatting sqref="H27:H29">
    <cfRule type="expression" dxfId="838" priority="9">
      <formula>H27&gt;0</formula>
    </cfRule>
    <cfRule type="expression" dxfId="837" priority="10">
      <formula>H27&lt;0</formula>
    </cfRule>
  </conditionalFormatting>
  <conditionalFormatting sqref="F23:F26">
    <cfRule type="expression" dxfId="836" priority="7">
      <formula>F23&gt;0</formula>
    </cfRule>
    <cfRule type="expression" dxfId="835" priority="8">
      <formula>F23&lt;0</formula>
    </cfRule>
  </conditionalFormatting>
  <conditionalFormatting sqref="H23:H26">
    <cfRule type="expression" dxfId="834" priority="5">
      <formula>H23&gt;0</formula>
    </cfRule>
    <cfRule type="expression" dxfId="833" priority="6">
      <formula>H23&lt;0</formula>
    </cfRule>
  </conditionalFormatting>
  <conditionalFormatting sqref="Q8">
    <cfRule type="expression" dxfId="832" priority="1">
      <formula>Q8&gt;0</formula>
    </cfRule>
    <cfRule type="expression" dxfId="831" priority="2">
      <formula>Q8&lt;0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8" priority="7">
      <formula>F21&gt;0</formula>
    </cfRule>
    <cfRule type="expression" dxfId="827" priority="8">
      <formula>F21&lt;0</formula>
    </cfRule>
  </conditionalFormatting>
  <conditionalFormatting sqref="F22">
    <cfRule type="expression" dxfId="826" priority="5">
      <formula>F22&gt;0</formula>
    </cfRule>
    <cfRule type="expression" dxfId="825" priority="6">
      <formula>F22&lt;0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conditionalFormatting sqref="Q7">
    <cfRule type="expression" dxfId="822" priority="3">
      <formula>Q7&gt;0</formula>
    </cfRule>
    <cfRule type="expression" dxfId="82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0" priority="17">
      <formula>F38&gt;0</formula>
    </cfRule>
    <cfRule type="expression" dxfId="819" priority="18">
      <formula>F38&lt;0</formula>
    </cfRule>
  </conditionalFormatting>
  <conditionalFormatting sqref="H38:H72">
    <cfRule type="expression" dxfId="818" priority="9">
      <formula>H38&gt;0</formula>
    </cfRule>
    <cfRule type="expression" dxfId="817" priority="10">
      <formula>H38&lt;0</formula>
    </cfRule>
  </conditionalFormatting>
  <conditionalFormatting sqref="F21:F37">
    <cfRule type="expression" dxfId="816" priority="7">
      <formula>F21&gt;0</formula>
    </cfRule>
    <cfRule type="expression" dxfId="815" priority="8">
      <formula>F21&lt;0</formula>
    </cfRule>
  </conditionalFormatting>
  <conditionalFormatting sqref="H21:H37">
    <cfRule type="expression" dxfId="814" priority="5">
      <formula>H21&gt;0</formula>
    </cfRule>
    <cfRule type="expression" dxfId="813" priority="6">
      <formula>H21&lt;0</formula>
    </cfRule>
  </conditionalFormatting>
  <conditionalFormatting sqref="Q8">
    <cfRule type="expression" dxfId="812" priority="1">
      <formula>Q8&gt;0</formula>
    </cfRule>
    <cfRule type="expression" dxfId="811" priority="2">
      <formula>Q8&lt;0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8" priority="11">
      <formula>F24&gt;0</formula>
    </cfRule>
    <cfRule type="expression" dxfId="807" priority="12">
      <formula>F24&lt;0</formula>
    </cfRule>
  </conditionalFormatting>
  <conditionalFormatting sqref="H27:H30">
    <cfRule type="expression" dxfId="806" priority="9">
      <formula>H27&gt;0</formula>
    </cfRule>
    <cfRule type="expression" dxfId="805" priority="10">
      <formula>H27&lt;0</formula>
    </cfRule>
  </conditionalFormatting>
  <conditionalFormatting sqref="F25">
    <cfRule type="expression" dxfId="804" priority="7">
      <formula>F25&gt;0</formula>
    </cfRule>
    <cfRule type="expression" dxfId="803" priority="8">
      <formula>F25&lt;0</formula>
    </cfRule>
  </conditionalFormatting>
  <conditionalFormatting sqref="H24:H26">
    <cfRule type="expression" dxfId="802" priority="5">
      <formula>H24&gt;0</formula>
    </cfRule>
    <cfRule type="expression" dxfId="801" priority="6">
      <formula>H24&lt;0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6" priority="17">
      <formula>F28&gt;0</formula>
    </cfRule>
    <cfRule type="expression" dxfId="795" priority="18">
      <formula>F28&lt;0</formula>
    </cfRule>
  </conditionalFormatting>
  <conditionalFormatting sqref="F28 F33:F35">
    <cfRule type="expression" dxfId="794" priority="19">
      <formula>F28&gt;0</formula>
    </cfRule>
    <cfRule type="expression" dxfId="793" priority="20">
      <formula>F28&lt;0</formula>
    </cfRule>
  </conditionalFormatting>
  <conditionalFormatting sqref="H28 H33:H35">
    <cfRule type="expression" dxfId="792" priority="15">
      <formula>H28&gt;0</formula>
    </cfRule>
    <cfRule type="expression" dxfId="791" priority="16">
      <formula>H28&lt;0</formula>
    </cfRule>
  </conditionalFormatting>
  <conditionalFormatting sqref="F21:F27">
    <cfRule type="expression" dxfId="790" priority="13">
      <formula>F21&gt;0</formula>
    </cfRule>
    <cfRule type="expression" dxfId="789" priority="14">
      <formula>F21&lt;0</formula>
    </cfRule>
  </conditionalFormatting>
  <conditionalFormatting sqref="H21:H27">
    <cfRule type="expression" dxfId="788" priority="11">
      <formula>H21&gt;0</formula>
    </cfRule>
    <cfRule type="expression" dxfId="787" priority="12">
      <formula>H21&lt;0</formula>
    </cfRule>
  </conditionalFormatting>
  <conditionalFormatting sqref="Q8">
    <cfRule type="expression" dxfId="786" priority="7">
      <formula>Q8&gt;0</formula>
    </cfRule>
    <cfRule type="expression" dxfId="785" priority="8">
      <formula>Q8&lt;0</formula>
    </cfRule>
  </conditionalFormatting>
  <conditionalFormatting sqref="Q7">
    <cfRule type="expression" dxfId="784" priority="9">
      <formula>Q7&gt;0</formula>
    </cfRule>
    <cfRule type="expression" dxfId="783" priority="10">
      <formula>Q7&lt;0</formula>
    </cfRule>
  </conditionalFormatting>
  <conditionalFormatting sqref="F29:F32">
    <cfRule type="expression" dxfId="782" priority="5">
      <formula>F29&gt;0</formula>
    </cfRule>
    <cfRule type="expression" dxfId="781" priority="6">
      <formula>F29&lt;0</formula>
    </cfRule>
  </conditionalFormatting>
  <conditionalFormatting sqref="H29:H32">
    <cfRule type="expression" dxfId="780" priority="3">
      <formula>H29&gt;0</formula>
    </cfRule>
    <cfRule type="expression" dxfId="779" priority="4">
      <formula>H29&lt;0</formula>
    </cfRule>
  </conditionalFormatting>
  <conditionalFormatting sqref="M37">
    <cfRule type="expression" dxfId="778" priority="1">
      <formula>M37&gt;0</formula>
    </cfRule>
    <cfRule type="expression" dxfId="77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6" priority="47">
      <formula>F26&gt;0</formula>
    </cfRule>
    <cfRule type="expression" dxfId="77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4" priority="35">
      <formula>F22&gt;0</formula>
    </cfRule>
    <cfRule type="expression" dxfId="773" priority="36">
      <formula>F22&lt;0</formula>
    </cfRule>
  </conditionalFormatting>
  <conditionalFormatting sqref="H22:H25">
    <cfRule type="expression" dxfId="772" priority="33">
      <formula>H22&gt;0</formula>
    </cfRule>
    <cfRule type="expression" dxfId="771" priority="34">
      <formula>H22&lt;0</formula>
    </cfRule>
  </conditionalFormatting>
  <conditionalFormatting sqref="Q8">
    <cfRule type="expression" dxfId="770" priority="29">
      <formula>Q8&gt;0</formula>
    </cfRule>
    <cfRule type="expression" dxfId="769" priority="30">
      <formula>Q8&lt;0</formula>
    </cfRule>
  </conditionalFormatting>
  <conditionalFormatting sqref="Q7">
    <cfRule type="expression" dxfId="768" priority="31">
      <formula>Q7&gt;0</formula>
    </cfRule>
    <cfRule type="expression" dxfId="767" priority="32">
      <formula>Q7&lt;0</formula>
    </cfRule>
  </conditionalFormatting>
  <conditionalFormatting sqref="F72:F74">
    <cfRule type="expression" dxfId="766" priority="27">
      <formula>F72&gt;0</formula>
    </cfRule>
    <cfRule type="expression" dxfId="765" priority="28">
      <formula>F72&lt;0</formula>
    </cfRule>
  </conditionalFormatting>
  <conditionalFormatting sqref="F75:F82">
    <cfRule type="expression" dxfId="764" priority="23">
      <formula>F75&gt;0</formula>
    </cfRule>
    <cfRule type="expression" dxfId="763" priority="24">
      <formula>F75&lt;0</formula>
    </cfRule>
  </conditionalFormatting>
  <conditionalFormatting sqref="F75:F82">
    <cfRule type="expression" dxfId="762" priority="25">
      <formula>F75&gt;0</formula>
    </cfRule>
    <cfRule type="expression" dxfId="761" priority="26">
      <formula>F75&lt;0</formula>
    </cfRule>
  </conditionalFormatting>
  <conditionalFormatting sqref="H72:H82">
    <cfRule type="expression" dxfId="760" priority="21">
      <formula>H72&gt;0</formula>
    </cfRule>
    <cfRule type="expression" dxfId="759" priority="22">
      <formula>H72&lt;0</formula>
    </cfRule>
  </conditionalFormatting>
  <conditionalFormatting sqref="F68:F71">
    <cfRule type="expression" dxfId="758" priority="19">
      <formula>F68&gt;0</formula>
    </cfRule>
    <cfRule type="expression" dxfId="757" priority="20">
      <formula>F68&lt;0</formula>
    </cfRule>
  </conditionalFormatting>
  <conditionalFormatting sqref="H68:H71">
    <cfRule type="expression" dxfId="756" priority="17">
      <formula>H68&gt;0</formula>
    </cfRule>
    <cfRule type="expression" dxfId="755" priority="18">
      <formula>H68&lt;0</formula>
    </cfRule>
  </conditionalFormatting>
  <conditionalFormatting sqref="Q10">
    <cfRule type="expression" dxfId="754" priority="15">
      <formula>Q10&gt;0</formula>
    </cfRule>
    <cfRule type="expression" dxfId="753" priority="16">
      <formula>Q10&lt;0</formula>
    </cfRule>
  </conditionalFormatting>
  <conditionalFormatting sqref="H43 F43">
    <cfRule type="expression" dxfId="752" priority="11">
      <formula>F43&gt;0</formula>
    </cfRule>
    <cfRule type="expression" dxfId="751" priority="12">
      <formula>F43&lt;0</formula>
    </cfRule>
  </conditionalFormatting>
  <conditionalFormatting sqref="H37:H39 F37:F39">
    <cfRule type="expression" dxfId="750" priority="9">
      <formula>F37&gt;0</formula>
    </cfRule>
    <cfRule type="expression" dxfId="749" priority="10">
      <formula>F37&lt;0</formula>
    </cfRule>
  </conditionalFormatting>
  <conditionalFormatting sqref="H35:H36 F35:F36">
    <cfRule type="expression" dxfId="748" priority="7">
      <formula>F35&gt;0</formula>
    </cfRule>
    <cfRule type="expression" dxfId="747" priority="8">
      <formula>F35&lt;0</formula>
    </cfRule>
  </conditionalFormatting>
  <conditionalFormatting sqref="H41:H42 F41:F42 J40:J41">
    <cfRule type="expression" dxfId="746" priority="5">
      <formula>F40&gt;0</formula>
    </cfRule>
    <cfRule type="expression" dxfId="745" priority="6">
      <formula>F40&lt;0</formula>
    </cfRule>
  </conditionalFormatting>
  <conditionalFormatting sqref="H40 F40">
    <cfRule type="expression" dxfId="744" priority="3">
      <formula>F40&gt;0</formula>
    </cfRule>
    <cfRule type="expression" dxfId="743" priority="4">
      <formula>F40&lt;0</formula>
    </cfRule>
  </conditionalFormatting>
  <conditionalFormatting sqref="J42:J45">
    <cfRule type="expression" dxfId="742" priority="1">
      <formula>J42&gt;0</formula>
    </cfRule>
    <cfRule type="expression" dxfId="74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0" priority="29">
      <formula>F40&gt;0</formula>
    </cfRule>
    <cfRule type="expression" dxfId="739" priority="30">
      <formula>F40&lt;0</formula>
    </cfRule>
  </conditionalFormatting>
  <conditionalFormatting sqref="F40:F45">
    <cfRule type="expression" dxfId="738" priority="31">
      <formula>F40&gt;0</formula>
    </cfRule>
    <cfRule type="expression" dxfId="737" priority="32">
      <formula>F40&lt;0</formula>
    </cfRule>
  </conditionalFormatting>
  <conditionalFormatting sqref="H40:H45">
    <cfRule type="expression" dxfId="736" priority="27">
      <formula>H40&gt;0</formula>
    </cfRule>
    <cfRule type="expression" dxfId="735" priority="28">
      <formula>H40&lt;0</formula>
    </cfRule>
  </conditionalFormatting>
  <conditionalFormatting sqref="F23:F39">
    <cfRule type="expression" dxfId="734" priority="13">
      <formula>F23&gt;0</formula>
    </cfRule>
    <cfRule type="expression" dxfId="733" priority="14">
      <formula>F23&lt;0</formula>
    </cfRule>
  </conditionalFormatting>
  <conditionalFormatting sqref="H23:H39">
    <cfRule type="expression" dxfId="732" priority="11">
      <formula>H23&gt;0</formula>
    </cfRule>
    <cfRule type="expression" dxfId="731" priority="12">
      <formula>H23&lt;0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Q8">
    <cfRule type="expression" dxfId="728" priority="7">
      <formula>Q8&gt;0</formula>
    </cfRule>
    <cfRule type="expression" dxfId="727" priority="8">
      <formula>Q8&lt;0</formula>
    </cfRule>
  </conditionalFormatting>
  <conditionalFormatting sqref="Q10">
    <cfRule type="expression" dxfId="726" priority="1">
      <formula>Q10&gt;0</formula>
    </cfRule>
    <cfRule type="expression" dxfId="72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4" priority="39">
      <formula>Q12&gt;0</formula>
    </cfRule>
    <cfRule type="expression" dxfId="72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2" priority="33">
      <formula>F25&gt;0</formula>
    </cfRule>
    <cfRule type="expression" dxfId="721" priority="34">
      <formula>F25&lt;0</formula>
    </cfRule>
  </conditionalFormatting>
  <conditionalFormatting sqref="F30">
    <cfRule type="expression" dxfId="720" priority="31">
      <formula>F30&gt;0</formula>
    </cfRule>
    <cfRule type="expression" dxfId="719" priority="32">
      <formula>F30&lt;0</formula>
    </cfRule>
  </conditionalFormatting>
  <conditionalFormatting sqref="F31">
    <cfRule type="expression" dxfId="718" priority="29">
      <formula>F31&gt;0</formula>
    </cfRule>
    <cfRule type="expression" dxfId="717" priority="30">
      <formula>F31&lt;0</formula>
    </cfRule>
  </conditionalFormatting>
  <conditionalFormatting sqref="F32:F34">
    <cfRule type="expression" dxfId="716" priority="27">
      <formula>F32&gt;0</formula>
    </cfRule>
    <cfRule type="expression" dxfId="715" priority="28">
      <formula>F32&lt;0</formula>
    </cfRule>
  </conditionalFormatting>
  <conditionalFormatting sqref="H25:H29">
    <cfRule type="expression" dxfId="714" priority="25">
      <formula>H25&gt;0</formula>
    </cfRule>
    <cfRule type="expression" dxfId="713" priority="26">
      <formula>H25&lt;0</formula>
    </cfRule>
  </conditionalFormatting>
  <conditionalFormatting sqref="H30">
    <cfRule type="expression" dxfId="712" priority="23">
      <formula>H30&gt;0</formula>
    </cfRule>
    <cfRule type="expression" dxfId="711" priority="24">
      <formula>H30&lt;0</formula>
    </cfRule>
  </conditionalFormatting>
  <conditionalFormatting sqref="H31">
    <cfRule type="expression" dxfId="710" priority="21">
      <formula>H31&gt;0</formula>
    </cfRule>
    <cfRule type="expression" dxfId="709" priority="22">
      <formula>H31&lt;0</formula>
    </cfRule>
  </conditionalFormatting>
  <conditionalFormatting sqref="H32:H34">
    <cfRule type="expression" dxfId="708" priority="19">
      <formula>H32&gt;0</formula>
    </cfRule>
    <cfRule type="expression" dxfId="707" priority="20">
      <formula>H32&lt;0</formula>
    </cfRule>
  </conditionalFormatting>
  <conditionalFormatting sqref="F35">
    <cfRule type="expression" dxfId="706" priority="17">
      <formula>F35&gt;0</formula>
    </cfRule>
    <cfRule type="expression" dxfId="705" priority="18">
      <formula>F35&lt;0</formula>
    </cfRule>
  </conditionalFormatting>
  <conditionalFormatting sqref="H35">
    <cfRule type="expression" dxfId="704" priority="15">
      <formula>H35&gt;0</formula>
    </cfRule>
    <cfRule type="expression" dxfId="703" priority="16">
      <formula>H35&lt;0</formula>
    </cfRule>
  </conditionalFormatting>
  <conditionalFormatting sqref="F36">
    <cfRule type="expression" dxfId="702" priority="13">
      <formula>F36&gt;0</formula>
    </cfRule>
    <cfRule type="expression" dxfId="701" priority="14">
      <formula>F36&lt;0</formula>
    </cfRule>
  </conditionalFormatting>
  <conditionalFormatting sqref="H36">
    <cfRule type="expression" dxfId="700" priority="11">
      <formula>H36&gt;0</formula>
    </cfRule>
    <cfRule type="expression" dxfId="699" priority="12">
      <formula>H36&lt;0</formula>
    </cfRule>
  </conditionalFormatting>
  <conditionalFormatting sqref="H23:H24">
    <cfRule type="expression" dxfId="698" priority="5">
      <formula>H23&gt;0</formula>
    </cfRule>
    <cfRule type="expression" dxfId="697" priority="6">
      <formula>H23&lt;0</formula>
    </cfRule>
  </conditionalFormatting>
  <conditionalFormatting sqref="F23:F24">
    <cfRule type="expression" dxfId="696" priority="7">
      <formula>F23&gt;0</formula>
    </cfRule>
    <cfRule type="expression" dxfId="695" priority="8">
      <formula>F23&lt;0</formula>
    </cfRule>
  </conditionalFormatting>
  <conditionalFormatting sqref="Q7">
    <cfRule type="expression" dxfId="694" priority="3">
      <formula>Q7&gt;0</formula>
    </cfRule>
    <cfRule type="expression" dxfId="693" priority="4">
      <formula>Q7&lt;0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58.48</v>
      </c>
      <c r="R4" s="475">
        <v>2.9999999999999997E-4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2339.1999999999998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2951.4999999999955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1346.9199999999937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1.3573991212157712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2.9411764705882353E-2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12.938053097345133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64.328000000000003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63.743200000000002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63.1584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62.573599999999999</v>
      </c>
      <c r="W20" s="2"/>
      <c r="X20" s="134"/>
    </row>
    <row r="21" spans="1:33" x14ac:dyDescent="0.25">
      <c r="P21" s="81">
        <v>1.06</v>
      </c>
      <c r="Q21" s="81">
        <f t="shared" si="2"/>
        <v>61.988799999999998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61.403999999999996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60.819200000000002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60.234400000000001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59.6496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59.064799999999998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58.48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57.895199999999996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57.310399999999994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56.725599999999993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56.140799999999992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55.555999999999997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54.971199999999996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54.386400000000002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53.801600000000001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53.216799999999999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52.631999999999998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90" priority="69">
      <formula>J8&gt;0</formula>
    </cfRule>
    <cfRule type="expression" dxfId="689" priority="70">
      <formula>J8&lt;0</formula>
    </cfRule>
  </conditionalFormatting>
  <conditionalFormatting sqref="Q7">
    <cfRule type="expression" dxfId="688" priority="71">
      <formula>Q7&gt;0</formula>
    </cfRule>
    <cfRule type="expression" dxfId="687" priority="72">
      <formula>Q7&lt;0</formula>
    </cfRule>
  </conditionalFormatting>
  <conditionalFormatting sqref="M62">
    <cfRule type="expression" dxfId="686" priority="59">
      <formula>M62&gt;0</formula>
    </cfRule>
    <cfRule type="expression" dxfId="685" priority="60">
      <formula>M62&lt;0</formula>
    </cfRule>
  </conditionalFormatting>
  <conditionalFormatting sqref="M62">
    <cfRule type="expression" dxfId="684" priority="61">
      <formula>M62&gt;0</formula>
    </cfRule>
    <cfRule type="expression" dxfId="683" priority="62">
      <formula>M62&lt;0</formula>
    </cfRule>
  </conditionalFormatting>
  <conditionalFormatting sqref="F24:F55">
    <cfRule type="expression" dxfId="682" priority="47">
      <formula>F24&gt;0</formula>
    </cfRule>
    <cfRule type="expression" dxfId="681" priority="48">
      <formula>F24&lt;0</formula>
    </cfRule>
  </conditionalFormatting>
  <conditionalFormatting sqref="F24:F55">
    <cfRule type="expression" dxfId="680" priority="49">
      <formula>F24&gt;0</formula>
    </cfRule>
    <cfRule type="expression" dxfId="679" priority="50">
      <formula>F24&lt;0</formula>
    </cfRule>
  </conditionalFormatting>
  <conditionalFormatting sqref="H24:H55">
    <cfRule type="expression" dxfId="678" priority="45">
      <formula>H24&gt;0</formula>
    </cfRule>
    <cfRule type="expression" dxfId="677" priority="46">
      <formula>H24&lt;0</formula>
    </cfRule>
  </conditionalFormatting>
  <conditionalFormatting sqref="J27:J38">
    <cfRule type="expression" dxfId="676" priority="15">
      <formula>J27&gt;0</formula>
    </cfRule>
    <cfRule type="expression" dxfId="675" priority="16">
      <formula>J27&lt;0</formula>
    </cfRule>
  </conditionalFormatting>
  <conditionalFormatting sqref="J27:J38">
    <cfRule type="expression" dxfId="674" priority="17">
      <formula>J27&gt;0</formula>
    </cfRule>
    <cfRule type="expression" dxfId="673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72" priority="11">
      <formula>J39&gt;0</formula>
    </cfRule>
    <cfRule type="expression" dxfId="671" priority="12">
      <formula>J39&lt;0</formula>
    </cfRule>
  </conditionalFormatting>
  <conditionalFormatting sqref="J39">
    <cfRule type="expression" dxfId="670" priority="13">
      <formula>J39&gt;0</formula>
    </cfRule>
    <cfRule type="expression" dxfId="669" priority="14">
      <formula>J39&lt;0</formula>
    </cfRule>
  </conditionalFormatting>
  <conditionalFormatting sqref="J51:J56">
    <cfRule type="expression" dxfId="668" priority="1">
      <formula>J51&gt;0</formula>
    </cfRule>
    <cfRule type="expression" dxfId="667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6" priority="66">
      <formula>F22&gt;0</formula>
    </cfRule>
    <cfRule type="expression" dxfId="66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4" priority="53">
      <formula>F41&gt;0</formula>
    </cfRule>
    <cfRule type="expression" dxfId="663" priority="54">
      <formula>F41&lt;0</formula>
    </cfRule>
  </conditionalFormatting>
  <conditionalFormatting sqref="F41">
    <cfRule type="expression" dxfId="662" priority="57">
      <formula>F41&gt;0</formula>
    </cfRule>
    <cfRule type="expression" dxfId="661" priority="58">
      <formula>F41&lt;0</formula>
    </cfRule>
  </conditionalFormatting>
  <conditionalFormatting sqref="H41">
    <cfRule type="expression" dxfId="660" priority="35">
      <formula>H41&gt;0</formula>
    </cfRule>
    <cfRule type="expression" dxfId="659" priority="36">
      <formula>H41&lt;0</formula>
    </cfRule>
  </conditionalFormatting>
  <conditionalFormatting sqref="F89:F95">
    <cfRule type="expression" dxfId="658" priority="29">
      <formula>F89&gt;0</formula>
    </cfRule>
    <cfRule type="expression" dxfId="657" priority="30">
      <formula>F89&lt;0</formula>
    </cfRule>
  </conditionalFormatting>
  <conditionalFormatting sqref="F96:F110">
    <cfRule type="expression" dxfId="656" priority="25">
      <formula>F96&gt;0</formula>
    </cfRule>
    <cfRule type="expression" dxfId="655" priority="26">
      <formula>F96&lt;0</formula>
    </cfRule>
  </conditionalFormatting>
  <conditionalFormatting sqref="F96:F110">
    <cfRule type="expression" dxfId="654" priority="27">
      <formula>F96&gt;0</formula>
    </cfRule>
    <cfRule type="expression" dxfId="653" priority="28">
      <formula>F96&lt;0</formula>
    </cfRule>
  </conditionalFormatting>
  <conditionalFormatting sqref="H89:H100">
    <cfRule type="expression" dxfId="652" priority="23">
      <formula>H89&gt;0</formula>
    </cfRule>
    <cfRule type="expression" dxfId="651" priority="24">
      <formula>H89&lt;0</formula>
    </cfRule>
  </conditionalFormatting>
  <conditionalFormatting sqref="H101">
    <cfRule type="expression" dxfId="650" priority="21">
      <formula>H101&gt;0</formula>
    </cfRule>
    <cfRule type="expression" dxfId="649" priority="22">
      <formula>H101&lt;0</formula>
    </cfRule>
  </conditionalFormatting>
  <conditionalFormatting sqref="F111:F116">
    <cfRule type="expression" dxfId="648" priority="19">
      <formula>F111&gt;0</formula>
    </cfRule>
    <cfRule type="expression" dxfId="647" priority="20">
      <formula>F111&lt;0</formula>
    </cfRule>
  </conditionalFormatting>
  <conditionalFormatting sqref="H103:H116">
    <cfRule type="expression" dxfId="646" priority="17">
      <formula>H103&gt;0</formula>
    </cfRule>
    <cfRule type="expression" dxfId="645" priority="18">
      <formula>H103&lt;0</formula>
    </cfRule>
  </conditionalFormatting>
  <conditionalFormatting sqref="H102">
    <cfRule type="expression" dxfId="644" priority="15">
      <formula>H102&gt;0</formula>
    </cfRule>
    <cfRule type="expression" dxfId="643" priority="16">
      <formula>H102&lt;0</formula>
    </cfRule>
  </conditionalFormatting>
  <conditionalFormatting sqref="M42">
    <cfRule type="expression" dxfId="642" priority="13">
      <formula>M42&gt;0</formula>
    </cfRule>
    <cfRule type="expression" dxfId="641" priority="14">
      <formula>M42&lt;0</formula>
    </cfRule>
  </conditionalFormatting>
  <conditionalFormatting sqref="Q7">
    <cfRule type="expression" dxfId="640" priority="9">
      <formula>Q7&gt;0</formula>
    </cfRule>
    <cfRule type="expression" dxfId="639" priority="10">
      <formula>Q7&lt;0</formula>
    </cfRule>
  </conditionalFormatting>
  <conditionalFormatting sqref="Q8">
    <cfRule type="expression" dxfId="638" priority="7">
      <formula>Q8&gt;0</formula>
    </cfRule>
    <cfRule type="expression" dxfId="637" priority="8">
      <formula>Q8&lt;0</formula>
    </cfRule>
  </conditionalFormatting>
  <conditionalFormatting sqref="F117:F130 H117:H130">
    <cfRule type="expression" dxfId="636" priority="1">
      <formula>F117&gt;0</formula>
    </cfRule>
    <cfRule type="expression" dxfId="63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4" priority="84">
      <formula>F7&gt;0</formula>
    </cfRule>
    <cfRule type="expression" dxfId="633" priority="85">
      <formula>F7&lt;0</formula>
    </cfRule>
  </conditionalFormatting>
  <conditionalFormatting sqref="Q8">
    <cfRule type="expression" dxfId="632" priority="82">
      <formula>Q8&gt;0</formula>
    </cfRule>
    <cfRule type="expression" dxfId="631" priority="83">
      <formula>Q8&lt;0</formula>
    </cfRule>
  </conditionalFormatting>
  <conditionalFormatting sqref="F29:F36">
    <cfRule type="expression" dxfId="630" priority="62">
      <formula>F29&gt;0</formula>
    </cfRule>
    <cfRule type="expression" dxfId="629" priority="63">
      <formula>F29&lt;0</formula>
    </cfRule>
  </conditionalFormatting>
  <conditionalFormatting sqref="J32:J38">
    <cfRule type="expression" dxfId="628" priority="57">
      <formula>J32&gt;0</formula>
    </cfRule>
    <cfRule type="expression" dxfId="627" priority="58">
      <formula>J32&lt;0</formula>
    </cfRule>
  </conditionalFormatting>
  <conditionalFormatting sqref="M42">
    <cfRule type="expression" dxfId="626" priority="55">
      <formula>M42&gt;0</formula>
    </cfRule>
    <cfRule type="expression" dxfId="625" priority="56">
      <formula>M42&lt;0</formula>
    </cfRule>
  </conditionalFormatting>
  <conditionalFormatting sqref="F98:F134 H98:H134 H137:H142 F137:F142 F144:F153 H144:H153">
    <cfRule type="expression" dxfId="624" priority="53">
      <formula>F98&gt;0</formula>
    </cfRule>
    <cfRule type="expression" dxfId="623" priority="54">
      <formula>F98&lt;0</formula>
    </cfRule>
  </conditionalFormatting>
  <conditionalFormatting sqref="F90:F97">
    <cfRule type="expression" dxfId="622" priority="51">
      <formula>F90&gt;0</formula>
    </cfRule>
    <cfRule type="expression" dxfId="621" priority="52">
      <formula>F90&lt;0</formula>
    </cfRule>
  </conditionalFormatting>
  <conditionalFormatting sqref="H90:H97">
    <cfRule type="expression" dxfId="620" priority="49">
      <formula>H90&gt;0</formula>
    </cfRule>
    <cfRule type="expression" dxfId="619" priority="50">
      <formula>H90&lt;0</formula>
    </cfRule>
  </conditionalFormatting>
  <conditionalFormatting sqref="F135:F136 H135:H136">
    <cfRule type="expression" dxfId="618" priority="47">
      <formula>F135&gt;0</formula>
    </cfRule>
    <cfRule type="expression" dxfId="617" priority="48">
      <formula>F135&lt;0</formula>
    </cfRule>
  </conditionalFormatting>
  <conditionalFormatting sqref="H143 F143">
    <cfRule type="expression" dxfId="616" priority="45">
      <formula>F143&gt;0</formula>
    </cfRule>
    <cfRule type="expression" dxfId="615" priority="46">
      <formula>F143&lt;0</formula>
    </cfRule>
  </conditionalFormatting>
  <conditionalFormatting sqref="F154:F161">
    <cfRule type="expression" dxfId="614" priority="31">
      <formula>F154&gt;0</formula>
    </cfRule>
    <cfRule type="expression" dxfId="613" priority="32">
      <formula>F154&lt;0</formula>
    </cfRule>
  </conditionalFormatting>
  <conditionalFormatting sqref="H154:H161">
    <cfRule type="expression" dxfId="612" priority="29">
      <formula>H154&gt;0</formula>
    </cfRule>
    <cfRule type="expression" dxfId="611" priority="30">
      <formula>H154&lt;0</formula>
    </cfRule>
  </conditionalFormatting>
  <conditionalFormatting sqref="Q10">
    <cfRule type="expression" dxfId="610" priority="27">
      <formula>Q10&gt;0</formula>
    </cfRule>
    <cfRule type="expression" dxfId="609" priority="28">
      <formula>Q10&lt;0</formula>
    </cfRule>
  </conditionalFormatting>
  <conditionalFormatting sqref="F37:F38">
    <cfRule type="expression" dxfId="608" priority="25">
      <formula>F37&gt;0</formula>
    </cfRule>
    <cfRule type="expression" dxfId="607" priority="26">
      <formula>F37&lt;0</formula>
    </cfRule>
  </conditionalFormatting>
  <conditionalFormatting sqref="H37:H38">
    <cfRule type="expression" dxfId="606" priority="23">
      <formula>H37&gt;0</formula>
    </cfRule>
    <cfRule type="expression" dxfId="605" priority="24">
      <formula>H37&lt;0</formula>
    </cfRule>
  </conditionalFormatting>
  <conditionalFormatting sqref="F167">
    <cfRule type="expression" dxfId="604" priority="21">
      <formula>F167&gt;0</formula>
    </cfRule>
    <cfRule type="expression" dxfId="603" priority="22">
      <formula>F167&lt;0</formula>
    </cfRule>
  </conditionalFormatting>
  <conditionalFormatting sqref="F168:F179">
    <cfRule type="expression" dxfId="602" priority="19">
      <formula>F168&gt;0</formula>
    </cfRule>
    <cfRule type="expression" dxfId="601" priority="20">
      <formula>F168&lt;0</formula>
    </cfRule>
  </conditionalFormatting>
  <conditionalFormatting sqref="H167:H179">
    <cfRule type="expression" dxfId="600" priority="17">
      <formula>H167&gt;0</formula>
    </cfRule>
    <cfRule type="expression" dxfId="599" priority="18">
      <formula>H167&lt;0</formula>
    </cfRule>
  </conditionalFormatting>
  <conditionalFormatting sqref="J175:J197 J201">
    <cfRule type="expression" dxfId="598" priority="15">
      <formula>J175&gt;0</formula>
    </cfRule>
    <cfRule type="expression" dxfId="597" priority="16">
      <formula>J175&lt;0</formula>
    </cfRule>
  </conditionalFormatting>
  <conditionalFormatting sqref="F180:F197 F201">
    <cfRule type="expression" dxfId="596" priority="13">
      <formula>F180&gt;0</formula>
    </cfRule>
    <cfRule type="expression" dxfId="595" priority="14">
      <formula>F180&lt;0</formula>
    </cfRule>
  </conditionalFormatting>
  <conditionalFormatting sqref="H180:H197 H201">
    <cfRule type="expression" dxfId="594" priority="11">
      <formula>H180&gt;0</formula>
    </cfRule>
    <cfRule type="expression" dxfId="593" priority="12">
      <formula>H180&lt;0</formula>
    </cfRule>
  </conditionalFormatting>
  <conditionalFormatting sqref="I32:J35">
    <cfRule type="expression" dxfId="592" priority="9">
      <formula>I32&gt;0</formula>
    </cfRule>
    <cfRule type="expression" dxfId="591" priority="10">
      <formula>I32&lt;0</formula>
    </cfRule>
  </conditionalFormatting>
  <conditionalFormatting sqref="F198:F200">
    <cfRule type="expression" dxfId="590" priority="7">
      <formula>F198&gt;0</formula>
    </cfRule>
    <cfRule type="expression" dxfId="589" priority="8">
      <formula>F198&lt;0</formula>
    </cfRule>
  </conditionalFormatting>
  <conditionalFormatting sqref="H198:H200">
    <cfRule type="expression" dxfId="588" priority="5">
      <formula>H198&gt;0</formula>
    </cfRule>
    <cfRule type="expression" dxfId="587" priority="6">
      <formula>H198&lt;0</formula>
    </cfRule>
  </conditionalFormatting>
  <conditionalFormatting sqref="J198:J200">
    <cfRule type="expression" dxfId="586" priority="3">
      <formula>J198&gt;0</formula>
    </cfRule>
    <cfRule type="expression" dxfId="585" priority="4">
      <formula>J198&lt;0</formula>
    </cfRule>
  </conditionalFormatting>
  <conditionalFormatting sqref="F202:F211 H202:H211 J202:J211">
    <cfRule type="expression" dxfId="584" priority="1">
      <formula>F202&gt;0</formula>
    </cfRule>
    <cfRule type="expression" dxfId="58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2" priority="80">
      <formula>Q7&gt;0</formula>
    </cfRule>
    <cfRule type="expression" dxfId="581" priority="81">
      <formula>Q7&lt;0</formula>
    </cfRule>
  </conditionalFormatting>
  <conditionalFormatting sqref="Q8">
    <cfRule type="expression" dxfId="580" priority="78">
      <formula>Q8&gt;0</formula>
    </cfRule>
    <cfRule type="expression" dxfId="579" priority="79">
      <formula>Q8&lt;0</formula>
    </cfRule>
  </conditionalFormatting>
  <conditionalFormatting sqref="F29:F43">
    <cfRule type="expression" dxfId="578" priority="62">
      <formula>F29&gt;0</formula>
    </cfRule>
    <cfRule type="expression" dxfId="577" priority="63">
      <formula>F29&lt;0</formula>
    </cfRule>
  </conditionalFormatting>
  <conditionalFormatting sqref="H45 H47:H48 H50:H51 H53 H29:H43">
    <cfRule type="expression" dxfId="576" priority="60">
      <formula>H29&gt;0</formula>
    </cfRule>
    <cfRule type="expression" dxfId="575" priority="61">
      <formula>H29&lt;0</formula>
    </cfRule>
  </conditionalFormatting>
  <conditionalFormatting sqref="J35">
    <cfRule type="expression" dxfId="574" priority="56">
      <formula>J35&gt;0</formula>
    </cfRule>
    <cfRule type="expression" dxfId="573" priority="57">
      <formula>J35&lt;0</formula>
    </cfRule>
  </conditionalFormatting>
  <conditionalFormatting sqref="J36:J37">
    <cfRule type="expression" dxfId="572" priority="54">
      <formula>J36&gt;0</formula>
    </cfRule>
    <cfRule type="expression" dxfId="571" priority="55">
      <formula>J36&lt;0</formula>
    </cfRule>
  </conditionalFormatting>
  <conditionalFormatting sqref="J38:J45 J48 J51">
    <cfRule type="expression" dxfId="570" priority="52">
      <formula>J38&gt;0</formula>
    </cfRule>
    <cfRule type="expression" dxfId="56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8" priority="49">
      <formula>M59&gt;0</formula>
    </cfRule>
    <cfRule type="expression" dxfId="567" priority="50">
      <formula>M59&lt;0</formula>
    </cfRule>
  </conditionalFormatting>
  <conditionalFormatting sqref="Q10">
    <cfRule type="expression" dxfId="566" priority="47">
      <formula>Q10&gt;0</formula>
    </cfRule>
    <cfRule type="expression" dxfId="565" priority="48">
      <formula>Q10&lt;0</formula>
    </cfRule>
  </conditionalFormatting>
  <conditionalFormatting sqref="F84:F103">
    <cfRule type="expression" dxfId="564" priority="45">
      <formula>F84&gt;0</formula>
    </cfRule>
    <cfRule type="expression" dxfId="563" priority="46">
      <formula>F84&lt;0</formula>
    </cfRule>
  </conditionalFormatting>
  <conditionalFormatting sqref="H107 H84:H103">
    <cfRule type="expression" dxfId="562" priority="43">
      <formula>H84&gt;0</formula>
    </cfRule>
    <cfRule type="expression" dxfId="561" priority="44">
      <formula>H84&lt;0</formula>
    </cfRule>
  </conditionalFormatting>
  <conditionalFormatting sqref="J89">
    <cfRule type="expression" dxfId="560" priority="41">
      <formula>J89&gt;0</formula>
    </cfRule>
    <cfRule type="expression" dxfId="559" priority="42">
      <formula>J89&lt;0</formula>
    </cfRule>
  </conditionalFormatting>
  <conditionalFormatting sqref="J90:J95">
    <cfRule type="expression" dxfId="558" priority="39">
      <formula>J90&gt;0</formula>
    </cfRule>
    <cfRule type="expression" dxfId="557" priority="40">
      <formula>J90&lt;0</formula>
    </cfRule>
  </conditionalFormatting>
  <conditionalFormatting sqref="J96:J97">
    <cfRule type="expression" dxfId="556" priority="37">
      <formula>J96&gt;0</formula>
    </cfRule>
    <cfRule type="expression" dxfId="555" priority="38">
      <formula>J96&lt;0</formula>
    </cfRule>
  </conditionalFormatting>
  <conditionalFormatting sqref="J98:J104">
    <cfRule type="expression" dxfId="554" priority="35">
      <formula>J98&gt;0</formula>
    </cfRule>
    <cfRule type="expression" dxfId="553" priority="36">
      <formula>J98&lt;0</formula>
    </cfRule>
  </conditionalFormatting>
  <conditionalFormatting sqref="J25">
    <cfRule type="expression" dxfId="552" priority="31">
      <formula>J25&gt;0</formula>
    </cfRule>
    <cfRule type="expression" dxfId="551" priority="32">
      <formula>J25&lt;0</formula>
    </cfRule>
  </conditionalFormatting>
  <conditionalFormatting sqref="F105:F106">
    <cfRule type="expression" dxfId="550" priority="29">
      <formula>F105&gt;0</formula>
    </cfRule>
    <cfRule type="expression" dxfId="549" priority="30">
      <formula>F105&lt;0</formula>
    </cfRule>
  </conditionalFormatting>
  <conditionalFormatting sqref="H105:H106">
    <cfRule type="expression" dxfId="548" priority="27">
      <formula>H105&gt;0</formula>
    </cfRule>
    <cfRule type="expression" dxfId="547" priority="28">
      <formula>H105&lt;0</formula>
    </cfRule>
  </conditionalFormatting>
  <conditionalFormatting sqref="J105">
    <cfRule type="expression" dxfId="546" priority="25">
      <formula>J105&gt;0</formula>
    </cfRule>
    <cfRule type="expression" dxfId="545" priority="26">
      <formula>J105&lt;0</formula>
    </cfRule>
  </conditionalFormatting>
  <conditionalFormatting sqref="J106">
    <cfRule type="expression" dxfId="544" priority="23">
      <formula>J106&gt;0</formula>
    </cfRule>
    <cfRule type="expression" dxfId="543" priority="24">
      <formula>J106&lt;0</formula>
    </cfRule>
  </conditionalFormatting>
  <conditionalFormatting sqref="F24 F27:F28">
    <cfRule type="expression" dxfId="542" priority="21">
      <formula>F24&gt;0</formula>
    </cfRule>
    <cfRule type="expression" dxfId="541" priority="22">
      <formula>F24&lt;0</formula>
    </cfRule>
  </conditionalFormatting>
  <conditionalFormatting sqref="H24:H28">
    <cfRule type="expression" dxfId="540" priority="19">
      <formula>H24&gt;0</formula>
    </cfRule>
    <cfRule type="expression" dxfId="539" priority="20">
      <formula>H24&lt;0</formula>
    </cfRule>
  </conditionalFormatting>
  <conditionalFormatting sqref="J26:J34">
    <cfRule type="expression" dxfId="538" priority="17">
      <formula>J26&gt;0</formula>
    </cfRule>
    <cfRule type="expression" dxfId="537" priority="18">
      <formula>J26&lt;0</formula>
    </cfRule>
  </conditionalFormatting>
  <conditionalFormatting sqref="F113">
    <cfRule type="expression" dxfId="536" priority="15">
      <formula>F113&gt;0</formula>
    </cfRule>
    <cfRule type="expression" dxfId="535" priority="16">
      <formula>F113&lt;0</formula>
    </cfRule>
  </conditionalFormatting>
  <conditionalFormatting sqref="H113">
    <cfRule type="expression" dxfId="534" priority="13">
      <formula>H113&gt;0</formula>
    </cfRule>
    <cfRule type="expression" dxfId="533" priority="14">
      <formula>H113&lt;0</formula>
    </cfRule>
  </conditionalFormatting>
  <conditionalFormatting sqref="J109">
    <cfRule type="expression" dxfId="532" priority="11">
      <formula>J109&gt;0</formula>
    </cfRule>
    <cfRule type="expression" dxfId="531" priority="12">
      <formula>J109&lt;0</formula>
    </cfRule>
  </conditionalFormatting>
  <conditionalFormatting sqref="F108:F112">
    <cfRule type="expression" dxfId="530" priority="9">
      <formula>F108&gt;0</formula>
    </cfRule>
    <cfRule type="expression" dxfId="529" priority="10">
      <formula>F108&lt;0</formula>
    </cfRule>
  </conditionalFormatting>
  <conditionalFormatting sqref="H108:H112">
    <cfRule type="expression" dxfId="528" priority="7">
      <formula>H108&gt;0</formula>
    </cfRule>
    <cfRule type="expression" dxfId="527" priority="8">
      <formula>H108&lt;0</formula>
    </cfRule>
  </conditionalFormatting>
  <conditionalFormatting sqref="J110:J113">
    <cfRule type="expression" dxfId="526" priority="5">
      <formula>J110&gt;0</formula>
    </cfRule>
    <cfRule type="expression" dxfId="525" priority="6">
      <formula>J110&lt;0</formula>
    </cfRule>
  </conditionalFormatting>
  <conditionalFormatting sqref="F25:F26">
    <cfRule type="expression" dxfId="524" priority="3">
      <formula>F25&gt;0</formula>
    </cfRule>
    <cfRule type="expression" dxfId="523" priority="4">
      <formula>F25&lt;0</formula>
    </cfRule>
  </conditionalFormatting>
  <conditionalFormatting sqref="Q9">
    <cfRule type="expression" dxfId="522" priority="1">
      <formula>Q9&gt;0</formula>
    </cfRule>
    <cfRule type="expression" dxfId="52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21.72</v>
      </c>
      <c r="R4" s="223">
        <v>-6.4000000000000003E-3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21720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-4001.5599999999945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-4076.5799999999945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-0.15802792463186963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M97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4.2357274401473299E-2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8.5176470588235293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23.891999999999999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23.674800000000001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23.457599999999999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23.240400000000001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23.023199999999999</v>
      </c>
      <c r="T23" s="1">
        <v>43128</v>
      </c>
      <c r="U23" t="s">
        <v>894</v>
      </c>
    </row>
    <row r="24" spans="1:21" x14ac:dyDescent="0.25">
      <c r="A24" s="87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22.806000000000001</v>
      </c>
    </row>
    <row r="25" spans="1:21" x14ac:dyDescent="0.25">
      <c r="A25" s="87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22.588799999999999</v>
      </c>
    </row>
    <row r="26" spans="1:21" x14ac:dyDescent="0.25">
      <c r="A26" s="87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22.371600000000001</v>
      </c>
    </row>
    <row r="27" spans="1:21" x14ac:dyDescent="0.25">
      <c r="A27" s="87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22.154399999999999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21.937200000000001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21.72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21.502799999999997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21.285599999999999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21.068399999999997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20.851199999999999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20.633999999999997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20.416799999999999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20.1996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19.982399999999998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19.7652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19.547999999999998</v>
      </c>
      <c r="U39" t="s">
        <v>1218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1229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1233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f t="shared" ref="K69:K85" si="11">F69+$Q$10</f>
        <v>-3355.0800000000013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f t="shared" si="11"/>
        <v>-4210.08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f t="shared" si="11"/>
        <v>-2964.3339999999989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f t="shared" si="11"/>
        <v>-2674.5459999999994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1146</v>
      </c>
      <c r="J73" s="39"/>
      <c r="K73" s="39">
        <f t="shared" si="11"/>
        <v>-2254.58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f t="shared" si="11"/>
        <v>-2178.9799999999991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f t="shared" si="11"/>
        <v>-2497.1620000000007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f t="shared" si="11"/>
        <v>-2728.9799999999987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f t="shared" si="11"/>
        <v>-2303.7800000000007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f t="shared" si="11"/>
        <v>-2805.630000000001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f t="shared" si="11"/>
        <v>-4142.41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f t="shared" si="11"/>
        <v>-4902.4200000000019</v>
      </c>
      <c r="L80" s="193">
        <v>8.1199999999999992</v>
      </c>
    </row>
    <row r="81" spans="1:12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f t="shared" si="11"/>
        <v>-5536.3799999999992</v>
      </c>
      <c r="L81" s="193">
        <v>8.5</v>
      </c>
    </row>
    <row r="82" spans="1:12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f t="shared" si="11"/>
        <v>-5894.9800000000014</v>
      </c>
      <c r="L82" s="193">
        <v>8.02</v>
      </c>
    </row>
    <row r="83" spans="1:12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f t="shared" si="11"/>
        <v>-4604.9800000000014</v>
      </c>
      <c r="L83" s="193">
        <v>8.36</v>
      </c>
    </row>
    <row r="84" spans="1:12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f t="shared" si="11"/>
        <v>-4296.49</v>
      </c>
      <c r="L84" s="193">
        <v>8.43</v>
      </c>
    </row>
    <row r="85" spans="1:12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f t="shared" si="11"/>
        <v>-3971.5800000000017</v>
      </c>
      <c r="L85" s="193">
        <v>8.5299999999999994</v>
      </c>
    </row>
    <row r="86" spans="1:12" x14ac:dyDescent="0.25">
      <c r="A86">
        <v>0</v>
      </c>
      <c r="B86" s="184">
        <v>43341</v>
      </c>
      <c r="C86" s="10">
        <v>1000</v>
      </c>
      <c r="D86" s="39">
        <v>25.796600000000002</v>
      </c>
      <c r="E86" s="39">
        <v>22.5</v>
      </c>
      <c r="F86" s="39">
        <f t="shared" ref="F86" si="12">C86*(E86-D86)</f>
        <v>-3296.6000000000017</v>
      </c>
      <c r="G86" s="39">
        <f t="shared" ref="G86" si="13">D86*C86</f>
        <v>25796.600000000002</v>
      </c>
      <c r="H86" s="223">
        <f t="shared" ref="H86" si="14">(E86-D86)/D86</f>
        <v>-0.12779203460921212</v>
      </c>
      <c r="I86" s="193">
        <v>25</v>
      </c>
      <c r="J86" s="39"/>
      <c r="K86" s="39">
        <f>F86+$Q$10</f>
        <v>-3221.5800000000017</v>
      </c>
      <c r="L86" s="193">
        <v>8.82</v>
      </c>
    </row>
    <row r="87" spans="1:12" x14ac:dyDescent="0.25">
      <c r="A87">
        <v>0</v>
      </c>
      <c r="B87" s="184">
        <v>43342</v>
      </c>
      <c r="C87" s="10">
        <v>1000</v>
      </c>
      <c r="D87" s="39">
        <v>25.796600000000002</v>
      </c>
      <c r="E87" s="39">
        <v>21.86</v>
      </c>
      <c r="F87" s="39">
        <f t="shared" ref="F87" si="15">C87*(E87-D87)</f>
        <v>-3936.6000000000022</v>
      </c>
      <c r="G87" s="39">
        <f t="shared" ref="G87" si="16">D87*C87</f>
        <v>25796.600000000002</v>
      </c>
      <c r="H87" s="223">
        <f t="shared" ref="H87" si="17">(E87-D87)/D87</f>
        <v>-0.15260150562477232</v>
      </c>
      <c r="I87" s="39"/>
      <c r="J87" s="39"/>
      <c r="K87" s="39">
        <f>F87+$Q$10</f>
        <v>-3861.5800000000022</v>
      </c>
      <c r="L87" s="193">
        <v>8.57</v>
      </c>
    </row>
    <row r="88" spans="1:12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2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2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2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2" x14ac:dyDescent="0.25">
      <c r="B92" s="184"/>
      <c r="C92" s="10"/>
      <c r="D92" s="39"/>
      <c r="E92" s="39"/>
      <c r="F92" s="39"/>
      <c r="G92" s="39"/>
      <c r="H92" s="223"/>
      <c r="I92" s="39"/>
      <c r="J92" s="39"/>
      <c r="K92" s="39"/>
      <c r="L92" s="193"/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4"/>
      <c r="C96" s="4"/>
      <c r="D96" s="3"/>
      <c r="E96" s="3"/>
      <c r="F96" s="3"/>
      <c r="G96" s="3"/>
      <c r="H96" s="224"/>
      <c r="I96" s="3"/>
      <c r="J96" s="3"/>
      <c r="K96" s="3"/>
    </row>
    <row r="97" spans="1:13" x14ac:dyDescent="0.25">
      <c r="L97" t="s">
        <v>207</v>
      </c>
      <c r="M97" s="2">
        <f>M111+K111-F111</f>
        <v>75.019999999999982</v>
      </c>
    </row>
    <row r="98" spans="1:13" x14ac:dyDescent="0.25">
      <c r="A98" s="368" t="s">
        <v>1</v>
      </c>
      <c r="B98" s="368" t="s">
        <v>2</v>
      </c>
      <c r="C98" s="368" t="s">
        <v>4</v>
      </c>
      <c r="D98" s="370" t="s">
        <v>5</v>
      </c>
      <c r="E98" s="370" t="s">
        <v>94</v>
      </c>
      <c r="F98" s="370" t="s">
        <v>60</v>
      </c>
      <c r="G98" s="368" t="s">
        <v>3</v>
      </c>
      <c r="H98" s="368" t="s">
        <v>6</v>
      </c>
      <c r="I98" s="370" t="s">
        <v>7</v>
      </c>
      <c r="J98" s="370" t="s">
        <v>95</v>
      </c>
      <c r="K98" s="370" t="s">
        <v>61</v>
      </c>
      <c r="L98" s="368" t="s">
        <v>77</v>
      </c>
      <c r="M98" s="368" t="s">
        <v>38</v>
      </c>
    </row>
    <row r="99" spans="1:13" x14ac:dyDescent="0.25">
      <c r="A99" s="371" t="s">
        <v>174</v>
      </c>
      <c r="B99" s="361">
        <v>42376</v>
      </c>
      <c r="C99" s="362">
        <v>60</v>
      </c>
      <c r="D99" s="363">
        <v>41.01</v>
      </c>
      <c r="E99" s="363">
        <v>0</v>
      </c>
      <c r="F99" s="363">
        <f>C99*D99</f>
        <v>2460.6</v>
      </c>
      <c r="G99" s="361">
        <v>42426</v>
      </c>
      <c r="H99" s="366">
        <v>20</v>
      </c>
      <c r="I99" s="363">
        <v>38.450000000000003</v>
      </c>
      <c r="J99" s="363">
        <v>0.02</v>
      </c>
      <c r="K99" s="363">
        <f>H99*I99-J99</f>
        <v>768.98</v>
      </c>
      <c r="L99" s="361">
        <v>42444</v>
      </c>
      <c r="M99" s="363">
        <v>15.2</v>
      </c>
    </row>
    <row r="100" spans="1:13" x14ac:dyDescent="0.25">
      <c r="A100" s="372" t="s">
        <v>71</v>
      </c>
      <c r="B100" s="361">
        <v>42403</v>
      </c>
      <c r="C100" s="362">
        <v>20</v>
      </c>
      <c r="D100" s="363">
        <v>35.5</v>
      </c>
      <c r="E100" s="363">
        <v>0</v>
      </c>
      <c r="F100" s="363">
        <f>C100*D100</f>
        <v>710</v>
      </c>
      <c r="G100" s="361">
        <v>42426</v>
      </c>
      <c r="H100" s="366">
        <v>30</v>
      </c>
      <c r="I100" s="363">
        <v>38.75</v>
      </c>
      <c r="J100" s="363">
        <v>0.03</v>
      </c>
      <c r="K100" s="363">
        <f>H100*I100-J100</f>
        <v>1162.47</v>
      </c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1">
        <v>42447</v>
      </c>
      <c r="H101" s="366">
        <v>30</v>
      </c>
      <c r="I101" s="363">
        <v>43.3</v>
      </c>
      <c r="J101" s="363">
        <v>0.03</v>
      </c>
      <c r="K101" s="363">
        <f>H101*I101-J101</f>
        <v>1298.97</v>
      </c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5" t="s">
        <v>81</v>
      </c>
      <c r="B111" s="36"/>
      <c r="C111" s="36">
        <f>SUM(C99:C110)</f>
        <v>80</v>
      </c>
      <c r="D111" s="37"/>
      <c r="E111" s="37"/>
      <c r="F111" s="37">
        <f>SUM(F99:F110)</f>
        <v>3170.6</v>
      </c>
      <c r="G111" s="36"/>
      <c r="H111" s="175">
        <f>SUM(H99:H110)</f>
        <v>80</v>
      </c>
      <c r="I111" s="37"/>
      <c r="J111" s="37"/>
      <c r="K111" s="37">
        <f>SUM(K99:K110)</f>
        <v>3230.42</v>
      </c>
      <c r="L111" s="37"/>
      <c r="M111" s="37">
        <f>SUM(M99:M100)</f>
        <v>15.2</v>
      </c>
    </row>
    <row r="112" spans="1:13" x14ac:dyDescent="0.25">
      <c r="G112" s="2"/>
    </row>
    <row r="114" spans="2:9" x14ac:dyDescent="0.25">
      <c r="B114" s="258" t="s">
        <v>113</v>
      </c>
      <c r="C114" s="258" t="s">
        <v>146</v>
      </c>
      <c r="D114" s="259" t="s">
        <v>145</v>
      </c>
      <c r="E114" s="260" t="s">
        <v>147</v>
      </c>
      <c r="F114" s="261" t="s">
        <v>65</v>
      </c>
      <c r="G114" s="262" t="s">
        <v>151</v>
      </c>
      <c r="H114" s="261" t="s">
        <v>88</v>
      </c>
      <c r="I114" s="261" t="s">
        <v>154</v>
      </c>
    </row>
    <row r="115" spans="2:9" x14ac:dyDescent="0.25">
      <c r="B115" s="255">
        <v>42376</v>
      </c>
      <c r="C115" s="250">
        <v>60</v>
      </c>
      <c r="D115" s="251">
        <v>41.01</v>
      </c>
      <c r="E115" s="251">
        <v>40.33</v>
      </c>
      <c r="F115" s="251">
        <f>C115*(E115-D115)</f>
        <v>-40.799999999999983</v>
      </c>
      <c r="G115" s="251">
        <f>D115*C115</f>
        <v>2460.6</v>
      </c>
      <c r="H115" s="265">
        <f>(E115-D115)/D115</f>
        <v>-1.6581321628871E-2</v>
      </c>
      <c r="I115" s="265"/>
    </row>
    <row r="116" spans="2:9" x14ac:dyDescent="0.25">
      <c r="B116" s="255">
        <v>42403</v>
      </c>
      <c r="C116" s="250">
        <v>80</v>
      </c>
      <c r="D116" s="251">
        <v>39.630000000000003</v>
      </c>
      <c r="E116" s="251">
        <v>36.229999999999997</v>
      </c>
      <c r="F116" s="251">
        <f>C116*(E116-D116)</f>
        <v>-272.00000000000045</v>
      </c>
      <c r="G116" s="251">
        <f>D116*C116</f>
        <v>3170.4</v>
      </c>
      <c r="H116" s="265">
        <f>(E116-D116)/D116</f>
        <v>-8.5793590714105611E-2</v>
      </c>
      <c r="I116" s="265"/>
    </row>
    <row r="117" spans="2:9" x14ac:dyDescent="0.25">
      <c r="B117" s="255">
        <v>42421</v>
      </c>
      <c r="C117" s="250">
        <v>80</v>
      </c>
      <c r="D117" s="251">
        <v>39.630000000000003</v>
      </c>
      <c r="E117" s="251">
        <v>37.46</v>
      </c>
      <c r="F117" s="251">
        <f>C117*(E117-D117)</f>
        <v>-173.60000000000014</v>
      </c>
      <c r="G117" s="251">
        <f>D117*C117</f>
        <v>3170.4</v>
      </c>
      <c r="H117" s="265">
        <f>(E117-D117)/D117</f>
        <v>-5.4756497602826179E-2</v>
      </c>
      <c r="I117" s="265"/>
    </row>
    <row r="118" spans="2:9" x14ac:dyDescent="0.25">
      <c r="B118" s="255">
        <v>42426</v>
      </c>
      <c r="C118" s="250">
        <v>60</v>
      </c>
      <c r="D118" s="251">
        <v>40.03</v>
      </c>
      <c r="E118" s="251">
        <v>38.450000000000003</v>
      </c>
      <c r="F118" s="251">
        <f t="shared" ref="F118:F124" si="18">C118*(E118-D118)</f>
        <v>-94.799999999999898</v>
      </c>
      <c r="G118" s="251">
        <f t="shared" ref="G118:G124" si="19">D118*C118</f>
        <v>2401.8000000000002</v>
      </c>
      <c r="H118" s="265">
        <f t="shared" ref="H118:H124" si="20">(E118-D118)/D118</f>
        <v>-3.9470397202098384E-2</v>
      </c>
      <c r="I118" s="265"/>
    </row>
    <row r="119" spans="2:9" x14ac:dyDescent="0.25">
      <c r="B119" s="255">
        <v>42426</v>
      </c>
      <c r="C119" s="250">
        <v>30</v>
      </c>
      <c r="D119" s="251">
        <v>41.31</v>
      </c>
      <c r="E119" s="251">
        <v>38.44</v>
      </c>
      <c r="F119" s="251">
        <f t="shared" si="18"/>
        <v>-86.100000000000136</v>
      </c>
      <c r="G119" s="251">
        <f t="shared" si="19"/>
        <v>1239.3000000000002</v>
      </c>
      <c r="H119" s="263">
        <f t="shared" si="20"/>
        <v>-6.9474703461631676E-2</v>
      </c>
      <c r="I119" s="263"/>
    </row>
    <row r="120" spans="2:9" x14ac:dyDescent="0.25">
      <c r="B120" s="255">
        <v>42430</v>
      </c>
      <c r="C120" s="250">
        <v>30</v>
      </c>
      <c r="D120" s="251">
        <v>41.31</v>
      </c>
      <c r="E120" s="251">
        <v>39.51</v>
      </c>
      <c r="F120" s="251">
        <f t="shared" si="18"/>
        <v>-54.000000000000128</v>
      </c>
      <c r="G120" s="251">
        <f t="shared" si="19"/>
        <v>1239.3000000000002</v>
      </c>
      <c r="H120" s="263">
        <f t="shared" si="20"/>
        <v>-4.3572984749455437E-2</v>
      </c>
      <c r="I120" s="263"/>
    </row>
    <row r="121" spans="2:9" x14ac:dyDescent="0.25">
      <c r="B121" s="255">
        <v>42431</v>
      </c>
      <c r="C121" s="250">
        <v>30</v>
      </c>
      <c r="D121" s="251">
        <v>41.305</v>
      </c>
      <c r="E121" s="251">
        <v>40.31</v>
      </c>
      <c r="F121" s="251">
        <f t="shared" si="18"/>
        <v>-29.849999999999923</v>
      </c>
      <c r="G121" s="251">
        <f t="shared" si="19"/>
        <v>1239.1500000000001</v>
      </c>
      <c r="H121" s="263">
        <f t="shared" si="20"/>
        <v>-2.4089093330105251E-2</v>
      </c>
      <c r="I121" s="263"/>
    </row>
    <row r="122" spans="2:9" x14ac:dyDescent="0.25">
      <c r="B122" s="255">
        <v>42435</v>
      </c>
      <c r="C122" s="250">
        <v>30</v>
      </c>
      <c r="D122" s="251">
        <v>41.305</v>
      </c>
      <c r="E122" s="251">
        <v>40.98</v>
      </c>
      <c r="F122" s="251">
        <f t="shared" si="18"/>
        <v>-9.7500000000000853</v>
      </c>
      <c r="G122" s="251">
        <f t="shared" si="19"/>
        <v>1239.1500000000001</v>
      </c>
      <c r="H122" s="263">
        <f t="shared" si="20"/>
        <v>-7.8682968163661261E-3</v>
      </c>
      <c r="I122" s="263"/>
    </row>
    <row r="123" spans="2:9" x14ac:dyDescent="0.25">
      <c r="B123" s="255">
        <v>42436</v>
      </c>
      <c r="C123" s="250">
        <v>30</v>
      </c>
      <c r="D123" s="251">
        <v>41.305</v>
      </c>
      <c r="E123" s="251">
        <v>39.590000000000003</v>
      </c>
      <c r="F123" s="251">
        <f t="shared" si="18"/>
        <v>-51.449999999999889</v>
      </c>
      <c r="G123" s="251">
        <f t="shared" si="19"/>
        <v>1239.1500000000001</v>
      </c>
      <c r="H123" s="263">
        <f t="shared" si="20"/>
        <v>-4.1520397046362338E-2</v>
      </c>
      <c r="I123" s="263"/>
    </row>
    <row r="124" spans="2:9" x14ac:dyDescent="0.25">
      <c r="B124" s="255">
        <v>42444</v>
      </c>
      <c r="C124" s="250">
        <v>30</v>
      </c>
      <c r="D124" s="251">
        <v>41.305</v>
      </c>
      <c r="E124" s="251">
        <v>41.37</v>
      </c>
      <c r="F124" s="251">
        <f t="shared" si="18"/>
        <v>1.9499999999999318</v>
      </c>
      <c r="G124" s="251">
        <f t="shared" si="19"/>
        <v>1239.1500000000001</v>
      </c>
      <c r="H124" s="263">
        <f t="shared" si="20"/>
        <v>1.5736593632731564E-3</v>
      </c>
      <c r="I124" s="263"/>
    </row>
    <row r="125" spans="2:9" x14ac:dyDescent="0.25">
      <c r="B125" s="255">
        <v>42444</v>
      </c>
      <c r="C125" s="250">
        <v>30</v>
      </c>
      <c r="D125" s="251">
        <v>40.47983</v>
      </c>
      <c r="E125" s="251">
        <v>41.37</v>
      </c>
      <c r="F125" s="251">
        <f>C125*(E125-D125)</f>
        <v>26.705099999999931</v>
      </c>
      <c r="G125" s="251">
        <f>D125*C125</f>
        <v>1214.3949</v>
      </c>
      <c r="H125" s="263">
        <f>(E125-D125)/D125</f>
        <v>2.1990457963879731E-2</v>
      </c>
      <c r="I125" s="263" t="s">
        <v>182</v>
      </c>
    </row>
    <row r="126" spans="2:9" x14ac:dyDescent="0.25">
      <c r="B126" s="255">
        <v>42447</v>
      </c>
      <c r="C126" s="250">
        <v>0</v>
      </c>
      <c r="D126" s="251"/>
      <c r="E126" s="251"/>
      <c r="F126" s="251">
        <v>75.02</v>
      </c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J73 H93:K96 F93:F95">
    <cfRule type="expression" dxfId="509" priority="81">
      <formula>F40&gt;0</formula>
    </cfRule>
    <cfRule type="expression" dxfId="508" priority="82">
      <formula>F40&lt;0</formula>
    </cfRule>
  </conditionalFormatting>
  <conditionalFormatting sqref="H40:H42">
    <cfRule type="expression" dxfId="507" priority="79">
      <formula>H40&gt;0</formula>
    </cfRule>
    <cfRule type="expression" dxfId="506" priority="80">
      <formula>H40&lt;0</formula>
    </cfRule>
  </conditionalFormatting>
  <conditionalFormatting sqref="H43">
    <cfRule type="expression" dxfId="505" priority="77">
      <formula>H43&gt;0</formula>
    </cfRule>
    <cfRule type="expression" dxfId="504" priority="78">
      <formula>H43&lt;0</formula>
    </cfRule>
  </conditionalFormatting>
  <conditionalFormatting sqref="H44">
    <cfRule type="expression" dxfId="503" priority="75">
      <formula>H44&gt;0</formula>
    </cfRule>
    <cfRule type="expression" dxfId="502" priority="76">
      <formula>H44&lt;0</formula>
    </cfRule>
  </conditionalFormatting>
  <conditionalFormatting sqref="F36:F39">
    <cfRule type="expression" dxfId="501" priority="71">
      <formula>F36&gt;0</formula>
    </cfRule>
    <cfRule type="expression" dxfId="500" priority="72">
      <formula>F36&lt;0</formula>
    </cfRule>
  </conditionalFormatting>
  <conditionalFormatting sqref="H36:H39">
    <cfRule type="expression" dxfId="499" priority="69">
      <formula>H36&gt;0</formula>
    </cfRule>
    <cfRule type="expression" dxfId="498" priority="70">
      <formula>H36&lt;0</formula>
    </cfRule>
  </conditionalFormatting>
  <conditionalFormatting sqref="F45:F46">
    <cfRule type="expression" dxfId="497" priority="65">
      <formula>F45&gt;0</formula>
    </cfRule>
    <cfRule type="expression" dxfId="496" priority="66">
      <formula>F45&lt;0</formula>
    </cfRule>
  </conditionalFormatting>
  <conditionalFormatting sqref="I40:L42">
    <cfRule type="expression" dxfId="495" priority="63">
      <formula>I40&gt;0</formula>
    </cfRule>
    <cfRule type="expression" dxfId="494" priority="64">
      <formula>I40&lt;0</formula>
    </cfRule>
  </conditionalFormatting>
  <conditionalFormatting sqref="I49:I54 I46:L47">
    <cfRule type="expression" dxfId="493" priority="57">
      <formula>I46&gt;0</formula>
    </cfRule>
    <cfRule type="expression" dxfId="492" priority="58">
      <formula>I46&lt;0</formula>
    </cfRule>
  </conditionalFormatting>
  <conditionalFormatting sqref="I36:L39">
    <cfRule type="expression" dxfId="491" priority="55">
      <formula>I36&gt;0</formula>
    </cfRule>
    <cfRule type="expression" dxfId="490" priority="56">
      <formula>I36&lt;0</formula>
    </cfRule>
  </conditionalFormatting>
  <conditionalFormatting sqref="F47:F58">
    <cfRule type="expression" dxfId="489" priority="53">
      <formula>F47&gt;0</formula>
    </cfRule>
    <cfRule type="expression" dxfId="488" priority="54">
      <formula>F47&lt;0</formula>
    </cfRule>
  </conditionalFormatting>
  <conditionalFormatting sqref="Q8">
    <cfRule type="expression" dxfId="487" priority="49">
      <formula>Q8&gt;0</formula>
    </cfRule>
    <cfRule type="expression" dxfId="486" priority="50">
      <formula>Q8&lt;0</formula>
    </cfRule>
  </conditionalFormatting>
  <conditionalFormatting sqref="Q7">
    <cfRule type="expression" dxfId="485" priority="51">
      <formula>Q7&gt;0</formula>
    </cfRule>
    <cfRule type="expression" dxfId="484" priority="52">
      <formula>Q7&lt;0</formula>
    </cfRule>
  </conditionalFormatting>
  <conditionalFormatting sqref="F119:F123">
    <cfRule type="expression" dxfId="483" priority="47">
      <formula>F119&gt;0</formula>
    </cfRule>
    <cfRule type="expression" dxfId="482" priority="48">
      <formula>F119&lt;0</formula>
    </cfRule>
  </conditionalFormatting>
  <conditionalFormatting sqref="H119:H121">
    <cfRule type="expression" dxfId="481" priority="45">
      <formula>H119&gt;0</formula>
    </cfRule>
    <cfRule type="expression" dxfId="480" priority="46">
      <formula>H119&lt;0</formula>
    </cfRule>
  </conditionalFormatting>
  <conditionalFormatting sqref="H122">
    <cfRule type="expression" dxfId="479" priority="43">
      <formula>H122&gt;0</formula>
    </cfRule>
    <cfRule type="expression" dxfId="478" priority="44">
      <formula>H122&lt;0</formula>
    </cfRule>
  </conditionalFormatting>
  <conditionalFormatting sqref="H123">
    <cfRule type="expression" dxfId="477" priority="41">
      <formula>H123&gt;0</formula>
    </cfRule>
    <cfRule type="expression" dxfId="476" priority="42">
      <formula>H123&lt;0</formula>
    </cfRule>
  </conditionalFormatting>
  <conditionalFormatting sqref="H124:H133">
    <cfRule type="expression" dxfId="475" priority="39">
      <formula>H124&gt;0</formula>
    </cfRule>
    <cfRule type="expression" dxfId="474" priority="40">
      <formula>H124&lt;0</formula>
    </cfRule>
  </conditionalFormatting>
  <conditionalFormatting sqref="F115:F118">
    <cfRule type="expression" dxfId="473" priority="37">
      <formula>F115&gt;0</formula>
    </cfRule>
    <cfRule type="expression" dxfId="472" priority="38">
      <formula>F115&lt;0</formula>
    </cfRule>
  </conditionalFormatting>
  <conditionalFormatting sqref="H115:H118">
    <cfRule type="expression" dxfId="471" priority="35">
      <formula>H115&gt;0</formula>
    </cfRule>
    <cfRule type="expression" dxfId="470" priority="36">
      <formula>H115&lt;0</formula>
    </cfRule>
  </conditionalFormatting>
  <conditionalFormatting sqref="F124:F125">
    <cfRule type="expression" dxfId="469" priority="33">
      <formula>F124&gt;0</formula>
    </cfRule>
    <cfRule type="expression" dxfId="468" priority="34">
      <formula>F124&lt;0</formula>
    </cfRule>
  </conditionalFormatting>
  <conditionalFormatting sqref="I119:I121">
    <cfRule type="expression" dxfId="467" priority="31">
      <formula>I119&gt;0</formula>
    </cfRule>
    <cfRule type="expression" dxfId="466" priority="32">
      <formula>I119&lt;0</formula>
    </cfRule>
  </conditionalFormatting>
  <conditionalFormatting sqref="I122">
    <cfRule type="expression" dxfId="465" priority="29">
      <formula>I122&gt;0</formula>
    </cfRule>
    <cfRule type="expression" dxfId="464" priority="30">
      <formula>I122&lt;0</formula>
    </cfRule>
  </conditionalFormatting>
  <conditionalFormatting sqref="I123">
    <cfRule type="expression" dxfId="463" priority="27">
      <formula>I123&gt;0</formula>
    </cfRule>
    <cfRule type="expression" dxfId="462" priority="28">
      <formula>I123&lt;0</formula>
    </cfRule>
  </conditionalFormatting>
  <conditionalFormatting sqref="I124:I133">
    <cfRule type="expression" dxfId="461" priority="25">
      <formula>I124&gt;0</formula>
    </cfRule>
    <cfRule type="expression" dxfId="460" priority="26">
      <formula>I124&lt;0</formula>
    </cfRule>
  </conditionalFormatting>
  <conditionalFormatting sqref="I115:I118">
    <cfRule type="expression" dxfId="459" priority="23">
      <formula>I115&gt;0</formula>
    </cfRule>
    <cfRule type="expression" dxfId="458" priority="24">
      <formula>I115&lt;0</formula>
    </cfRule>
  </conditionalFormatting>
  <conditionalFormatting sqref="F126">
    <cfRule type="expression" dxfId="457" priority="21">
      <formula>F126&gt;0</formula>
    </cfRule>
    <cfRule type="expression" dxfId="456" priority="22">
      <formula>F126&lt;0</formula>
    </cfRule>
  </conditionalFormatting>
  <conditionalFormatting sqref="F61:F63 H62:H63 H61:L61">
    <cfRule type="expression" dxfId="455" priority="19">
      <formula>F61&gt;0</formula>
    </cfRule>
    <cfRule type="expression" dxfId="454" priority="20">
      <formula>F61&lt;0</formula>
    </cfRule>
  </conditionalFormatting>
  <conditionalFormatting sqref="R4">
    <cfRule type="expression" dxfId="453" priority="17">
      <formula>R4&gt;0</formula>
    </cfRule>
    <cfRule type="expression" dxfId="452" priority="18">
      <formula>R4&lt;0</formula>
    </cfRule>
  </conditionalFormatting>
  <conditionalFormatting sqref="F67:F70 H67:K68 H69:J70">
    <cfRule type="expression" dxfId="451" priority="15">
      <formula>F67&gt;0</formula>
    </cfRule>
    <cfRule type="expression" dxfId="450" priority="16">
      <formula>F67&lt;0</formula>
    </cfRule>
  </conditionalFormatting>
  <conditionalFormatting sqref="H75:H79 F74:F79 H74:J74 J75:J79">
    <cfRule type="expression" dxfId="449" priority="11">
      <formula>F74&gt;0</formula>
    </cfRule>
    <cfRule type="expression" dxfId="448" priority="12">
      <formula>F74&lt;0</formula>
    </cfRule>
  </conditionalFormatting>
  <conditionalFormatting sqref="H92:K92 F92 I87:J87">
    <cfRule type="expression" dxfId="447" priority="9">
      <formula>F87&gt;0</formula>
    </cfRule>
    <cfRule type="expression" dxfId="446" priority="10">
      <formula>F87&lt;0</formula>
    </cfRule>
  </conditionalFormatting>
  <conditionalFormatting sqref="H83:J84 J86:K86 J85 K69:K85 F83:F87 H85:H87 K87">
    <cfRule type="expression" dxfId="445" priority="7">
      <formula>F69&gt;0</formula>
    </cfRule>
    <cfRule type="expression" dxfId="444" priority="8">
      <formula>F69&lt;0</formula>
    </cfRule>
  </conditionalFormatting>
  <conditionalFormatting sqref="H81:J82 F80:F82 H80 J80">
    <cfRule type="expression" dxfId="443" priority="5">
      <formula>F80&gt;0</formula>
    </cfRule>
    <cfRule type="expression" dxfId="442" priority="6">
      <formula>F80&lt;0</formula>
    </cfRule>
  </conditionalFormatting>
  <conditionalFormatting sqref="H89:K91 F89:F91">
    <cfRule type="expression" dxfId="441" priority="3">
      <formula>F89&gt;0</formula>
    </cfRule>
    <cfRule type="expression" dxfId="440" priority="4">
      <formula>F89&lt;0</formula>
    </cfRule>
  </conditionalFormatting>
  <conditionalFormatting sqref="H88:K88 F88">
    <cfRule type="expression" dxfId="439" priority="1">
      <formula>F88&gt;0</formula>
    </cfRule>
    <cfRule type="expression" dxfId="438" priority="2">
      <formula>F88&lt;0</formula>
    </cfRule>
  </conditionalFormatting>
  <hyperlinks>
    <hyperlink ref="A3" location="ACTIVE!A1" display="Back"/>
    <hyperlink ref="A10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100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46.7117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52.19</v>
      </c>
      <c r="R4" s="492">
        <v>-5.0000000000000001E-3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5219</v>
      </c>
      <c r="T5" s="83">
        <v>43307</v>
      </c>
      <c r="U5" s="837" t="s">
        <v>1195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4671.17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1604.5699999999979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547.82999999999993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0.11727896865239328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3.6482084690553744E-2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10.651020408163264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57.408999999999999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56.887100000000004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56.365200000000002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55.843299999999999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55.321399999999997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54.799500000000002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5" si="8">C33*(E33-D33)</f>
        <v>474.85500000000013</v>
      </c>
      <c r="G33" s="39">
        <f t="shared" ref="G33:G35" si="9">D33*C33</f>
        <v>7310.1449999999995</v>
      </c>
      <c r="H33" s="222">
        <f t="shared" ref="H33:H35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54.2776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53.755699999999997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53.233799999999995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52.7119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52.19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51.668099999999995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51.1462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50.624299999999998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50.102399999999996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49.580499999999994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49.058599999999998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48.536700000000003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48.014800000000001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47.492899999999999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46.970999999999997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22.91</v>
      </c>
      <c r="R4" s="475">
        <v>-9.4999999999999998E-3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4582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1417.7400000000052</v>
      </c>
      <c r="R7">
        <v>200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1132.7700000000004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0.32841242828109485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9.3510204081632651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25.201000000000001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24.971900000000002</v>
      </c>
      <c r="U18" t="s">
        <v>1058</v>
      </c>
    </row>
    <row r="19" spans="1:21" x14ac:dyDescent="0.25">
      <c r="O19" s="81">
        <v>1.08</v>
      </c>
      <c r="P19" s="81">
        <f t="shared" si="1"/>
        <v>24.742800000000003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24.5137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24.284600000000001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24.055500000000002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23.8264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23.597300000000001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23.368200000000002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23.139099999999999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22.91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22.680900000000001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22.451799999999999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22.2227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21.993600000000001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21.764499999999998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21.535399999999999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21.3063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21.077200000000001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20.848100000000002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20.619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I40:K55 K38 J21:J39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1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46.01</v>
      </c>
      <c r="R4" s="475">
        <v>8.0999999999999996E-3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13803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-388.60000000000309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-438.55000000000291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-3.0793698719591811E-2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4.2599434905455334E-2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15.235099337748343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50.611000000000004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50.1509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49.690800000000003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49.230699999999999</v>
      </c>
    </row>
    <row r="22" spans="1:16" x14ac:dyDescent="0.25">
      <c r="H22" s="70"/>
      <c r="O22" s="81">
        <v>1.06</v>
      </c>
      <c r="P22" s="81">
        <f t="shared" si="3"/>
        <v>48.770600000000002</v>
      </c>
    </row>
    <row r="23" spans="1:16" x14ac:dyDescent="0.25">
      <c r="H23" s="70"/>
      <c r="O23" s="81">
        <v>1.05</v>
      </c>
      <c r="P23" s="81">
        <f t="shared" si="3"/>
        <v>48.310499999999998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47.8504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47.390299999999996</v>
      </c>
    </row>
    <row r="26" spans="1:16" x14ac:dyDescent="0.25">
      <c r="O26" s="81">
        <v>1.02</v>
      </c>
      <c r="P26" s="81">
        <f t="shared" si="3"/>
        <v>46.930199999999999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46.470099999999995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46.01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45.549900000000001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45.089799999999997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44.6297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44.169599999999996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43.709499999999998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43.249399999999994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42.789299999999997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42.3292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41.869100000000003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41.408999999999999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19">D74*C74</f>
        <v>14482.470000000001</v>
      </c>
      <c r="H74" s="222">
        <f t="shared" si="18"/>
        <v>-6.3281332535127022E-2</v>
      </c>
      <c r="I74" s="193" t="s">
        <v>1230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19"/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19"/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19"/>
        <v>9713.56</v>
      </c>
      <c r="H77" s="222">
        <f t="shared" si="18"/>
        <v>-5.0193749768364965E-2</v>
      </c>
      <c r="I77" s="193" t="s">
        <v>1270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19"/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19"/>
        <v>14241</v>
      </c>
      <c r="H79" s="222">
        <f t="shared" si="18"/>
        <v>-3.0756267116073328E-2</v>
      </c>
      <c r="I79" s="39"/>
      <c r="J79" s="39">
        <v>-389</v>
      </c>
      <c r="K79" s="39"/>
      <c r="L79" s="39">
        <v>15.24</v>
      </c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2018-09-04T02:31:30Z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