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19" i="38" l="1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H24" i="88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H85" i="108"/>
  <c r="H19" i="108"/>
  <c r="F19" i="108"/>
  <c r="K85" i="108"/>
  <c r="C19" i="108"/>
  <c r="C85" i="108"/>
  <c r="F85" i="108"/>
  <c r="M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K85" i="107"/>
  <c r="H19" i="107"/>
  <c r="C85" i="107"/>
  <c r="C19" i="107"/>
  <c r="M19" i="107"/>
  <c r="M85" i="107"/>
  <c r="K19" i="107"/>
  <c r="F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F85" i="106"/>
  <c r="M19" i="106"/>
  <c r="K85" i="106"/>
  <c r="C19" i="106"/>
  <c r="H19" i="106"/>
  <c r="M85" i="106"/>
  <c r="K19" i="106"/>
  <c r="H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3" i="46"/>
  <c r="C19" i="47"/>
  <c r="M19" i="47"/>
  <c r="H19" i="47"/>
  <c r="H33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19" i="105"/>
  <c r="H85" i="105"/>
  <c r="C19" i="105"/>
  <c r="M19" i="105"/>
  <c r="F19" i="105"/>
  <c r="K85" i="105"/>
  <c r="F85" i="105"/>
  <c r="C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19" i="104"/>
  <c r="F19" i="104"/>
  <c r="K85" i="104"/>
  <c r="M19" i="104"/>
  <c r="C85" i="104"/>
  <c r="C19" i="104"/>
  <c r="H19" i="104"/>
  <c r="F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K19" i="103"/>
  <c r="F85" i="103"/>
  <c r="F19" i="103"/>
  <c r="H19" i="103"/>
  <c r="M19" i="103"/>
  <c r="K85" i="103"/>
  <c r="M85" i="103"/>
  <c r="C85" i="103"/>
  <c r="C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M19" i="102"/>
  <c r="M85" i="102"/>
  <c r="K19" i="102"/>
  <c r="C85" i="102"/>
  <c r="H85" i="102"/>
  <c r="H19" i="102"/>
  <c r="C19" i="102"/>
  <c r="F19" i="102"/>
  <c r="K85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M85" i="100"/>
  <c r="F85" i="101"/>
  <c r="H85" i="101"/>
  <c r="H19" i="99"/>
  <c r="K19" i="99"/>
  <c r="F85" i="99"/>
  <c r="C19" i="99"/>
  <c r="H19" i="101"/>
  <c r="M85" i="101"/>
  <c r="F85" i="100"/>
  <c r="M19" i="101"/>
  <c r="C85" i="101"/>
  <c r="K85" i="99"/>
  <c r="H85" i="99"/>
  <c r="H19" i="100"/>
  <c r="C19" i="100"/>
  <c r="H85" i="100"/>
  <c r="C19" i="101"/>
  <c r="K19" i="101"/>
  <c r="M19" i="100"/>
  <c r="F19" i="99"/>
  <c r="C85" i="99"/>
  <c r="M85" i="99"/>
  <c r="F19" i="101"/>
  <c r="K85" i="100"/>
  <c r="K85" i="101"/>
  <c r="C85" i="100"/>
  <c r="F19" i="100"/>
  <c r="K19" i="100"/>
  <c r="M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C19" i="97"/>
  <c r="M19" i="97"/>
  <c r="F85" i="97"/>
  <c r="H19" i="97"/>
  <c r="F85" i="98"/>
  <c r="C85" i="98"/>
  <c r="F19" i="97"/>
  <c r="K19" i="97"/>
  <c r="M85" i="98"/>
  <c r="H85" i="97"/>
  <c r="H85" i="98"/>
  <c r="K19" i="98"/>
  <c r="K25" i="88"/>
  <c r="C85" i="97"/>
  <c r="F19" i="98"/>
  <c r="K85" i="97"/>
  <c r="C19" i="98"/>
  <c r="M85" i="97"/>
  <c r="H19" i="98"/>
  <c r="K85" i="98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F84" i="96"/>
  <c r="M84" i="96"/>
  <c r="H19" i="96"/>
  <c r="K84" i="96"/>
  <c r="C84" i="96"/>
  <c r="F19" i="96"/>
  <c r="M19" i="96"/>
  <c r="C19" i="96"/>
  <c r="H84" i="96"/>
  <c r="K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M19" i="95"/>
  <c r="C85" i="95"/>
  <c r="H19" i="95"/>
  <c r="C19" i="95"/>
  <c r="H85" i="95"/>
  <c r="K19" i="95"/>
  <c r="M85" i="95"/>
  <c r="F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H85" i="94"/>
  <c r="K19" i="94"/>
  <c r="C19" i="94"/>
  <c r="C85" i="94"/>
  <c r="K85" i="94"/>
  <c r="F19" i="94"/>
  <c r="M19" i="94"/>
  <c r="H19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K85" i="93"/>
  <c r="F19" i="93"/>
  <c r="C85" i="93"/>
  <c r="F85" i="93"/>
  <c r="H85" i="93"/>
  <c r="M19" i="93"/>
  <c r="M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F85" i="92"/>
  <c r="F85" i="91"/>
  <c r="H19" i="92"/>
  <c r="C19" i="91"/>
  <c r="F19" i="92"/>
  <c r="F19" i="47"/>
  <c r="H19" i="91"/>
  <c r="C85" i="91"/>
  <c r="H85" i="92"/>
  <c r="C85" i="92"/>
  <c r="M19" i="92"/>
  <c r="C19" i="92"/>
  <c r="K19" i="91"/>
  <c r="M85" i="92"/>
  <c r="K85" i="91"/>
  <c r="H85" i="91"/>
  <c r="K85" i="92"/>
  <c r="K19" i="92"/>
  <c r="F19" i="91"/>
  <c r="M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M85" i="90"/>
  <c r="F19" i="90"/>
  <c r="C85" i="90"/>
  <c r="C19" i="90"/>
  <c r="M19" i="90"/>
  <c r="F85" i="90"/>
  <c r="K19" i="90"/>
  <c r="K85" i="90"/>
  <c r="H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H85" i="89"/>
  <c r="K85" i="89"/>
  <c r="M19" i="89"/>
  <c r="K19" i="89"/>
  <c r="H58" i="51"/>
  <c r="C85" i="89"/>
  <c r="C19" i="89"/>
  <c r="M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M19" i="87"/>
  <c r="K101" i="88"/>
  <c r="H19" i="87"/>
  <c r="M101" i="88"/>
  <c r="F19" i="87"/>
  <c r="K19" i="87"/>
  <c r="H101" i="88"/>
  <c r="H85" i="87"/>
  <c r="M85" i="87"/>
  <c r="K85" i="87"/>
  <c r="F25" i="88"/>
  <c r="C101" i="88"/>
  <c r="F101" i="88"/>
  <c r="C19" i="87"/>
  <c r="C85" i="87"/>
  <c r="F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C85" i="86"/>
  <c r="H85" i="86"/>
  <c r="F19" i="86"/>
  <c r="H19" i="86"/>
  <c r="M19" i="86"/>
  <c r="M85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F85" i="85"/>
  <c r="C85" i="85"/>
  <c r="K85" i="85"/>
  <c r="F19" i="85"/>
  <c r="K19" i="85"/>
  <c r="M85" i="85"/>
  <c r="C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25" i="84"/>
  <c r="F19" i="83"/>
  <c r="C107" i="84"/>
  <c r="M25" i="84"/>
  <c r="C25" i="84"/>
  <c r="F25" i="84"/>
  <c r="M107" i="84"/>
  <c r="K107" i="84"/>
  <c r="F85" i="83"/>
  <c r="C19" i="83"/>
  <c r="H19" i="83"/>
  <c r="C85" i="83"/>
  <c r="H85" i="83"/>
  <c r="K85" i="83"/>
  <c r="M85" i="83"/>
  <c r="F107" i="84"/>
  <c r="H107" i="84"/>
  <c r="K19" i="83"/>
  <c r="M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60" i="82"/>
  <c r="K60" i="82"/>
  <c r="F19" i="82"/>
  <c r="F60" i="82"/>
  <c r="H19" i="82"/>
  <c r="M18" i="74"/>
  <c r="M19" i="82"/>
  <c r="M60" i="82"/>
  <c r="C19" i="82"/>
  <c r="H18" i="74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M78" i="75"/>
  <c r="K96" i="31"/>
  <c r="K78" i="75"/>
  <c r="M96" i="31"/>
  <c r="F96" i="31"/>
  <c r="H78" i="75"/>
  <c r="C78" i="75"/>
  <c r="H96" i="31"/>
  <c r="F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85" i="64"/>
  <c r="M19" i="64"/>
  <c r="M85" i="64"/>
  <c r="H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M110" i="81"/>
  <c r="K110" i="81"/>
  <c r="C110" i="81"/>
  <c r="F30" i="81"/>
  <c r="M30" i="81"/>
  <c r="F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19" i="80"/>
  <c r="C19" i="80"/>
  <c r="F85" i="80"/>
  <c r="H19" i="80"/>
  <c r="C85" i="80"/>
  <c r="H85" i="80"/>
  <c r="K85" i="80"/>
  <c r="K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C65" i="79"/>
  <c r="K19" i="79"/>
  <c r="M19" i="79"/>
  <c r="K65" i="79"/>
  <c r="F19" i="79"/>
  <c r="F65" i="79"/>
  <c r="C19" i="79"/>
  <c r="M65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M19" i="78"/>
  <c r="F85" i="78"/>
  <c r="K19" i="78"/>
  <c r="C19" i="78"/>
  <c r="K85" i="78"/>
  <c r="H85" i="78"/>
  <c r="H19" i="78"/>
  <c r="C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M19" i="77"/>
  <c r="H89" i="77"/>
  <c r="H19" i="77"/>
  <c r="K89" i="77"/>
  <c r="F89" i="77"/>
  <c r="C89" i="77"/>
  <c r="M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K93" i="68"/>
  <c r="C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2" i="25"/>
  <c r="H812" i="25"/>
  <c r="M812" i="25"/>
  <c r="F812" i="25"/>
  <c r="C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76" i="25" l="1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1" i="61"/>
  <c r="M30" i="40"/>
  <c r="F19" i="52"/>
  <c r="C19" i="66"/>
  <c r="K19" i="60"/>
  <c r="H19" i="66"/>
  <c r="H19" i="60"/>
  <c r="K19" i="69"/>
  <c r="M25" i="31"/>
  <c r="F213" i="57"/>
  <c r="C25" i="31"/>
  <c r="F85" i="64"/>
  <c r="H30" i="40"/>
  <c r="H25" i="31"/>
  <c r="C19" i="41"/>
  <c r="C19" i="63"/>
  <c r="M90" i="72"/>
  <c r="H67" i="60"/>
  <c r="M72" i="59"/>
  <c r="K19" i="63"/>
  <c r="H19" i="70"/>
  <c r="K55" i="50"/>
  <c r="K19" i="3"/>
  <c r="K75" i="41"/>
  <c r="M65" i="71"/>
  <c r="H119" i="7"/>
  <c r="F94" i="52"/>
  <c r="F25" i="31"/>
  <c r="M19" i="70"/>
  <c r="C85" i="64"/>
  <c r="M30" i="49"/>
  <c r="H19" i="69"/>
  <c r="M104" i="45"/>
  <c r="M19" i="50"/>
  <c r="K19" i="66"/>
  <c r="K58" i="51"/>
  <c r="C19" i="61"/>
  <c r="M19" i="34"/>
  <c r="F86" i="53"/>
  <c r="F19" i="70"/>
  <c r="K19" i="70"/>
  <c r="H19" i="72"/>
  <c r="K81" i="61"/>
  <c r="F19" i="45"/>
  <c r="F65" i="63"/>
  <c r="H19" i="53"/>
  <c r="K19" i="34"/>
  <c r="C100" i="34"/>
  <c r="K25" i="31"/>
  <c r="M65" i="63"/>
  <c r="C23" i="57"/>
  <c r="C19" i="73"/>
  <c r="H19" i="62"/>
  <c r="C77" i="70"/>
  <c r="C75" i="41"/>
  <c r="K65" i="63"/>
  <c r="H19" i="3"/>
  <c r="H75" i="41"/>
  <c r="K156" i="49"/>
  <c r="C19" i="34"/>
  <c r="M100" i="34"/>
  <c r="C103" i="25"/>
  <c r="F51" i="54"/>
  <c r="H65" i="63"/>
  <c r="K19" i="50"/>
  <c r="C55" i="50"/>
  <c r="K451" i="17"/>
  <c r="C72" i="59"/>
  <c r="C65" i="63"/>
  <c r="H86" i="53"/>
  <c r="K19" i="75"/>
  <c r="H65" i="71"/>
  <c r="K100" i="34"/>
  <c r="C19" i="60"/>
  <c r="M19" i="68"/>
  <c r="H51" i="54"/>
  <c r="K72" i="59"/>
  <c r="M77" i="70"/>
  <c r="F23" i="17"/>
  <c r="C19" i="68"/>
  <c r="H55" i="50"/>
  <c r="F19" i="75"/>
  <c r="H19" i="52"/>
  <c r="H35" i="58"/>
  <c r="F19" i="69"/>
  <c r="C19" i="52"/>
  <c r="M19" i="61"/>
  <c r="C19" i="50"/>
  <c r="F63" i="66"/>
  <c r="M19" i="62"/>
  <c r="H213" i="57"/>
  <c r="H19" i="55"/>
  <c r="F19" i="55"/>
  <c r="C119" i="7"/>
  <c r="C213" i="57"/>
  <c r="K23" i="57"/>
  <c r="F25" i="43"/>
  <c r="K19" i="59"/>
  <c r="M19" i="69"/>
  <c r="H81" i="61"/>
  <c r="H100" i="34"/>
  <c r="F100" i="34"/>
  <c r="H187" i="58"/>
  <c r="M156" i="49"/>
  <c r="H19" i="63"/>
  <c r="F72" i="59"/>
  <c r="C19" i="62"/>
  <c r="K19" i="71"/>
  <c r="K63" i="66"/>
  <c r="C94" i="52"/>
  <c r="M19" i="54"/>
  <c r="F23" i="57"/>
  <c r="M19" i="45"/>
  <c r="F65" i="71"/>
  <c r="F30" i="40"/>
  <c r="F451" i="17"/>
  <c r="M19" i="72"/>
  <c r="M35" i="58"/>
  <c r="F30" i="49"/>
  <c r="C19" i="54"/>
  <c r="M94" i="52"/>
  <c r="F19" i="3"/>
  <c r="M451" i="17"/>
  <c r="K19" i="62"/>
  <c r="H63" i="66"/>
  <c r="C19" i="75"/>
  <c r="H19" i="41"/>
  <c r="M19" i="55"/>
  <c r="K19" i="52"/>
  <c r="K51" i="54"/>
  <c r="C156" i="49"/>
  <c r="F103" i="25"/>
  <c r="K119" i="7"/>
  <c r="C86" i="53"/>
  <c r="F67" i="60"/>
  <c r="H156" i="49"/>
  <c r="M19" i="75"/>
  <c r="F19" i="61"/>
  <c r="H19" i="75"/>
  <c r="K90" i="72"/>
  <c r="K94" i="52"/>
  <c r="K30" i="40"/>
  <c r="C81" i="61"/>
  <c r="F156" i="49"/>
  <c r="M19" i="52"/>
  <c r="K19" i="68"/>
  <c r="H23" i="17"/>
  <c r="H19" i="61"/>
  <c r="F58" i="51"/>
  <c r="K18" i="74"/>
  <c r="H94" i="52"/>
  <c r="H19" i="71"/>
  <c r="F19" i="68"/>
  <c r="K19" i="53"/>
  <c r="C19" i="55"/>
  <c r="K77" i="70"/>
  <c r="M23" i="57"/>
  <c r="K19" i="61"/>
  <c r="C187" i="58"/>
  <c r="F35" i="58"/>
  <c r="C19" i="45"/>
  <c r="C19" i="64"/>
  <c r="C51" i="54"/>
  <c r="M19" i="66"/>
  <c r="M58" i="51"/>
  <c r="M19" i="3"/>
  <c r="C63" i="66"/>
  <c r="F19" i="34"/>
  <c r="H19" i="68"/>
  <c r="H104" i="45"/>
  <c r="C19" i="3"/>
  <c r="C90" i="72"/>
  <c r="C35" i="58"/>
  <c r="M19" i="71"/>
  <c r="K35" i="58"/>
  <c r="F19" i="62"/>
  <c r="F19" i="50"/>
  <c r="F19" i="60"/>
  <c r="C30" i="49"/>
  <c r="F18" i="74"/>
  <c r="K65" i="71"/>
  <c r="M19" i="63"/>
  <c r="M55" i="50"/>
  <c r="M19" i="60"/>
  <c r="C19" i="71"/>
  <c r="K19" i="73"/>
  <c r="F187" i="58"/>
  <c r="M187" i="58"/>
  <c r="H451" i="17"/>
  <c r="K19" i="55"/>
  <c r="F19" i="63"/>
  <c r="H90" i="72"/>
  <c r="M81" i="61"/>
  <c r="K23" i="17"/>
  <c r="F90" i="72"/>
  <c r="H19" i="59"/>
  <c r="H103" i="25"/>
  <c r="H19" i="54"/>
  <c r="F104" i="45"/>
  <c r="F19" i="72"/>
  <c r="F19" i="54"/>
  <c r="F19" i="73"/>
  <c r="C67" i="60"/>
  <c r="M63" i="66"/>
  <c r="F19" i="41"/>
  <c r="F19" i="71"/>
  <c r="C23" i="17"/>
  <c r="H77" i="70"/>
  <c r="M23" i="17"/>
  <c r="F19" i="59"/>
  <c r="C19" i="70"/>
  <c r="F55" i="50"/>
  <c r="H19" i="50"/>
  <c r="C451" i="17"/>
  <c r="M213" i="57"/>
  <c r="K19" i="54"/>
  <c r="C19" i="69"/>
  <c r="C19" i="53"/>
  <c r="M19" i="53"/>
  <c r="M119" i="7"/>
  <c r="M75" i="41"/>
  <c r="F19" i="64"/>
  <c r="M51" i="54"/>
  <c r="K104" i="45"/>
  <c r="F19" i="53"/>
  <c r="M86" i="53"/>
  <c r="M19" i="59"/>
  <c r="K19" i="41"/>
  <c r="M19" i="73"/>
  <c r="F19" i="66"/>
  <c r="M67" i="60"/>
  <c r="H72" i="59"/>
  <c r="C104" i="45"/>
  <c r="F119" i="7"/>
  <c r="C19" i="72"/>
  <c r="H19" i="34"/>
  <c r="F75" i="41"/>
  <c r="C65" i="71"/>
  <c r="K19" i="72"/>
  <c r="C30" i="40"/>
  <c r="H19" i="73"/>
  <c r="F77" i="70"/>
  <c r="K187" i="58"/>
  <c r="K86" i="53"/>
  <c r="M19" i="41"/>
  <c r="C19" i="59"/>
  <c r="K67" i="60"/>
  <c r="K213" i="57"/>
  <c r="V719" i="38" l="1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9" i="38" s="1"/>
  <c r="Y71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W718" i="38" l="1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35" i="53" l="1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<sst xmlns="http://schemas.openxmlformats.org/spreadsheetml/2006/main" count="7993" uniqueCount="1285">
  <si>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</si>
  <si>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</si>
  <si>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</si>
  <si>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</si>
  <si>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</si>
  <si>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</si>
  <si>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</si>
  <si>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</si>
  <si>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</si>
  <si>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</si>
  <si>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</si>
  <si>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</si>
  <si>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</si>
  <si>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</si>
  <si>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</si>
  <si>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</si>
  <si>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</si>
  <si>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</si>
  <si>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</si>
  <si>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</si>
  <si>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</si>
  <si>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</si>
  <si>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</si>
  <si>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</si>
  <si>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</si>
  <si>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</si>
  <si>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</si>
  <si>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</si>
  <si>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</si>
  <si>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</si>
  <si>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</si>
  <si>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</si>
  <si>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</si>
  <si>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</si>
  <si>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</si>
  <si>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</si>
  <si>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</si>
  <si>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</si>
  <si>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</si>
  <si>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</si>
  <si>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</si>
  <si>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</si>
  <si>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</si>
  <si>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</si>
  <si>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</si>
  <si>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</si>
  <si>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</si>
  <si>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</si>
  <si>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</si>
  <si>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</si>
  <si>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</si>
  <si>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</si>
  <si>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</si>
  <si>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</si>
  <si>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</si>
  <si>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</si>
  <si>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</si>
  <si>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</si>
  <si>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</si>
  <si>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</si>
  <si>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</si>
  <si>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</si>
  <si>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</si>
  <si>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</si>
  <si>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</si>
  <si>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</si>
  <si>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</si>
  <si>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</si>
  <si>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</si>
  <si>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</si>
  <si>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</si>
  <si>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</si>
  <si>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</si>
  <si>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</si>
  <si>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</si>
  <si>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</si>
  <si>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</si>
  <si>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</si>
  <si>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</si>
  <si>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</si>
  <si>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</si>
  <si>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</si>
  <si>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</si>
  <si>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</si>
  <si>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</si>
  <si>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</si>
  <si>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</si>
  <si>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</si>
  <si>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</si>
  <si>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</si>
  <si>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</si>
  <si>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</si>
  <si>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</si>
  <si>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</si>
  <si>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</si>
  <si>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</si>
  <si>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</si>
  <si>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</si>
  <si>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</si>
  <si>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</si>
  <si>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</si>
  <si>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</si>
  <si>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</si>
  <si>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</si>
  <si>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</si>
  <si>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</si>
  <si>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</si>
  <si>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</si>
  <si>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</si>
  <si>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</si>
  <si>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</si>
  <si>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</si>
  <si>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</si>
  <si>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</si>
  <si>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</si>
  <si>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</si>
  <si>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</si>
  <si>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</si>
  <si>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</si>
  <si>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</si>
  <si>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</si>
  <si>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</si>
  <si>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</si>
  <si>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</si>
  <si>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</si>
  <si>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</si>
  <si>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</si>
  <si>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</si>
  <si>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</si>
  <si>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</si>
  <si>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</si>
  <si>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</si>
  <si>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</si>
  <si>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</si>
  <si>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</si>
  <si>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</si>
  <si>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</si>
  <si>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</si>
  <si>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</si>
  <si>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</si>
  <si>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</si>
  <si>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</si>
  <si>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</si>
  <si>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</si>
  <si>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</si>
  <si>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</si>
  <si>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</si>
  <si>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</si>
  <si>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</si>
  <si>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</si>
  <si>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</si>
  <si>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</si>
  <si>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</si>
  <si>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</si>
  <si>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</si>
  <si>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</si>
  <si>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</si>
  <si>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</si>
  <si>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</si>
  <si>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</si>
  <si>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</si>
  <si>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</si>
  <si>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</si>
  <si>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</si>
  <si>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</si>
  <si>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</si>
  <si>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</si>
  <si>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</si>
  <si>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</si>
  <si>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</si>
  <si>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</si>
  <si>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</si>
  <si>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</si>
  <si>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</si>
  <si>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</si>
  <si>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</si>
  <si>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</si>
  <si>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</si>
  <si>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</si>
  <si>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</si>
  <si>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</si>
  <si>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</si>
  <si>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</si>
  <si>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</si>
  <si>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</si>
  <si>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</si>
  <si>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</si>
  <si>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</si>
  <si>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</si>
  <si>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</si>
  <si>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</si>
  <si>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</si>
  <si>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</si>
  <si>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</si>
  <si>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</si>
  <si>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</si>
  <si>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</si>
  <si>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</si>
  <si>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</si>
  <si>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</si>
  <si>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</si>
  <si>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</si>
  <si>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</si>
  <si>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</si>
  <si>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</si>
  <si>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</si>
  <si>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</si>
  <si>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</si>
  <si>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</si>
  <si>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</si>
  <si>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</si>
  <si>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</si>
  <si>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</si>
  <si>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</si>
  <si>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</si>
  <si>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</si>
  <si>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</si>
  <si>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</si>
  <si>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</si>
  <si>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</si>
  <si>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</si>
  <si>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</si>
  <si>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</si>
  <si>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</si>
  <si>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</si>
  <si>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</si>
  <si>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</si>
  <si>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</si>
  <si>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</si>
  <si>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</si>
  <si>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</si>
  <si>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</si>
  <si>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</si>
  <si>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</si>
  <si>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</si>
  <si>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</si>
  <si>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</si>
  <si>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</si>
  <si>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</si>
  <si>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</si>
  <si>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</si>
  <si>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</si>
  <si>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</si>
  <si>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</si>
  <si>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</si>
  <si>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</si>
  <si>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</si>
  <si>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</si>
  <si>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</si>
  <si>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</si>
  <si>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</si>
  <si>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</si>
  <si>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</si>
  <si>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</si>
  <si>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</si>
  <si>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</si>
  <si>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</si>
  <si>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</si>
  <si>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</si>
  <si>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</si>
  <si>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</si>
  <si>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</si>
  <si>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</si>
  <si>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</si>
  <si>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</si>
  <si>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</si>
  <si>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</si>
  <si>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</si>
  <si>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</si>
  <si>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</si>
  <si>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</si>
  <si>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</si>
  <si>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</si>
  <si>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</si>
  <si>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</si>
  <si>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</si>
  <si>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</si>
  <si>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</si>
  <si>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</si>
  <si>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</si>
  <si>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</si>
  <si>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</si>
  <si>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</si>
  <si>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</si>
  <si>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</si>
  <si>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</si>
  <si>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</si>
  <si>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</si>
  <si>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</si>
  <si>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</si>
  <si>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</si>
  <si>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</si>
  <si>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</si>
  <si>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</si>
  <si>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</si>
  <si>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</si>
  <si>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</si>
  <si>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</si>
  <si>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</si>
  <si>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</si>
  <si>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</si>
  <si>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</si>
  <si>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</si>
  <si>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</si>
  <si>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</si>
  <si>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</si>
  <si>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</si>
  <si>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</si>
  <si>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</si>
  <si>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</si>
  <si>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</si>
  <si>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</si>
  <si>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</si>
  <si>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</si>
  <si>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</si>
  <si>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</si>
  <si>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</si>
  <si>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</si>
  <si>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</si>
  <si>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</si>
  <si>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</si>
  <si>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</si>
  <si>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</si>
  <si>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</si>
  <si>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</si>
  <si>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</si>
  <si>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</si>
  <si>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</si>
  <si>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</si>
  <si>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</si>
  <si>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</si>
  <si>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</si>
  <si>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</si>
  <si>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</si>
  <si>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</si>
  <si>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</si>
  <si>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</si>
  <si>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</si>
  <si>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</si>
  <si>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</si>
  <si>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</si>
  <si>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</si>
  <si>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</si>
  <si>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</si>
  <si>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</si>
  <si>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</si>
  <si>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</si>
  <si>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</si>
  <si>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</si>
  <si>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</si>
  <si>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</si>
  <si>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</si>
  <si>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</si>
  <si>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</si>
  <si>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</si>
  <si>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</si>
  <si>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</si>
  <si>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</si>
  <si>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</si>
  <si>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</si>
  <si>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</si>
  <si>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</si>
  <si>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</si>
  <si>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</si>
  <si>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</si>
  <si>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</si>
  <si>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</si>
  <si>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</si>
  <si>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</si>
  <si>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</si>
  <si>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</si>
  <si>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</si>
  <si>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</si>
  <si>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</si>
  <si>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</si>
  <si>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</si>
  <si>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</si>
  <si>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</si>
  <si>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</si>
  <si>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</si>
  <si>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</si>
  <si>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</si>
  <si>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</si>
  <si>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</si>
  <si>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</si>
  <si>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</si>
  <si>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</si>
  <si>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</si>
  <si>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</si>
  <si>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</si>
  <si>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</si>
  <si>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</si>
  <si>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</si>
  <si>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</si>
  <si>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</si>
  <si>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</si>
  <si>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</si>
  <si>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</si>
  <si>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</si>
  <si>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</si>
  <si>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</si>
  <si>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</si>
  <si>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</si>
  <si>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</si>
  <si>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</si>
  <si>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</si>
  <si>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</si>
  <si>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</si>
  <si>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</si>
  <si>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</si>
  <si>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</si>
  <si>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</si>
  <si>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</si>
  <si>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</si>
  <si>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</si>
  <si>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</si>
  <si>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</si>
  <si>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</si>
  <si>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</si>
  <si>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</si>
  <si>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</si>
  <si>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</si>
  <si>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</si>
  <si>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</si>
  <si>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</si>
  <si>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</si>
  <si>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</si>
  <si>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</si>
  <si>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</si>
  <si>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</si>
  <si>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</si>
  <si>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</si>
  <si>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</si>
  <si>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</si>
  <si>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</si>
  <si>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</si>
  <si>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</si>
  <si>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</si>
  <si>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</si>
  <si>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</si>
  <si>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</si>
  <si>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</si>
  <si>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</si>
  <si>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</si>
  <si>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</si>
  <si>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</si>
  <si>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</si>
  <si>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</si>
  <si>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</si>
  <si>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</si>
  <si>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</si>
  <si>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</si>
  <si>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</si>
  <si>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</si>
  <si>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</si>
  <si>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</si>
  <si>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</si>
  <si>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</si>
  <si>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</si>
  <si>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</si>
  <si>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</si>
  <si>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</si>
  <si>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</si>
  <si>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</si>
  <si>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</si>
  <si>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</si>
  <si>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</si>
  <si>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</si>
  <si>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</si>
  <si>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</si>
  <si>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</si>
  <si>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</si>
  <si>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</si>
  <si>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</si>
  <si>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</si>
  <si>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</si>
  <si>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</si>
  <si>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</si>
  <si>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</si>
  <si>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</si>
  <si>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</si>
  <si>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</si>
  <si>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</si>
  <si>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</si>
  <si>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</si>
  <si>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</si>
  <si>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</si>
  <si>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</si>
  <si>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</si>
  <si>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</si>
  <si>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</si>
  <si>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</si>
  <si>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</si>
  <si>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</si>
  <si>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</si>
  <si>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</si>
  <si>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</si>
  <si>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</si>
  <si>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</si>
  <si>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</si>
  <si>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</si>
  <si>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</si>
  <si>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</si>
  <si>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</si>
  <si>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</si>
  <si>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</si>
  <si>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</si>
  <si>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</si>
  <si>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</si>
  <si>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</si>
  <si>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</si>
  <si>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</si>
  <si>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</si>
  <si>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</si>
  <si>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</si>
  <si>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</si>
  <si>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</si>
  <si>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</si>
  <si>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</si>
  <si>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</si>
  <si>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</si>
  <si>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</si>
  <si>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</si>
  <si>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</si>
  <si>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</si>
  <si>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</si>
  <si>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</si>
  <si>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</si>
  <si>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</si>
  <si>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</si>
  <si>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</si>
  <si>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</si>
  <si>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</si>
  <si>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</si>
  <si>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</si>
  <si>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</si>
  <si>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</si>
  <si>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</si>
  <si>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</si>
  <si>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</si>
  <si>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</si>
  <si>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</si>
  <si>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</si>
  <si>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</si>
  <si>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</si>
  <si>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</si>
  <si>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</si>
  <si>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</si>
  <si>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</si>
  <si>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</si>
  <si>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</si>
  <si>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</si>
  <si>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</si>
  <si>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</si>
  <si>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</si>
  <si>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</si>
  <si>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</si>
  <si>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</si>
  <si>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</si>
  <si>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</si>
  <si>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</si>
  <si>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</si>
  <si>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</si>
  <si>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</si>
  <si>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</si>
  <si>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</si>
  <si>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</si>
  <si>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</si>
  <si>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</si>
  <si>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</si>
  <si>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</si>
  <si>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</si>
  <si>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</si>
  <si>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</si>
  <si>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</si>
  <si>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</si>
  <si>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</si>
  <si>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</si>
  <si>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</si>
  <si>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</si>
  <si>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</si>
  <si>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</si>
  <si>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</si>
  <si>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</si>
  <si>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</si>
  <si>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</si>
  <si>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</si>
  <si>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</si>
  <si>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</si>
  <si>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</si>
  <si>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</si>
  <si>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</si>
  <si>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</si>
  <si>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</si>
  <si>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</si>
  <si>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</si>
  <si>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</si>
  <si>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</si>
  <si>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</si>
  <si>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</si>
  <si>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</si>
  <si>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</si>
  <si>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</si>
  <si>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</si>
  <si>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</si>
  <si>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</si>
  <si>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</si>
  <si>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</si>
  <si>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</si>
  <si>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</si>
  <si>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</si>
  <si>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</si>
  <si>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</si>
  <si>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</si>
  <si>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</si>
  <si>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</si>
  <si>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</si>
  <si>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</si>
  <si>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</si>
  <si>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</si>
  <si>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</si>
  <si>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</si>
  <si>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</si>
  <si>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</si>
  <si>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</si>
  <si>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</si>
  <si>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</si>
  <si>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</si>
  <si>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</si>
  <si>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</si>
  <si>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</si>
  <si>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</si>
  <si>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</si>
  <si>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</si>
  <si>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</si>
  <si>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</si>
  <si>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</si>
  <si>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</si>
  <si>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</si>
  <si>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</si>
  <si>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</si>
  <si>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</si>
  <si>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</si>
  <si>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</si>
  <si>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</si>
  <si>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</si>
  <si>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</si>
  <si>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</si>
  <si>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</si>
  <si>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</si>
  <si>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</si>
  <si>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</si>
  <si>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</si>
  <si>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</si>
  <si>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</si>
  <si>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</si>
  <si>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</si>
  <si>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</si>
  <si>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</si>
  <si>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</si>
  <si>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</si>
  <si>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</si>
  <si>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</si>
  <si>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</si>
  <si>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</si>
  <si>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</si>
  <si>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</si>
  <si>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</si>
  <si>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</si>
  <si>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</si>
  <si>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</si>
  <si>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</si>
  <si>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</si>
  <si>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</si>
  <si>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</si>
  <si>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</si>
  <si>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</si>
  <si>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</si>
  <si>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</si>
  <si>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</si>
  <si>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</si>
  <si>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</si>
  <si>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</si>
  <si>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</si>
  <si>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</si>
  <si>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</si>
  <si>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</si>
  <si>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</si>
  <si>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</si>
  <si>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</si>
  <si>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</si>
  <si>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</si>
  <si>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</si>
  <si>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</si>
  <si>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</si>
  <si>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</si>
  <si>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</si>
  <si>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</si>
  <si>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</si>
  <si>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</si>
  <si>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</si>
  <si>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</si>
  <si>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</si>
  <si>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</si>
  <si>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</si>
  <si>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</si>
  <si>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</si>
  <si>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</si>
  <si>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</si>
  <si>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</si>
  <si>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</si>
  <si>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</si>
  <si>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</si>
  <si>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</si>
  <si>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</si>
  <si>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</si>
  <si>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</si>
  <si>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</si>
  <si>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</si>
  <si>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</si>
  <si>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</si>
  <si>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</si>
  <si>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</si>
  <si>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</si>
  <si>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</si>
  <si>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</si>
  <si>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</si>
  <si>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</si>
  <si>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</si>
  <si>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</si>
  <si>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</si>
  <si>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</si>
  <si>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</si>
  <si>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</si>
  <si>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</si>
  <si>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</si>
  <si>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</si>
  <si>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</si>
  <si>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</si>
  <si>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</si>
  <si>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</si>
  <si>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</si>
  <si>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</si>
  <si>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</si>
  <si>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</si>
  <si>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</si>
  <si>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</si>
  <si>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</si>
  <si>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</si>
  <si>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</si>
  <si>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</si>
  <si>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</si>
  <si>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</si>
  <si>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</si>
  <si>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</si>
  <si>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</si>
  <si>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</si>
  <si>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</si>
  <si>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</si>
  <si>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</si>
  <si>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</si>
  <si>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</si>
  <si>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</si>
  <si>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</si>
  <si>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</si>
  <si>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</si>
  <si>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</si>
  <si>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</si>
  <si>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</si>
  <si>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</si>
  <si>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</si>
  <si>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</si>
  <si>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</si>
  <si>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</si>
  <si>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</si>
  <si>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</si>
  <si>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</si>
  <si>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</si>
  <si>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</si>
  <si>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</si>
  <si>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</si>
  <si>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</si>
  <si>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</si>
  <si>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</si>
  <si>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</si>
  <si>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</si>
  <si>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</si>
  <si>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</si>
  <si>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</si>
  <si>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</si>
  <si>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</si>
  <si>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</si>
  <si>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</si>
  <si>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</si>
  <si>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</si>
  <si>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</si>
  <si>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</si>
  <si>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</si>
  <si>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</si>
  <si>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</si>
  <si>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</si>
  <si>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</si>
  <si>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</si>
  <si>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</si>
  <si>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</si>
  <si>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</si>
  <si>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</si>
  <si>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</si>
  <si>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</si>
  <si>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</si>
  <si>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</si>
  <si>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</si>
  <si>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</si>
  <si>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</si>
  <si>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</si>
  <si>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</si>
  <si>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</si>
  <si>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</si>
  <si>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</si>
  <si>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</si>
  <si>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</si>
  <si>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</si>
  <si>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</si>
  <si>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</si>
  <si>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</si>
  <si>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</si>
  <si>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</si>
  <si>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</si>
  <si>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</si>
  <si>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</si>
  <si>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</si>
  <si>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</si>
  <si>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</si>
  <si>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</si>
  <si>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</si>
  <si>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</si>
  <si>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</si>
  <si>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</si>
  <si>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</si>
  <si>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</si>
  <si>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</si>
  <si>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</si>
  <si>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</si>
  <si>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</si>
  <si>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</si>
  <si>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</si>
  <si>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</si>
  <si>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</si>
  <si>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</si>
  <si>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</si>
  <si>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</si>
  <si>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</si>
  <si>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</si>
  <si>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</si>
  <si>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</si>
  <si>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</si>
  <si>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</si>
  <si>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</si>
  <si>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</si>
  <si>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</si>
  <si>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</si>
  <si>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</si>
  <si>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</si>
  <si>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</si>
  <si>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</si>
  <si>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</si>
  <si>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</si>
  <si>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</si>
  <si>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</si>
  <si>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</si>
  <si>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</si>
  <si>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</si>
  <si>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</si>
  <si>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</si>
  <si>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</si>
  <si>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</si>
  <si>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</si>
  <si>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</si>
  <si>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</si>
  <si>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</si>
  <si>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</si>
  <si>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</si>
  <si>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</si>
  <si>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</si>
  <si>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</si>
  <si>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</si>
  <si>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</si>
  <si>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</si>
  <si>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</si>
  <si>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</si>
  <si>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</si>
  <si>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</si>
  <si>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</si>
  <si>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</si>
  <si>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</si>
  <si>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</si>
  <si>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</si>
  <si>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</si>
  <si>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</si>
  <si>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</si>
  <si>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</si>
  <si>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</si>
  <si>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</si>
  <si>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</si>
  <si>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</si>
  <si>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</si>
  <si>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</si>
  <si>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</si>
  <si>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</si>
  <si>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</si>
  <si>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</si>
  <si>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</si>
  <si>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</si>
  <si>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</si>
  <si>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</si>
  <si>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</si>
  <si>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</si>
  <si>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</si>
  <si>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</si>
  <si>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</si>
  <si>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</si>
  <si>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</si>
  <si>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</si>
  <si>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</si>
  <si>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</si>
  <si>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</si>
  <si>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</si>
  <si>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</si>
  <si>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</si>
  <si>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</si>
  <si>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</si>
  <si>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</si>
  <si>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</si>
  <si>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</si>
  <si>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</si>
  <si>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</si>
  <si>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</si>
  <si>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</si>
  <si>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</si>
  <si>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</si>
  <si>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</si>
  <si>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</si>
  <si>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</si>
  <si>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</si>
  <si>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</si>
  <si>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</si>
  <si>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</si>
  <si>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</si>
  <si>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</si>
  <si>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</si>
  <si>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</si>
  <si>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</si>
  <si>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</si>
  <si>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</si>
  <si>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</si>
  <si>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</si>
  <si>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</si>
  <si>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</si>
  <si>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</si>
  <si>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</si>
  <si>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</si>
  <si>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</si>
  <si>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</si>
  <si>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</si>
  <si>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</si>
  <si>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</si>
  <si>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</si>
  <si>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</si>
  <si>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</si>
  <si>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</si>
  <si>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</si>
  <si>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</si>
  <si>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</si>
  <si>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</si>
  <si>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</si>
  <si>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</si>
  <si>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</si>
  <si>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</si>
  <si>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</si>
  <si>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</si>
  <si>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</si>
  <si>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</si>
  <si>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</si>
  <si>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</si>
  <si>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</si>
  <si>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</si>
  <si>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</si>
  <si>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</si>
  <si>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</si>
  <si>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</si>
  <si>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</si>
  <si>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</si>
  <si>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</si>
  <si>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</si>
  <si>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</si>
  <si>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</si>
  <si>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</si>
  <si>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</si>
  <si>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</si>
  <si>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</si>
  <si>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</si>
  <si>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</si>
  <si>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</si>
  <si>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</si>
  <si>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</si>
  <si>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</si>
  <si>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</si>
  <si>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</si>
  <si>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</si>
  <si>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</si>
  <si>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</si>
  <si>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</si>
  <si>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</si>
  <si>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</si>
  <si>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</si>
  <si>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</si>
  <si>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</si>
  <si>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</si>
  <si>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</si>
  <si>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</si>
  <si>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</si>
  <si>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</si>
  <si>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</si>
  <si>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</si>
  <si>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</si>
  <si>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</si>
  <si>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</si>
  <si>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</si>
  <si>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</si>
  <si>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</si>
  <si>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</si>
  <si>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</si>
  <si>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</si>
  <si>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</si>
  <si>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</si>
  <si>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</si>
  <si>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</si>
  <si>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</si>
  <si>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</si>
  <si>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</si>
  <si>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</si>
  <si>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</si>
  <si>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</si>
  <si>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</si>
  <si>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</si>
  <si>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</si>
  <si>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</si>
  <si>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</si>
  <si>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</si>
  <si>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</si>
  <si>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</si>
  <si>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</si>
  <si>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</si>
  <si>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</si>
  <si>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</si>
  <si>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</si>
  <si>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</si>
  <si>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</si>
  <si>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</si>
  <si>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</si>
  <si>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</si>
  <si>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</si>
  <si>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</si>
  <si>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</si>
  <si>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</si>
  <si>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</si>
  <si>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</si>
  <si>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</si>
  <si>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</si>
  <si>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</si>
  <si>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</si>
  <si>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</si>
  <si>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</si>
  <si>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</si>
  <si>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</si>
  <si>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</si>
  <si>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</si>
  <si>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</si>
  <si>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</si>
  <si>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</si>
  <si>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</si>
  <si>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</si>
  <si>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</si>
  <si>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</si>
  <si>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</si>
  <si>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</si>
  <si>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</si>
  <si>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</si>
  <si>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</si>
  <si>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</si>
  <si>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</si>
  <si>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</si>
  <si>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</si>
  <si>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</si>
  <si>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</si>
  <si>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</si>
  <si>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</si>
  <si>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</si>
  <si>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</si>
  <si>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</si>
  <si>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</si>
  <si>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</si>
  <si>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</si>
  <si>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</si>
  <si>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</si>
  <si>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</si>
  <si>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</si>
  <si>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</si>
  <si>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</si>
  <si>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</si>
  <si>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</si>
  <si>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</si>
  <si>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</si>
  <si>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</si>
  <si>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</si>
  <si>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</si>
  <si>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</si>
  <si>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</si>
  <si>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</si>
  <si>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</si>
  <si>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</si>
  <si>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</si>
  <si>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</si>
  <si>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</si>
  <si>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</si>
  <si>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</si>
  <si>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</si>
  <si>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</si>
  <si>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</si>
  <si>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</si>
  <si>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</si>
  <si>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</si>
  <si>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</si>
  <si>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</si>
  <si>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</si>
  <si>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</si>
  <si>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</si>
  <si>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</si>
  <si>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</si>
  <si>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</si>
  <si>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</si>
  <si>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</si>
  <si>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</si>
  <si>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</si>
  <si>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</si>
  <si>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</si>
  <si>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</si>
  <si>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</si>
  <si>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</si>
  <si>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</si>
  <si>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</si>
  <si>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</si>
  <si>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</si>
  <si>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</si>
  <si>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</si>
  <si>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</si>
  <si>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</si>
  <si>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</si>
  <si>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</si>
  <si>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</si>
  <si>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</si>
  <si>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</si>
  <si>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</si>
  <si>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</si>
  <si>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</si>
  <si>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</si>
  <si>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</si>
  <si>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</si>
  <si>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</si>
  <si>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</si>
  <si>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</si>
  <si>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</si>
  <si>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</si>
  <si>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</si>
  <si>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</si>
  <si>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</si>
  <si>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</si>
  <si>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</si>
  <si>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</si>
  <si>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</si>
  <si>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</si>
  <si>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</si>
  <si>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</si>
  <si>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</si>
  <si>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</si>
  <si>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</si>
  <si>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</si>
  <si>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</si>
  <si>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</si>
  <si>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</si>
  <si>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</si>
  <si>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</si>
  <si>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</si>
  <si>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</si>
  <si>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</si>
  <si>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</si>
  <si>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</si>
  <si>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</si>
  <si>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</si>
  <si>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</si>
  <si>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</si>
  <si>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</si>
  <si>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</si>
  <si>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</si>
  <si>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</si>
  <si>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</si>
  <si>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</si>
  <si>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</si>
  <si>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</si>
  <si>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</si>
  <si>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</si>
  <si>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</si>
  <si>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</si>
  <si>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</si>
  <si>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</si>
  <si>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</si>
  <si>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</si>
  <si>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</si>
  <si>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</si>
  <si>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</si>
  <si>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</si>
  <si>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</si>
  <si>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</si>
  <si>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</si>
  <si>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</si>
  <si>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</si>
  <si>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</si>
  <si>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</si>
  <si>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</si>
  <si>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</si>
  <si>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</si>
  <si>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</si>
  <si>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</si>
  <si>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</si>
  <si>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</si>
  <si>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</si>
  <si>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</si>
  <si>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</si>
  <si>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</si>
  <si>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</si>
  <si>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</si>
  <si>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</si>
  <si>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</si>
  <si>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</si>
  <si>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</si>
  <si>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</si>
  <si>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</si>
  <si>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</si>
  <si>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</si>
  <si>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</si>
  <si>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</si>
  <si>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</si>
  <si>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</si>
  <si>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</si>
  <si>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</si>
  <si>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</si>
  <si>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</si>
  <si>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</si>
  <si>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</si>
  <si>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</si>
  <si>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</si>
  <si>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</si>
  <si>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</si>
  <si>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</si>
  <si>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</si>
  <si>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</si>
  <si>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</si>
  <si>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</si>
  <si>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</si>
  <si>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</si>
  <si>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</si>
  <si>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</si>
  <si>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</si>
  <si>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record</t>
  </si>
  <si>
    <t>49.00-&gt;48.00</t>
  </si>
  <si>
    <t>cost++</t>
  </si>
  <si>
    <t>11/2/2018 est</t>
  </si>
  <si>
    <t>11/7/2018 est</t>
  </si>
  <si>
    <t>11/16/2018 est</t>
  </si>
  <si>
    <t>9/13/2018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</si>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</sst>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4"/>
      <tableStyleElement type="headerRow" dxfId="292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14616"/>
        <c:axId val="461614224"/>
      </c:scatterChart>
      <c:valAx>
        <c:axId val="461614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4224"/>
        <c:crosses val="autoZero"/>
        <c:crossBetween val="midCat"/>
      </c:valAx>
      <c:valAx>
        <c:axId val="4616142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15400"/>
        <c:axId val="461616184"/>
      </c:scatterChart>
      <c:valAx>
        <c:axId val="46161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6184"/>
        <c:crosses val="autoZero"/>
        <c:crossBetween val="midCat"/>
      </c:valAx>
      <c:valAx>
        <c:axId val="46161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54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16576"/>
        <c:axId val="461616968"/>
      </c:scatterChart>
      <c:valAx>
        <c:axId val="46161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6968"/>
        <c:crosses val="autoZero"/>
        <c:crossBetween val="midCat"/>
      </c:valAx>
      <c:valAx>
        <c:axId val="461616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17752"/>
        <c:axId val="461612264"/>
      </c:scatterChart>
      <c:valAx>
        <c:axId val="46161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2264"/>
        <c:crosses val="autoZero"/>
        <c:crossBetween val="midCat"/>
      </c:valAx>
      <c:valAx>
        <c:axId val="4616122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18536"/>
        <c:axId val="461611088"/>
      </c:scatterChart>
      <c:valAx>
        <c:axId val="46161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1088"/>
        <c:crosses val="autoZero"/>
        <c:crossBetween val="midCat"/>
      </c:valAx>
      <c:valAx>
        <c:axId val="46161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0.47178903384047233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1192"/>
        <c:axId val="472481976"/>
      </c:scatterChart>
      <c:valAx>
        <c:axId val="47248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1976"/>
        <c:crosses val="autoZero"/>
        <c:crossBetween val="midCat"/>
      </c:valAx>
      <c:valAx>
        <c:axId val="4724819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1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3544"/>
        <c:axId val="472483152"/>
      </c:scatterChart>
      <c:valAx>
        <c:axId val="47248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3152"/>
        <c:crosses val="autoZero"/>
        <c:crossBetween val="midCat"/>
      </c:valAx>
      <c:valAx>
        <c:axId val="47248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35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43337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5896"/>
        <c:axId val="472481584"/>
      </c:scatterChart>
      <c:valAx>
        <c:axId val="47248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1584"/>
        <c:crosses val="autoZero"/>
        <c:crossBetween val="midCat"/>
      </c:valAx>
      <c:valAx>
        <c:axId val="47248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13048"/>
        <c:axId val="461613440"/>
      </c:lineChart>
      <c:dateAx>
        <c:axId val="461613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3440"/>
        <c:crosses val="autoZero"/>
        <c:auto val="1"/>
        <c:lblOffset val="100"/>
        <c:baseTimeUnit val="days"/>
      </c:dateAx>
      <c:valAx>
        <c:axId val="4616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1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49200"/>
        <c:axId val="473650376"/>
      </c:lineChart>
      <c:dateAx>
        <c:axId val="47364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50376"/>
        <c:crosses val="autoZero"/>
        <c:auto val="1"/>
        <c:lblOffset val="100"/>
        <c:baseTimeUnit val="days"/>
      </c:dateAx>
      <c:valAx>
        <c:axId val="473650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4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47240"/>
        <c:axId val="473653120"/>
      </c:lineChart>
      <c:dateAx>
        <c:axId val="47364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53120"/>
        <c:crosses val="autoZero"/>
        <c:auto val="1"/>
        <c:lblOffset val="100"/>
        <c:baseTimeUnit val="days"/>
      </c:dateAx>
      <c:valAx>
        <c:axId val="473653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4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653904"/>
        <c:axId val="473646456"/>
      </c:lineChart>
      <c:dateAx>
        <c:axId val="473653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46456"/>
        <c:crosses val="autoZero"/>
        <c:auto val="1"/>
        <c:lblOffset val="100"/>
        <c:baseTimeUnit val="days"/>
      </c:dateAx>
      <c:valAx>
        <c:axId val="47364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5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48416"/>
        <c:axId val="473648808"/>
      </c:lineChart>
      <c:dateAx>
        <c:axId val="47364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48808"/>
        <c:crosses val="autoZero"/>
        <c:auto val="1"/>
        <c:lblOffset val="100"/>
        <c:baseTimeUnit val="days"/>
      </c:dateAx>
      <c:valAx>
        <c:axId val="47364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4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59824"/>
        <c:axId val="473059432"/>
      </c:lineChart>
      <c:dateAx>
        <c:axId val="47305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9432"/>
        <c:crosses val="autoZero"/>
        <c:auto val="1"/>
        <c:lblOffset val="100"/>
        <c:baseTimeUnit val="days"/>
      </c:dateAx>
      <c:valAx>
        <c:axId val="47305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64136"/>
        <c:axId val="473060216"/>
      </c:lineChart>
      <c:dateAx>
        <c:axId val="47306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0216"/>
        <c:crosses val="autoZero"/>
        <c:auto val="1"/>
        <c:lblOffset val="100"/>
        <c:baseTimeUnit val="days"/>
      </c:dateAx>
      <c:valAx>
        <c:axId val="47306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4528"/>
        <c:axId val="473066488"/>
      </c:lineChart>
      <c:dateAx>
        <c:axId val="473064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6488"/>
        <c:crosses val="autoZero"/>
        <c:auto val="1"/>
        <c:lblOffset val="100"/>
        <c:baseTimeUnit val="days"/>
      </c:dateAx>
      <c:valAx>
        <c:axId val="47306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1784"/>
        <c:axId val="473066096"/>
      </c:lineChart>
      <c:dateAx>
        <c:axId val="473061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6096"/>
        <c:crosses val="autoZero"/>
        <c:auto val="1"/>
        <c:lblOffset val="100"/>
        <c:baseTimeUnit val="days"/>
      </c:dateAx>
      <c:valAx>
        <c:axId val="4730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3352"/>
        <c:axId val="473061000"/>
      </c:lineChart>
      <c:dateAx>
        <c:axId val="473063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1000"/>
        <c:crosses val="autoZero"/>
        <c:auto val="1"/>
        <c:lblOffset val="100"/>
        <c:baseTimeUnit val="days"/>
      </c:dateAx>
      <c:valAx>
        <c:axId val="4730610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2176"/>
        <c:axId val="473063744"/>
      </c:lineChart>
      <c:dateAx>
        <c:axId val="47306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3744"/>
        <c:crosses val="autoZero"/>
        <c:auto val="1"/>
        <c:lblOffset val="100"/>
        <c:baseTimeUnit val="days"/>
      </c:dateAx>
      <c:valAx>
        <c:axId val="4730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11640"/>
        <c:axId val="488815560"/>
      </c:lineChart>
      <c:dateAx>
        <c:axId val="48881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5560"/>
        <c:crosses val="autoZero"/>
        <c:auto val="1"/>
        <c:lblOffset val="100"/>
        <c:baseTimeUnit val="days"/>
      </c:dateAx>
      <c:valAx>
        <c:axId val="488815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11248"/>
        <c:axId val="488814384"/>
      </c:lineChart>
      <c:dateAx>
        <c:axId val="488811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4384"/>
        <c:crosses val="autoZero"/>
        <c:auto val="1"/>
        <c:lblOffset val="100"/>
        <c:baseTimeUnit val="days"/>
      </c:dateAx>
      <c:valAx>
        <c:axId val="48881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10856"/>
        <c:axId val="488815952"/>
      </c:lineChart>
      <c:catAx>
        <c:axId val="48881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5952"/>
        <c:crosses val="autoZero"/>
        <c:auto val="1"/>
        <c:lblAlgn val="ctr"/>
        <c:lblOffset val="100"/>
        <c:noMultiLvlLbl val="0"/>
      </c:catAx>
      <c:valAx>
        <c:axId val="48881595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08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KR!$B$63:$B$171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KR!$K$64:$K$171</c:f>
              <c:numCache>
                <c:formatCode>0.00</c:formatCode>
                <c:ptCount val="108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15168"/>
        <c:axId val="488808504"/>
      </c:lineChart>
      <c:catAx>
        <c:axId val="48881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8504"/>
        <c:crosses val="autoZero"/>
        <c:auto val="1"/>
        <c:lblAlgn val="ctr"/>
        <c:lblOffset val="100"/>
        <c:noMultiLvlLbl val="0"/>
      </c:catAx>
      <c:valAx>
        <c:axId val="48880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51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812816"/>
        <c:axId val="488813600"/>
      </c:lineChart>
      <c:dateAx>
        <c:axId val="488812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3600"/>
        <c:crosses val="autoZero"/>
        <c:auto val="1"/>
        <c:lblOffset val="100"/>
        <c:baseTimeUnit val="days"/>
      </c:dateAx>
      <c:valAx>
        <c:axId val="48881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1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485504"/>
        <c:axId val="473060608"/>
      </c:lineChart>
      <c:dateAx>
        <c:axId val="472485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0608"/>
        <c:crosses val="autoZero"/>
        <c:auto val="1"/>
        <c:lblOffset val="100"/>
        <c:baseTimeUnit val="days"/>
      </c:dateAx>
      <c:valAx>
        <c:axId val="4730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0728"/>
        <c:axId val="488211120"/>
      </c:lineChart>
      <c:dateAx>
        <c:axId val="488210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1120"/>
        <c:crosses val="autoZero"/>
        <c:auto val="1"/>
        <c:lblOffset val="100"/>
        <c:baseTimeUnit val="days"/>
      </c:dateAx>
      <c:valAx>
        <c:axId val="48821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1904"/>
        <c:axId val="488206808"/>
      </c:lineChart>
      <c:dateAx>
        <c:axId val="488211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6808"/>
        <c:crosses val="autoZero"/>
        <c:auto val="1"/>
        <c:lblOffset val="100"/>
        <c:baseTimeUnit val="days"/>
      </c:dateAx>
      <c:valAx>
        <c:axId val="48820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07200"/>
        <c:axId val="488207592"/>
      </c:lineChart>
      <c:dateAx>
        <c:axId val="48820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7592"/>
        <c:crosses val="autoZero"/>
        <c:auto val="1"/>
        <c:lblOffset val="100"/>
        <c:baseTimeUnit val="days"/>
      </c:dateAx>
      <c:valAx>
        <c:axId val="48820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0336"/>
        <c:axId val="488207984"/>
      </c:lineChart>
      <c:dateAx>
        <c:axId val="48821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7984"/>
        <c:crosses val="autoZero"/>
        <c:auto val="1"/>
        <c:lblOffset val="100"/>
        <c:baseTimeUnit val="days"/>
      </c:dateAx>
      <c:valAx>
        <c:axId val="48820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2296"/>
        <c:axId val="488209552"/>
      </c:lineChart>
      <c:dateAx>
        <c:axId val="48821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9552"/>
        <c:crosses val="autoZero"/>
        <c:auto val="1"/>
        <c:lblOffset val="100"/>
        <c:baseTimeUnit val="days"/>
      </c:dateAx>
      <c:valAx>
        <c:axId val="48820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3080"/>
        <c:axId val="488213864"/>
      </c:lineChart>
      <c:dateAx>
        <c:axId val="488213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3864"/>
        <c:crosses val="autoZero"/>
        <c:auto val="1"/>
        <c:lblOffset val="100"/>
        <c:baseTimeUnit val="days"/>
      </c:dateAx>
      <c:valAx>
        <c:axId val="4882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09944"/>
        <c:axId val="491052960"/>
      </c:lineChart>
      <c:dateAx>
        <c:axId val="48820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2960"/>
        <c:crosses val="autoZero"/>
        <c:auto val="1"/>
        <c:lblOffset val="100"/>
        <c:baseTimeUnit val="days"/>
      </c:dateAx>
      <c:valAx>
        <c:axId val="491052960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56488"/>
        <c:axId val="491051000"/>
      </c:lineChart>
      <c:dateAx>
        <c:axId val="491056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1000"/>
        <c:crosses val="autoZero"/>
        <c:auto val="1"/>
        <c:lblOffset val="100"/>
        <c:baseTimeUnit val="days"/>
      </c:dateAx>
      <c:valAx>
        <c:axId val="49105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50216"/>
        <c:axId val="491054528"/>
      </c:lineChart>
      <c:dateAx>
        <c:axId val="49105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4528"/>
        <c:crosses val="autoZero"/>
        <c:auto val="1"/>
        <c:lblOffset val="100"/>
        <c:baseTimeUnit val="days"/>
      </c:dateAx>
      <c:valAx>
        <c:axId val="491054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54136"/>
        <c:axId val="491053744"/>
      </c:lineChart>
      <c:dateAx>
        <c:axId val="49105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3744"/>
        <c:crosses val="autoZero"/>
        <c:auto val="1"/>
        <c:lblOffset val="100"/>
        <c:baseTimeUnit val="days"/>
      </c:dateAx>
      <c:valAx>
        <c:axId val="491053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55312"/>
        <c:axId val="491050608"/>
      </c:lineChart>
      <c:dateAx>
        <c:axId val="491055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0608"/>
        <c:crosses val="autoZero"/>
        <c:auto val="1"/>
        <c:lblOffset val="100"/>
        <c:baseTimeUnit val="days"/>
      </c:dateAx>
      <c:valAx>
        <c:axId val="4910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7240"/>
        <c:axId val="490559984"/>
      </c:lineChart>
      <c:dateAx>
        <c:axId val="49055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9984"/>
        <c:crosses val="autoZero"/>
        <c:auto val="1"/>
        <c:lblOffset val="100"/>
        <c:baseTimeUnit val="days"/>
      </c:dateAx>
      <c:valAx>
        <c:axId val="490559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2336"/>
        <c:axId val="490562728"/>
      </c:lineChart>
      <c:dateAx>
        <c:axId val="490562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728"/>
        <c:crosses val="autoZero"/>
        <c:auto val="1"/>
        <c:lblOffset val="100"/>
        <c:baseTimeUnit val="days"/>
      </c:dateAx>
      <c:valAx>
        <c:axId val="49056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563120"/>
        <c:axId val="490559200"/>
      </c:lineChart>
      <c:dateAx>
        <c:axId val="490563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9200"/>
        <c:crosses val="autoZero"/>
        <c:auto val="1"/>
        <c:lblOffset val="100"/>
        <c:baseTimeUnit val="days"/>
      </c:dateAx>
      <c:valAx>
        <c:axId val="4905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559592"/>
        <c:axId val="490557632"/>
      </c:lineChart>
      <c:dateAx>
        <c:axId val="490559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7632"/>
        <c:crosses val="autoZero"/>
        <c:auto val="1"/>
        <c:lblOffset val="100"/>
        <c:baseTimeUnit val="days"/>
      </c:dateAx>
      <c:valAx>
        <c:axId val="49055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9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8416"/>
        <c:axId val="490558024"/>
      </c:lineChart>
      <c:dateAx>
        <c:axId val="49055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8024"/>
        <c:crosses val="autoZero"/>
        <c:auto val="1"/>
        <c:lblOffset val="100"/>
        <c:baseTimeUnit val="days"/>
      </c:dateAx>
      <c:valAx>
        <c:axId val="49055802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50832"/>
        <c:axId val="504147696"/>
      </c:lineChart>
      <c:dateAx>
        <c:axId val="504150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7696"/>
        <c:crosses val="autoZero"/>
        <c:auto val="1"/>
        <c:lblOffset val="100"/>
        <c:baseTimeUnit val="days"/>
      </c:dateAx>
      <c:valAx>
        <c:axId val="5041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5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48088"/>
        <c:axId val="504139856"/>
      </c:lineChart>
      <c:catAx>
        <c:axId val="504148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9856"/>
        <c:crosses val="autoZero"/>
        <c:auto val="1"/>
        <c:lblAlgn val="ctr"/>
        <c:lblOffset val="100"/>
        <c:noMultiLvlLbl val="0"/>
      </c:catAx>
      <c:valAx>
        <c:axId val="504139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147304"/>
        <c:axId val="504146128"/>
      </c:scatterChart>
      <c:valAx>
        <c:axId val="50414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6128"/>
        <c:crosses val="autoZero"/>
        <c:crossBetween val="midCat"/>
      </c:valAx>
      <c:valAx>
        <c:axId val="504146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7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144560"/>
        <c:axId val="504151616"/>
      </c:scatterChart>
      <c:valAx>
        <c:axId val="50414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51616"/>
        <c:crosses val="autoZero"/>
        <c:crossBetween val="midCat"/>
      </c:valAx>
      <c:valAx>
        <c:axId val="5041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50048"/>
        <c:axId val="504146912"/>
      </c:lineChart>
      <c:catAx>
        <c:axId val="504150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6912"/>
        <c:crosses val="autoZero"/>
        <c:auto val="1"/>
        <c:lblAlgn val="ctr"/>
        <c:lblOffset val="100"/>
        <c:noMultiLvlLbl val="0"/>
      </c:catAx>
      <c:valAx>
        <c:axId val="504146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5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40640"/>
        <c:axId val="504141424"/>
      </c:lineChart>
      <c:dateAx>
        <c:axId val="50414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1424"/>
        <c:crosses val="autoZero"/>
        <c:auto val="1"/>
        <c:lblOffset val="100"/>
        <c:baseTimeUnit val="days"/>
      </c:dateAx>
      <c:valAx>
        <c:axId val="504141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4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55536"/>
        <c:axId val="504153576"/>
      </c:lineChart>
      <c:dateAx>
        <c:axId val="50415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53576"/>
        <c:crosses val="autoZero"/>
        <c:auto val="1"/>
        <c:lblOffset val="100"/>
        <c:baseTimeUnit val="days"/>
      </c:dateAx>
      <c:valAx>
        <c:axId val="5041535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5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85936"/>
        <c:axId val="528485152"/>
      </c:lineChart>
      <c:dateAx>
        <c:axId val="52848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5152"/>
        <c:crosses val="autoZero"/>
        <c:auto val="1"/>
        <c:lblOffset val="100"/>
        <c:baseTimeUnit val="days"/>
      </c:dateAx>
      <c:valAx>
        <c:axId val="528485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86328"/>
        <c:axId val="528474960"/>
      </c:lineChart>
      <c:dateAx>
        <c:axId val="528486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74960"/>
        <c:crosses val="autoZero"/>
        <c:auto val="1"/>
        <c:lblOffset val="100"/>
        <c:baseTimeUnit val="days"/>
      </c:dateAx>
      <c:valAx>
        <c:axId val="52847496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76528"/>
        <c:axId val="528482408"/>
      </c:lineChart>
      <c:dateAx>
        <c:axId val="528476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2408"/>
        <c:crosses val="autoZero"/>
        <c:auto val="1"/>
        <c:lblOffset val="100"/>
        <c:baseTimeUnit val="days"/>
      </c:dateAx>
      <c:valAx>
        <c:axId val="52848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77704"/>
        <c:axId val="528481232"/>
      </c:lineChart>
      <c:dateAx>
        <c:axId val="528477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1232"/>
        <c:crosses val="autoZero"/>
        <c:auto val="1"/>
        <c:lblOffset val="100"/>
        <c:baseTimeUnit val="days"/>
      </c:dateAx>
      <c:valAx>
        <c:axId val="528481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7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83976"/>
        <c:axId val="528478488"/>
      </c:lineChart>
      <c:catAx>
        <c:axId val="52848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78488"/>
        <c:crosses val="autoZero"/>
        <c:auto val="1"/>
        <c:lblAlgn val="ctr"/>
        <c:lblOffset val="100"/>
        <c:noMultiLvlLbl val="0"/>
      </c:catAx>
      <c:valAx>
        <c:axId val="528478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89072"/>
        <c:axId val="528487504"/>
      </c:lineChart>
      <c:catAx>
        <c:axId val="52848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7504"/>
        <c:crosses val="autoZero"/>
        <c:auto val="1"/>
        <c:lblAlgn val="ctr"/>
        <c:lblOffset val="100"/>
        <c:noMultiLvlLbl val="0"/>
      </c:catAx>
      <c:valAx>
        <c:axId val="5284875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487112"/>
        <c:axId val="528488288"/>
      </c:lineChart>
      <c:dateAx>
        <c:axId val="528487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8288"/>
        <c:crosses val="autoZero"/>
        <c:auto val="1"/>
        <c:lblOffset val="100"/>
        <c:baseTimeUnit val="days"/>
      </c:dateAx>
      <c:valAx>
        <c:axId val="5284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8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896984"/>
        <c:axId val="568897768"/>
      </c:lineChart>
      <c:dateAx>
        <c:axId val="568896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7768"/>
        <c:crosses val="autoZero"/>
        <c:auto val="1"/>
        <c:lblOffset val="100"/>
        <c:baseTimeUnit val="days"/>
      </c:dateAx>
      <c:valAx>
        <c:axId val="56889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6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98944"/>
        <c:axId val="568896200"/>
      </c:lineChart>
      <c:dateAx>
        <c:axId val="56889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6200"/>
        <c:crosses val="autoZero"/>
        <c:auto val="1"/>
        <c:lblOffset val="100"/>
        <c:baseTimeUnit val="days"/>
      </c:dateAx>
      <c:valAx>
        <c:axId val="5688962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86400"/>
        <c:axId val="568889536"/>
      </c:lineChart>
      <c:dateAx>
        <c:axId val="56888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9536"/>
        <c:crosses val="autoZero"/>
        <c:auto val="1"/>
        <c:lblOffset val="100"/>
        <c:baseTimeUnit val="days"/>
      </c:dateAx>
      <c:valAx>
        <c:axId val="568889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95024"/>
        <c:axId val="568885224"/>
      </c:lineChart>
      <c:dateAx>
        <c:axId val="568895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5224"/>
        <c:crosses val="autoZero"/>
        <c:auto val="1"/>
        <c:lblOffset val="100"/>
        <c:baseTimeUnit val="days"/>
      </c:dateAx>
      <c:valAx>
        <c:axId val="5688852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95416"/>
        <c:axId val="568883264"/>
      </c:lineChart>
      <c:dateAx>
        <c:axId val="568895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3264"/>
        <c:crosses val="autoZero"/>
        <c:auto val="1"/>
        <c:lblOffset val="100"/>
        <c:baseTimeUnit val="days"/>
      </c:dateAx>
      <c:valAx>
        <c:axId val="56888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9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84440"/>
        <c:axId val="568887184"/>
      </c:lineChart>
      <c:catAx>
        <c:axId val="56888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7184"/>
        <c:crosses val="autoZero"/>
        <c:auto val="1"/>
        <c:lblAlgn val="ctr"/>
        <c:lblOffset val="100"/>
        <c:noMultiLvlLbl val="0"/>
      </c:catAx>
      <c:valAx>
        <c:axId val="568887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36072"/>
        <c:axId val="516135288"/>
      </c:lineChart>
      <c:dateAx>
        <c:axId val="516136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35288"/>
        <c:crosses val="autoZero"/>
        <c:auto val="1"/>
        <c:lblOffset val="100"/>
        <c:baseTimeUnit val="days"/>
      </c:dateAx>
      <c:valAx>
        <c:axId val="5161352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3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7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4" dataDxfId="513">
  <autoFilter ref="O15:W26"/>
  <tableColumns count="9">
    <tableColumn id="1" name="Date" dataDxfId="512"/>
    <tableColumn id="2" name="Quarter" dataDxfId="511"/>
    <tableColumn id="3" name="Time" dataDxfId="510"/>
    <tableColumn id="4" name="EPS estimate" dataDxfId="509"/>
    <tableColumn id="5" name="EPS Actual" dataDxfId="508"/>
    <tableColumn id="6" name="Sales Estiamte (B)" dataDxfId="507"/>
    <tableColumn id="7" name="Sales Actual (B)" dataDxfId="506"/>
    <tableColumn id="8" name="Guidance" dataDxfId="505"/>
    <tableColumn id="9" name="Reaction" dataDxfId="50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0" activePane="bottomLeft" state="frozen"/>
      <selection pane="bottomLeft" activeCell="W12" sqref="W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1146</v>
      </c>
      <c r="J1" s="57" t="s">
        <v>74</v>
      </c>
      <c r="K1" s="357" t="s">
        <v>1145</v>
      </c>
      <c r="L1" s="346" t="s">
        <v>1147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0"/>
      <c r="C2" s="51"/>
      <c r="D2" s="788"/>
      <c r="E2" s="22" t="s">
        <v>50</v>
      </c>
      <c r="F2" s="2">
        <v>20.869900000000001</v>
      </c>
      <c r="G2" s="78">
        <v>8.053504545454528</v>
      </c>
      <c r="H2">
        <v>2200</v>
      </c>
      <c r="I2" s="2">
        <v>45913.780000000006</v>
      </c>
      <c r="J2" s="2">
        <v>17717.709999999963</v>
      </c>
      <c r="K2" s="2">
        <v>28196.070000000043</v>
      </c>
      <c r="L2" s="736">
        <v>1.5914059999853312</v>
      </c>
      <c r="M2" s="2">
        <v>42811.641000001669</v>
      </c>
      <c r="N2">
        <v>199</v>
      </c>
      <c r="O2" t="s">
        <v>1257</v>
      </c>
      <c r="P2" s="736">
        <v>9.5831796031605326E-3</v>
      </c>
      <c r="Q2" s="736">
        <v>1.26E-2</v>
      </c>
      <c r="R2" s="2">
        <v>33.126825396825396</v>
      </c>
      <c r="S2" s="29">
        <v>43317</v>
      </c>
      <c r="T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32.83</v>
      </c>
      <c r="G3" s="78">
        <v>30.306075</v>
      </c>
      <c r="H3">
        <v>1200</v>
      </c>
      <c r="I3" s="2">
        <v>39396</v>
      </c>
      <c r="J3" s="2">
        <v>36367.29</v>
      </c>
      <c r="K3" s="2">
        <v>3028.7099999999991</v>
      </c>
      <c r="L3" s="736">
        <v>8.3281157325717642E-2</v>
      </c>
      <c r="M3" s="2">
        <v>3028.7099999999991</v>
      </c>
      <c r="N3">
        <v>1200</v>
      </c>
      <c r="O3" t="s">
        <v>1241</v>
      </c>
      <c r="P3" s="736">
        <v>6.0919890344197383E-2</v>
      </c>
      <c r="Q3" s="736">
        <v>5.7999999999999996E-3</v>
      </c>
      <c r="R3" s="2">
        <v>9.4610951008645525</v>
      </c>
      <c r="S3" s="29">
        <v>43337</v>
      </c>
      <c r="T3" s="48"/>
      <c r="U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22.33</v>
      </c>
      <c r="G4" s="78">
        <v>25.796579999999995</v>
      </c>
      <c r="H4">
        <v>1000</v>
      </c>
      <c r="I4" s="2">
        <v>22330</v>
      </c>
      <c r="J4" s="2">
        <v>25796.579999999994</v>
      </c>
      <c r="K4" s="2">
        <v>-3466.5799999999945</v>
      </c>
      <c r="L4" s="736">
        <v>-0.13438137923709256</v>
      </c>
      <c r="M4" s="2">
        <v>-3391.5599999999945</v>
      </c>
      <c r="N4" s="29">
        <v>43349</v>
      </c>
      <c r="O4" t="s">
        <v>1276</v>
      </c>
      <c r="P4" s="736">
        <v>4.120017913121362E-2</v>
      </c>
      <c r="Q4" s="736">
        <v>0.03</v>
      </c>
      <c r="R4" s="2">
        <v>8.7568627450980383</v>
      </c>
      <c r="S4" s="29">
        <v>43319</v>
      </c>
      <c r="T4" s="48"/>
      <c r="V4" s="48"/>
    </row>
    <row r="5" spans="1:41" ht="21.95" customHeight="1" x14ac:dyDescent="0.25">
      <c r="A5" s="50"/>
      <c r="B5" s="50"/>
      <c r="C5" s="51"/>
      <c r="D5" s="788"/>
      <c r="E5" s="22" t="s">
        <v>714</v>
      </c>
      <c r="F5" s="2">
        <v>69.44</v>
      </c>
      <c r="G5" s="78">
        <v>62.082000000000043</v>
      </c>
      <c r="H5">
        <v>200</v>
      </c>
      <c r="I5" s="2">
        <v>13888</v>
      </c>
      <c r="J5" s="2">
        <v>12416.400000000009</v>
      </c>
      <c r="K5" s="2">
        <v>1471.5999999999913</v>
      </c>
      <c r="L5" s="736">
        <v>0.11852066621564945</v>
      </c>
      <c r="M5" s="2">
        <v>1471.5999999999913</v>
      </c>
      <c r="N5">
        <v>200</v>
      </c>
      <c r="O5" t="s">
        <v>1138</v>
      </c>
      <c r="P5" s="736">
        <v>2.3041474654377881E-2</v>
      </c>
      <c r="Q5" s="736">
        <v>3.3E-3</v>
      </c>
      <c r="R5" s="2">
        <v>11.621757322175732</v>
      </c>
      <c r="S5" s="29">
        <v>43317</v>
      </c>
      <c r="U5" s="48"/>
    </row>
    <row r="6" spans="1:41" ht="21.95" customHeight="1" x14ac:dyDescent="0.25">
      <c r="A6" s="50"/>
      <c r="B6" s="50"/>
      <c r="C6" s="51"/>
      <c r="D6" s="788"/>
      <c r="E6" s="22" t="s">
        <v>943</v>
      </c>
      <c r="F6" s="2">
        <v>38.5199</v>
      </c>
      <c r="G6" s="78">
        <v>42.790885714285722</v>
      </c>
      <c r="H6">
        <v>350</v>
      </c>
      <c r="I6" s="2">
        <v>13481.965</v>
      </c>
      <c r="J6" s="2">
        <v>14976.810000000003</v>
      </c>
      <c r="K6" s="2">
        <v>-1494.8450000000012</v>
      </c>
      <c r="L6" s="736">
        <v>-9.981064058367585E-2</v>
      </c>
      <c r="M6" s="2">
        <v>-1494.8450000000012</v>
      </c>
      <c r="N6">
        <v>150</v>
      </c>
      <c r="O6" t="s">
        <v>1277</v>
      </c>
      <c r="P6" s="736">
        <v>1.9900000000000001E-2</v>
      </c>
      <c r="Q6" s="736">
        <v>5.0000000000000001E-4</v>
      </c>
      <c r="R6" s="2">
        <v>18.56380722891566</v>
      </c>
      <c r="S6" s="859">
        <v>43331</v>
      </c>
      <c r="T6" s="48"/>
      <c r="W6" s="48"/>
      <c r="Y6" s="48"/>
    </row>
    <row r="7" spans="1:41" ht="21.95" customHeight="1" x14ac:dyDescent="0.25">
      <c r="A7" s="50"/>
      <c r="B7" s="51"/>
      <c r="C7" s="51"/>
      <c r="D7" s="788"/>
      <c r="E7" s="22" t="s">
        <v>223</v>
      </c>
      <c r="F7" s="2">
        <v>30.619900000000001</v>
      </c>
      <c r="G7" s="78">
        <v>16.926374999999897</v>
      </c>
      <c r="H7">
        <v>400</v>
      </c>
      <c r="I7" s="2">
        <v>12247.960000000001</v>
      </c>
      <c r="J7" s="2">
        <v>6770.5499999999593</v>
      </c>
      <c r="K7" s="2">
        <v>5477.4100000000417</v>
      </c>
      <c r="L7" s="736">
        <v>0.80900517683202622</v>
      </c>
      <c r="M7" s="2">
        <v>6929.6700000000401</v>
      </c>
      <c r="N7">
        <v>200</v>
      </c>
      <c r="O7" t="s">
        <v>1268</v>
      </c>
      <c r="P7" s="736">
        <v>3.2658499864467224E-3</v>
      </c>
      <c r="Q7" s="736">
        <v>3.3099999999999997E-2</v>
      </c>
      <c r="R7" s="2">
        <v>21.871357142857146</v>
      </c>
      <c r="S7" s="859">
        <v>43319</v>
      </c>
      <c r="T7" s="48"/>
      <c r="V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0"/>
      <c r="D8" s="788"/>
      <c r="E8" s="22" t="s">
        <v>920</v>
      </c>
      <c r="F8" s="2">
        <v>59.57</v>
      </c>
      <c r="G8" s="78">
        <v>59.337049999999998</v>
      </c>
      <c r="H8">
        <v>200</v>
      </c>
      <c r="I8" s="2">
        <v>11914</v>
      </c>
      <c r="J8" s="2">
        <v>11867.41</v>
      </c>
      <c r="K8" s="2">
        <v>46.590000000000146</v>
      </c>
      <c r="L8" s="736">
        <v>3.9258776767635475E-3</v>
      </c>
      <c r="M8" s="2">
        <v>46.590000000000146</v>
      </c>
      <c r="N8">
        <v>100</v>
      </c>
      <c r="O8" t="s">
        <v>1214</v>
      </c>
      <c r="P8" s="736">
        <v>4.1967433271781096E-2</v>
      </c>
      <c r="Q8" s="736">
        <v>9.1999999999999998E-3</v>
      </c>
      <c r="R8" s="2">
        <v>15.717678100263852</v>
      </c>
      <c r="S8" s="29">
        <v>43317</v>
      </c>
      <c r="U8" s="48"/>
    </row>
    <row r="9" spans="1:41" ht="21.95" customHeight="1" x14ac:dyDescent="0.25">
      <c r="A9" s="51"/>
      <c r="B9" s="152"/>
      <c r="C9" s="325"/>
      <c r="D9" s="788"/>
      <c r="E9" s="22" t="s">
        <v>14</v>
      </c>
      <c r="F9" s="2">
        <v>59.01</v>
      </c>
      <c r="G9" s="78">
        <v>56.6158</v>
      </c>
      <c r="H9">
        <v>200</v>
      </c>
      <c r="I9" s="2">
        <v>11802</v>
      </c>
      <c r="J9" s="2">
        <v>11323.16</v>
      </c>
      <c r="K9" s="2">
        <v>478.84000000000015</v>
      </c>
      <c r="L9" s="736">
        <v>4.2288548426410964E-2</v>
      </c>
      <c r="M9" s="2">
        <v>478.84000000000015</v>
      </c>
      <c r="N9">
        <v>200</v>
      </c>
      <c r="O9" t="s">
        <v>1213</v>
      </c>
      <c r="P9" s="736">
        <v>4.7449584816132859E-2</v>
      </c>
      <c r="Q9" s="736">
        <v>3.8999999999999998E-3</v>
      </c>
      <c r="R9" s="2">
        <v>14.808030112923461</v>
      </c>
      <c r="S9" s="859">
        <v>43319</v>
      </c>
      <c r="W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0"/>
      <c r="D10" s="788"/>
      <c r="E10" s="22" t="s">
        <v>674</v>
      </c>
      <c r="F10" s="2">
        <v>240.8399</v>
      </c>
      <c r="G10" s="78">
        <v>152.44888888888914</v>
      </c>
      <c r="H10">
        <v>45</v>
      </c>
      <c r="I10" s="2">
        <v>10837.7955</v>
      </c>
      <c r="J10" s="2">
        <v>6860.2000000000116</v>
      </c>
      <c r="K10" s="2">
        <v>3977.5954999999885</v>
      </c>
      <c r="L10" s="736">
        <v>0.57980751290049592</v>
      </c>
      <c r="M10" s="2">
        <v>4202.365499999989</v>
      </c>
      <c r="N10">
        <v>30</v>
      </c>
      <c r="O10" t="s">
        <v>1141</v>
      </c>
      <c r="P10" s="736">
        <v>0</v>
      </c>
      <c r="Q10" s="736">
        <v>-3.3999999999999998E-3</v>
      </c>
      <c r="R10" s="2">
        <v>24.595578022875817</v>
      </c>
      <c r="S10" s="859">
        <v>43324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1196</v>
      </c>
      <c r="F11" s="2">
        <v>2704.7109</v>
      </c>
      <c r="G11" s="78">
        <v>2747</v>
      </c>
      <c r="H11">
        <v>4</v>
      </c>
      <c r="I11" s="2">
        <v>10818.8436</v>
      </c>
      <c r="J11" s="2">
        <v>10988</v>
      </c>
      <c r="K11" s="2">
        <v>-169.15639999999985</v>
      </c>
      <c r="L11" s="736">
        <v>-1.5394648707681093E-2</v>
      </c>
      <c r="M11" s="2">
        <v>-169.15639999999985</v>
      </c>
      <c r="N11">
        <v>2</v>
      </c>
      <c r="O11" t="s">
        <v>1264</v>
      </c>
      <c r="P11" s="736">
        <v>0</v>
      </c>
      <c r="Q11" s="736">
        <v>1.9800000000000002E-2</v>
      </c>
      <c r="R11" s="2">
        <v>13.941808762886598</v>
      </c>
      <c r="S11" s="859">
        <v>43331</v>
      </c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1122</v>
      </c>
      <c r="F12" s="2">
        <v>53.1</v>
      </c>
      <c r="G12" s="78">
        <v>49.590350000000001</v>
      </c>
      <c r="H12">
        <v>200</v>
      </c>
      <c r="I12" s="2">
        <v>10620</v>
      </c>
      <c r="J12" s="2">
        <v>9918.07</v>
      </c>
      <c r="K12" s="2">
        <v>701.93000000000029</v>
      </c>
      <c r="L12" s="736">
        <v>7.0772841893634558E-2</v>
      </c>
      <c r="M12" s="2">
        <v>701.93000000000029</v>
      </c>
      <c r="N12" s="29">
        <v>43356</v>
      </c>
      <c r="O12"/>
      <c r="P12" s="736">
        <v>3.3145009416195859E-2</v>
      </c>
      <c r="Q12" s="736">
        <v>1.3599999999999999E-2</v>
      </c>
      <c r="R12" s="2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1"/>
      <c r="B13" s="51"/>
      <c r="C13" s="51"/>
      <c r="D13" s="788"/>
      <c r="E13" s="22" t="s">
        <v>803</v>
      </c>
      <c r="F13" s="2">
        <v>23.63</v>
      </c>
      <c r="G13" s="78">
        <v>29.244574999999976</v>
      </c>
      <c r="H13">
        <v>400</v>
      </c>
      <c r="I13" s="2">
        <v>9452</v>
      </c>
      <c r="J13" s="2">
        <v>11697.829999999991</v>
      </c>
      <c r="K13" s="2">
        <v>-2245.8299999999908</v>
      </c>
      <c r="L13" s="736">
        <v>-0.19198688987615589</v>
      </c>
      <c r="M13" s="2">
        <v>-2245.8299999999908</v>
      </c>
      <c r="N13">
        <v>100</v>
      </c>
      <c r="O13" t="s">
        <v>1195</v>
      </c>
      <c r="P13" s="736">
        <v>4.4011849344054173E-2</v>
      </c>
      <c r="Q13" s="736">
        <v>9.4000000000000004E-3</v>
      </c>
      <c r="R13" s="2">
        <v>13.9</v>
      </c>
      <c r="S13" s="859">
        <v>43324</v>
      </c>
      <c r="T13" s="48"/>
      <c r="V13" s="48"/>
      <c r="W13" s="48"/>
    </row>
    <row r="14" spans="1:41" ht="21.95" customHeight="1" x14ac:dyDescent="0.25">
      <c r="A14" s="50"/>
      <c r="B14" s="51"/>
      <c r="C14" s="51"/>
      <c r="D14" s="788"/>
      <c r="E14" s="22" t="s">
        <v>195</v>
      </c>
      <c r="F14" s="2">
        <v>31.19</v>
      </c>
      <c r="G14" s="78">
        <v>16.071166666666667</v>
      </c>
      <c r="H14">
        <v>300</v>
      </c>
      <c r="I14" s="2">
        <v>9357</v>
      </c>
      <c r="J14" s="2">
        <v>4821.3500000000004</v>
      </c>
      <c r="K14" s="2">
        <v>4535.6500000000233</v>
      </c>
      <c r="L14" s="736">
        <v>0.94074273802980501</v>
      </c>
      <c r="M14" s="2">
        <v>6283.6200000000172</v>
      </c>
      <c r="N14" s="29">
        <v>43353</v>
      </c>
      <c r="O14" t="s">
        <v>1279</v>
      </c>
      <c r="P14" s="736">
        <v>1.7954472587367747E-2</v>
      </c>
      <c r="Q14" s="736">
        <v>-2.9999999999999997E-4</v>
      </c>
      <c r="R14" s="2">
        <v>15.031325301204818</v>
      </c>
      <c r="S14" s="859">
        <v>43317</v>
      </c>
      <c r="W14" s="48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45.869900000000001</v>
      </c>
      <c r="G15" s="78">
        <v>48.567750000000025</v>
      </c>
      <c r="H15">
        <v>200</v>
      </c>
      <c r="I15" s="2">
        <v>9173.98</v>
      </c>
      <c r="J15" s="2">
        <v>9713.5500000000047</v>
      </c>
      <c r="K15" s="2">
        <v>-539.57000000000335</v>
      </c>
      <c r="L15" s="736">
        <v>-5.5548177545799889E-2</v>
      </c>
      <c r="M15" s="2">
        <v>-489.62000000000353</v>
      </c>
      <c r="N15">
        <v>50</v>
      </c>
      <c r="O15" t="s">
        <v>1238</v>
      </c>
      <c r="P15" s="736">
        <v>4.272954595497265E-2</v>
      </c>
      <c r="Q15" s="736">
        <v>-2.3999999999999998E-3</v>
      </c>
      <c r="R15" s="2">
        <v>15.188708609271524</v>
      </c>
      <c r="S15" s="29">
        <v>43320</v>
      </c>
      <c r="T15" s="48"/>
      <c r="V15" s="48"/>
    </row>
    <row r="16" spans="1:41" ht="21.95" customHeight="1" x14ac:dyDescent="0.25">
      <c r="A16" s="50"/>
      <c r="B16" s="50"/>
      <c r="C16" s="51"/>
      <c r="D16" s="788"/>
      <c r="E16" s="22" t="s">
        <v>271</v>
      </c>
      <c r="F16" s="2">
        <v>74.959999999999994</v>
      </c>
      <c r="G16" s="78">
        <v>58.301000000000002</v>
      </c>
      <c r="H16">
        <v>100</v>
      </c>
      <c r="I16" s="2">
        <v>7495.9999999999991</v>
      </c>
      <c r="J16" s="2">
        <v>5830.1</v>
      </c>
      <c r="K16" s="2">
        <v>1665.8999999999987</v>
      </c>
      <c r="L16" s="736">
        <v>0.28574123942985524</v>
      </c>
      <c r="M16" s="2">
        <v>1863.1099999999942</v>
      </c>
      <c r="N16" s="29">
        <v>43346</v>
      </c>
      <c r="O16" t="s">
        <v>1268</v>
      </c>
      <c r="P16" s="736">
        <v>2.6680896478121666E-2</v>
      </c>
      <c r="Q16" s="736">
        <v>1.1900000000000001E-2</v>
      </c>
      <c r="R16" s="2">
        <v>10.746953405017921</v>
      </c>
      <c r="S16" s="859">
        <v>43324</v>
      </c>
    </row>
    <row r="17" spans="1:41" ht="21.95" customHeight="1" x14ac:dyDescent="0.25">
      <c r="A17" s="50"/>
      <c r="B17" s="50"/>
      <c r="C17" s="50"/>
      <c r="D17" s="788"/>
      <c r="E17" s="22" t="s">
        <v>924</v>
      </c>
      <c r="F17" s="2">
        <v>48.94</v>
      </c>
      <c r="G17" s="78">
        <v>35.128200000000021</v>
      </c>
      <c r="H17">
        <v>150</v>
      </c>
      <c r="I17" s="2">
        <v>7341</v>
      </c>
      <c r="J17" s="2">
        <v>5269.2300000000032</v>
      </c>
      <c r="K17" s="2">
        <v>2071.7699999999968</v>
      </c>
      <c r="L17" s="736">
        <v>0.39318268513615751</v>
      </c>
      <c r="M17" s="2">
        <v>2071.7699999999968</v>
      </c>
      <c r="N17" s="29">
        <v>43367</v>
      </c>
      <c r="O17" t="s">
        <v>1278</v>
      </c>
      <c r="P17" s="736">
        <v>2.8197793216183081E-2</v>
      </c>
      <c r="Q17" s="736">
        <v>1.2800000000000001E-2</v>
      </c>
      <c r="R17" s="2">
        <v>11.122727272727271</v>
      </c>
      <c r="S17" s="859">
        <v>43314</v>
      </c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1"/>
      <c r="B18" s="51"/>
      <c r="C18" s="51"/>
      <c r="D18" s="788"/>
      <c r="E18" s="22" t="s">
        <v>1256</v>
      </c>
      <c r="F18" s="78">
        <v>56.0899</v>
      </c>
      <c r="G18" s="78">
        <v>54.48</v>
      </c>
      <c r="H18">
        <v>100</v>
      </c>
      <c r="I18" s="2">
        <v>5608.99</v>
      </c>
      <c r="J18" s="2">
        <v>5448</v>
      </c>
      <c r="K18" s="2">
        <v>160.98999999999978</v>
      </c>
      <c r="L18" s="736">
        <v>2.9550293685756301E-2</v>
      </c>
      <c r="M18" s="2">
        <v>160.98999999999978</v>
      </c>
      <c r="N18" s="29">
        <v>43356</v>
      </c>
      <c r="O18" t="s">
        <v>1213</v>
      </c>
      <c r="P18" s="736">
        <v>3.0665057345440089E-2</v>
      </c>
      <c r="Q18" s="736">
        <v>1.2500000000000001E-2</v>
      </c>
      <c r="R18" s="2">
        <v>14.075257214554579</v>
      </c>
      <c r="S18" s="859">
        <v>43331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52</v>
      </c>
      <c r="F19" s="2">
        <v>52.47</v>
      </c>
      <c r="G19" s="78">
        <v>46.7117</v>
      </c>
      <c r="H19">
        <v>100</v>
      </c>
      <c r="I19" s="2">
        <v>5247</v>
      </c>
      <c r="J19" s="2">
        <v>4671.17</v>
      </c>
      <c r="K19" s="2">
        <v>575.82999999999993</v>
      </c>
      <c r="L19" s="736">
        <v>0.12327318423435667</v>
      </c>
      <c r="M19" s="2">
        <v>1632.5699999999979</v>
      </c>
      <c r="N19" s="29">
        <v>43353</v>
      </c>
      <c r="O19" t="s">
        <v>1244</v>
      </c>
      <c r="P19" s="736">
        <v>3.6287402325138177E-2</v>
      </c>
      <c r="Q19" s="736">
        <v>1.24E-2</v>
      </c>
      <c r="R19" s="2">
        <v>10.708163265306121</v>
      </c>
      <c r="S19" s="859">
        <v>43323</v>
      </c>
      <c r="T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1"/>
      <c r="C20" s="51"/>
      <c r="D20" s="788"/>
      <c r="E20" s="22" t="s">
        <v>760</v>
      </c>
      <c r="F20" s="78">
        <v>12.77</v>
      </c>
      <c r="G20" s="78">
        <v>14.529125000000004</v>
      </c>
      <c r="H20">
        <v>400</v>
      </c>
      <c r="I20" s="2">
        <v>5108</v>
      </c>
      <c r="J20" s="2">
        <v>5811.6500000000015</v>
      </c>
      <c r="K20" s="2">
        <v>-703.65000000000146</v>
      </c>
      <c r="L20" s="736">
        <v>-0.1210757702201615</v>
      </c>
      <c r="M20" s="2">
        <v>-703.65000000000146</v>
      </c>
      <c r="N20">
        <v>100</v>
      </c>
      <c r="O20" t="s">
        <v>1264</v>
      </c>
      <c r="P20" s="736">
        <v>3.7588097102584178E-2</v>
      </c>
      <c r="Q20" s="736">
        <v>2.1600000000000001E-2</v>
      </c>
      <c r="R20" s="2">
        <v>13.442105263157895</v>
      </c>
      <c r="S20" s="29">
        <v>43337</v>
      </c>
      <c r="T20" s="48"/>
    </row>
    <row r="21" spans="1:41" ht="21.95" customHeight="1" x14ac:dyDescent="0.25">
      <c r="A21" s="50"/>
      <c r="B21" s="50"/>
      <c r="C21" s="50"/>
      <c r="D21" s="788"/>
      <c r="E21" s="22" t="s">
        <v>324</v>
      </c>
      <c r="F21" s="78">
        <v>23.08</v>
      </c>
      <c r="G21" s="78">
        <v>17.246149999999997</v>
      </c>
      <c r="H21">
        <v>200</v>
      </c>
      <c r="I21" s="2">
        <v>4616</v>
      </c>
      <c r="J21" s="2">
        <v>3449.2299999999991</v>
      </c>
      <c r="K21" s="2">
        <v>1166.7700000000004</v>
      </c>
      <c r="L21" s="736">
        <v>0.33826970077379603</v>
      </c>
      <c r="M21" s="2">
        <v>1451.7400000000052</v>
      </c>
      <c r="N21" s="29">
        <v>43346</v>
      </c>
      <c r="O21" t="s">
        <v>1257</v>
      </c>
      <c r="P21" s="736">
        <v>0</v>
      </c>
      <c r="Q21" s="736">
        <v>2.5999999999999999E-3</v>
      </c>
      <c r="R21" s="2">
        <v>9.4204081632653054</v>
      </c>
      <c r="V21" s="48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74.14</v>
      </c>
      <c r="G22" s="78">
        <v>65.015000000000029</v>
      </c>
      <c r="H22">
        <v>60</v>
      </c>
      <c r="I22" s="2">
        <v>4448.3999999999996</v>
      </c>
      <c r="J22" s="2">
        <v>3900.9000000000019</v>
      </c>
      <c r="K22" s="2">
        <v>547.49999999999818</v>
      </c>
      <c r="L22" s="736">
        <v>0.14035222640928965</v>
      </c>
      <c r="M22" s="2">
        <v>547.49999999999818</v>
      </c>
      <c r="N22">
        <v>60</v>
      </c>
      <c r="O22" t="s">
        <v>1280</v>
      </c>
      <c r="P22" s="736">
        <v>1.2948475856487725E-2</v>
      </c>
      <c r="Q22" s="736">
        <v>1.2999999999999999E-2</v>
      </c>
      <c r="R22" s="2">
        <v>20.884507042253521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1208</v>
      </c>
      <c r="F23" s="2">
        <v>88.46</v>
      </c>
      <c r="G23" s="78">
        <v>79.98</v>
      </c>
      <c r="H23">
        <v>50</v>
      </c>
      <c r="I23" s="2">
        <v>4423</v>
      </c>
      <c r="J23" s="2">
        <v>3999</v>
      </c>
      <c r="K23" s="2">
        <v>424</v>
      </c>
      <c r="L23" s="736">
        <v>0.10602650662665652</v>
      </c>
      <c r="M23" s="2">
        <v>424</v>
      </c>
      <c r="N23" s="29">
        <v>43346</v>
      </c>
      <c r="O23" t="s">
        <v>1257</v>
      </c>
      <c r="P23" s="736">
        <v>1.7182907528826591E-2</v>
      </c>
      <c r="Q23" s="736">
        <v>1.5E-3</v>
      </c>
      <c r="R23" s="2">
        <v>13.630200308166408</v>
      </c>
      <c r="S23" s="29"/>
      <c r="T23" s="48"/>
    </row>
    <row r="24" spans="1:41" ht="21.95" customHeight="1" x14ac:dyDescent="0.25">
      <c r="A24" s="50"/>
      <c r="B24" s="50"/>
      <c r="C24" s="51"/>
      <c r="D24" s="788"/>
      <c r="E24" s="22" t="s">
        <v>828</v>
      </c>
      <c r="F24" s="2">
        <v>101.71</v>
      </c>
      <c r="G24" s="78">
        <v>75.106999999999942</v>
      </c>
      <c r="H24">
        <v>40</v>
      </c>
      <c r="I24" s="2">
        <v>4068.3999999999996</v>
      </c>
      <c r="J24" s="2">
        <v>3004.2799999999979</v>
      </c>
      <c r="K24" s="2">
        <v>1064.1200000000008</v>
      </c>
      <c r="L24" s="736">
        <v>0.35420133942242499</v>
      </c>
      <c r="M24" s="2">
        <v>1064.1200000000008</v>
      </c>
      <c r="N24" s="29">
        <v>43353</v>
      </c>
      <c r="O24" t="s">
        <v>1182</v>
      </c>
      <c r="P24" s="736">
        <v>2.2416674859895781E-2</v>
      </c>
      <c r="Q24" s="736">
        <v>7.1000000000000004E-3</v>
      </c>
      <c r="R24" s="2">
        <v>21.367647058823529</v>
      </c>
      <c r="S24" s="29"/>
      <c r="T24" s="48"/>
      <c r="W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36.429900000000004</v>
      </c>
      <c r="G25" s="78">
        <v>26.792400000000015</v>
      </c>
      <c r="H25">
        <v>100</v>
      </c>
      <c r="I25" s="2">
        <v>3642.9900000000002</v>
      </c>
      <c r="J25" s="2">
        <v>2679.2400000000016</v>
      </c>
      <c r="K25" s="2">
        <v>963.74999999999864</v>
      </c>
      <c r="L25" s="736">
        <v>0.35971021633000339</v>
      </c>
      <c r="M25" s="2">
        <v>963.74999999999864</v>
      </c>
      <c r="N25">
        <v>100</v>
      </c>
      <c r="O25" t="s">
        <v>1111</v>
      </c>
      <c r="P25" s="736">
        <v>2.0861984249201888E-2</v>
      </c>
      <c r="Q25" s="736">
        <v>-1.9E-3</v>
      </c>
      <c r="R25" s="2">
        <v>14.571960000000001</v>
      </c>
      <c r="S25" s="29">
        <v>43218</v>
      </c>
      <c r="T25" s="48"/>
    </row>
    <row r="26" spans="1:41" ht="21.95" customHeight="1" x14ac:dyDescent="0.25">
      <c r="A26" s="51"/>
      <c r="B26" s="51"/>
      <c r="C26" s="51"/>
      <c r="D26" s="788"/>
      <c r="E26" s="22" t="s">
        <v>897</v>
      </c>
      <c r="F26" s="2">
        <v>153.5</v>
      </c>
      <c r="G26" s="78">
        <v>90.548499999999805</v>
      </c>
      <c r="H26">
        <v>20</v>
      </c>
      <c r="I26" s="2">
        <v>3070</v>
      </c>
      <c r="J26" s="2">
        <v>1810.9699999999962</v>
      </c>
      <c r="K26" s="2">
        <v>1259.0300000000025</v>
      </c>
      <c r="L26" s="736">
        <v>0.69522410641811105</v>
      </c>
      <c r="M26" s="2">
        <v>1259.0300000000025</v>
      </c>
      <c r="N26" s="29">
        <v>43346</v>
      </c>
      <c r="O26" t="s">
        <v>1181</v>
      </c>
      <c r="P26" s="736">
        <v>3.3876221498371339E-3</v>
      </c>
      <c r="Q26" s="736">
        <v>0.03</v>
      </c>
      <c r="R26" s="2">
        <v>17.807424593967518</v>
      </c>
      <c r="S26" s="859">
        <v>43324</v>
      </c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184.3399</v>
      </c>
      <c r="G27" s="78">
        <v>110.13333333333388</v>
      </c>
      <c r="H27">
        <v>15</v>
      </c>
      <c r="I27" s="2">
        <v>2765.0985000000001</v>
      </c>
      <c r="J27" s="2">
        <v>1652.0000000000082</v>
      </c>
      <c r="K27" s="2">
        <v>1113.0984999999928</v>
      </c>
      <c r="L27" s="736">
        <v>0.67378843825665025</v>
      </c>
      <c r="M27" s="2">
        <v>1113.0984999999928</v>
      </c>
      <c r="N27" s="29">
        <v>43360</v>
      </c>
      <c r="O27"/>
      <c r="P27" s="736">
        <v>6.9436947725370363E-3</v>
      </c>
      <c r="Q27" s="736">
        <v>1.0200000000000001E-2</v>
      </c>
      <c r="R27" s="2">
        <v>19.68</v>
      </c>
      <c r="T27" s="48"/>
      <c r="U27" s="48"/>
    </row>
    <row r="28" spans="1:41" ht="21.95" customHeight="1" x14ac:dyDescent="0.25">
      <c r="A28" s="50"/>
      <c r="B28" s="50"/>
      <c r="C28" s="51"/>
      <c r="D28" s="788"/>
      <c r="E28" s="22" t="s">
        <v>173</v>
      </c>
      <c r="F28" s="78">
        <v>59.1</v>
      </c>
      <c r="G28" s="78">
        <v>24.807000000000151</v>
      </c>
      <c r="H28">
        <v>40</v>
      </c>
      <c r="I28" s="2">
        <v>2364</v>
      </c>
      <c r="J28" s="2">
        <v>992.28000000000611</v>
      </c>
      <c r="K28" s="2">
        <v>1371.7199999999939</v>
      </c>
      <c r="L28" s="736">
        <v>1.3823920667553369</v>
      </c>
      <c r="M28" s="2">
        <v>2976.2999999999956</v>
      </c>
      <c r="N28">
        <v>40</v>
      </c>
      <c r="O28" t="s">
        <v>1265</v>
      </c>
      <c r="P28" s="736">
        <v>2.910321489001692E-2</v>
      </c>
      <c r="Q28" s="736">
        <v>7.0000000000000001E-3</v>
      </c>
      <c r="R28" s="2">
        <v>13.075221238938054</v>
      </c>
      <c r="T28" s="4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S29" s="29"/>
      <c r="T29" s="48"/>
      <c r="U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T30" s="48"/>
      <c r="U30" s="48"/>
      <c r="V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 s="2"/>
      <c r="AN30"/>
      <c r="AO30"/>
    </row>
    <row r="31" spans="1:41" ht="21.95" customHeight="1" x14ac:dyDescent="0.25">
      <c r="A31" s="51"/>
      <c r="B31" s="51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1195</v>
      </c>
      <c r="P31" s="736">
        <v>2.3987034035656402E-2</v>
      </c>
      <c r="Q31" s="736">
        <v>-1.52E-2</v>
      </c>
      <c r="R31" s="2">
        <v>15.425000000000001</v>
      </c>
      <c r="T31" s="48"/>
      <c r="U31" s="48"/>
      <c r="V31" s="48"/>
    </row>
    <row r="32" spans="1:41" ht="21.95" customHeight="1" x14ac:dyDescent="0.25">
      <c r="A32" s="51"/>
      <c r="B32" s="50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T32" s="48"/>
    </row>
    <row r="33" spans="1:41" ht="21.95" customHeight="1" x14ac:dyDescent="0.25">
      <c r="A33" s="50"/>
      <c r="B33" s="51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</row>
    <row r="34" spans="1:41" ht="21.95" customHeight="1" x14ac:dyDescent="0.25">
      <c r="A34" s="152"/>
      <c r="B34" s="50"/>
      <c r="C34" s="51"/>
      <c r="D34" s="788"/>
      <c r="E34" s="22" t="s">
        <v>262</v>
      </c>
      <c r="F34" s="78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T34" s="48"/>
      <c r="U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152"/>
      <c r="B35" s="50"/>
      <c r="C35" s="51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T35" s="48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T36" s="48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1215</v>
      </c>
      <c r="P37" s="736">
        <v>0</v>
      </c>
      <c r="Q37" s="736">
        <v>1.5800000000000002E-2</v>
      </c>
      <c r="R37" s="2">
        <v>30.15625</v>
      </c>
      <c r="T37" s="48"/>
    </row>
    <row r="38" spans="1:41" ht="21.95" customHeight="1" x14ac:dyDescent="0.25">
      <c r="A38" s="51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U38" s="48"/>
    </row>
    <row r="39" spans="1:41" ht="21.95" customHeight="1" x14ac:dyDescent="0.25">
      <c r="A39" s="51"/>
      <c r="B39" s="51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V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S40" s="29"/>
      <c r="U40" s="48"/>
    </row>
    <row r="41" spans="1:41" ht="21.95" customHeight="1" x14ac:dyDescent="0.25">
      <c r="A41" s="51"/>
      <c r="B41" s="51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-8.6599999999999996E-2</v>
      </c>
      <c r="R41" s="2"/>
    </row>
    <row r="42" spans="1:41" ht="21.95" customHeight="1" x14ac:dyDescent="0.25">
      <c r="A42" s="50"/>
      <c r="B42" s="51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U42" s="48"/>
    </row>
    <row r="43" spans="1:41" ht="21.95" customHeight="1" x14ac:dyDescent="0.25">
      <c r="A43" s="50"/>
      <c r="B43" s="51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T43" s="48"/>
      <c r="V43" s="48"/>
    </row>
    <row r="44" spans="1:41" ht="21.95" customHeight="1" x14ac:dyDescent="0.25">
      <c r="A44" s="50"/>
      <c r="B44" s="51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S44" s="29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U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W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S47" s="29"/>
      <c r="U47" s="48"/>
      <c r="V47" s="48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T48" s="48"/>
      <c r="V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V49" s="48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S51" s="29"/>
      <c r="T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</row>
    <row r="53" spans="1:41" ht="21.95" customHeight="1" x14ac:dyDescent="0.25">
      <c r="A53" s="51"/>
      <c r="B53" s="51"/>
      <c r="C53" s="51"/>
      <c r="D53" s="788"/>
      <c r="E53" s="22" t="s">
        <v>303</v>
      </c>
      <c r="F53" s="78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S54" s="29"/>
      <c r="U54" s="48"/>
      <c r="X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205.77</v>
      </c>
      <c r="G56" s="78">
        <v>205.77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8.5532390533119493E-3</v>
      </c>
      <c r="Q56" s="736">
        <v>1.26E-2</v>
      </c>
      <c r="R56" s="2">
        <v>23.871229698375874</v>
      </c>
      <c r="S56" s="29"/>
      <c r="U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U57" s="48"/>
      <c r="W57" s="48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W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S60" s="29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1193</v>
      </c>
      <c r="P62" s="736">
        <v>0</v>
      </c>
      <c r="Q62" s="736">
        <v>-2.5000000000000001E-3</v>
      </c>
      <c r="R62" s="2">
        <v>19.865361077111384</v>
      </c>
      <c r="S62" s="29"/>
      <c r="U62" s="48"/>
      <c r="V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V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78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S65" s="29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</row>
    <row r="67" spans="1:41" ht="21.95" customHeight="1" x14ac:dyDescent="0.25">
      <c r="A67" s="51"/>
      <c r="B67" s="51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S67" s="29"/>
      <c r="T67" s="48"/>
      <c r="V67" s="48"/>
      <c r="W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</row>
    <row r="69" spans="1:41" ht="21.95" customHeight="1" x14ac:dyDescent="0.25">
      <c r="A69" s="50"/>
      <c r="B69" s="51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48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  <c r="V70" s="48"/>
    </row>
    <row r="71" spans="1:41" ht="21.95" customHeight="1" x14ac:dyDescent="0.25">
      <c r="A71" s="51"/>
      <c r="B71" s="152"/>
      <c r="C71" s="325"/>
      <c r="D71" s="788"/>
      <c r="E71" s="22" t="s">
        <v>8</v>
      </c>
      <c r="F71" s="78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  <c r="X71" s="736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 s="2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1179</v>
      </c>
      <c r="P73" s="736">
        <v>4.0899999999999999E-2</v>
      </c>
      <c r="Q73" s="736">
        <v>9.9000000000000008E-3</v>
      </c>
      <c r="R73" s="2"/>
      <c r="S73" s="29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S74" s="29"/>
      <c r="T74" s="48"/>
      <c r="V74" s="48"/>
    </row>
    <row r="75" spans="1:41" ht="21.95" customHeight="1" x14ac:dyDescent="0.25">
      <c r="A75" s="60"/>
      <c r="B75" s="61"/>
      <c r="C75" s="60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U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 s="29"/>
      <c r="P76" s="736">
        <v>1.67E-2</v>
      </c>
      <c r="Q76" s="736">
        <v>3.7000000000000002E-3</v>
      </c>
      <c r="R76" s="2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W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S78" s="29"/>
      <c r="T78" s="48"/>
      <c r="U78" s="48"/>
      <c r="V78" s="48"/>
      <c r="X78" s="850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V79" s="48"/>
      <c r="W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U80" s="48"/>
    </row>
    <row r="81" spans="1:2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S81" s="29"/>
      <c r="T81" s="345"/>
      <c r="U81" s="345"/>
    </row>
    <row r="82" spans="1:2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S82" s="29"/>
    </row>
    <row r="83" spans="1:2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1178</v>
      </c>
      <c r="P83" s="736">
        <v>2.8264709879059654E-2</v>
      </c>
      <c r="Q83" s="736">
        <v>3.3999999999999998E-3</v>
      </c>
      <c r="R83" s="2">
        <v>11.391640866873066</v>
      </c>
      <c r="S83" s="29"/>
    </row>
    <row r="84" spans="1:21" ht="21.95" customHeight="1" x14ac:dyDescent="0.25">
      <c r="A84" s="50"/>
      <c r="B84" s="51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T84" s="48"/>
      <c r="U84" s="48"/>
    </row>
    <row r="85" spans="1:2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1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2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1" priority="574">
      <formula>$H2=0</formula>
    </cfRule>
  </conditionalFormatting>
  <conditionalFormatting sqref="K105:K200">
    <cfRule type="expression" dxfId="2920" priority="575">
      <formula>$J105=0</formula>
    </cfRule>
  </conditionalFormatting>
  <conditionalFormatting sqref="K105:K458">
    <cfRule type="expression" dxfId="2919" priority="616">
      <formula>$J105&lt;0</formula>
    </cfRule>
  </conditionalFormatting>
  <conditionalFormatting sqref="E59">
    <cfRule type="expression" dxfId="2918" priority="545">
      <formula>$H59=0</formula>
    </cfRule>
  </conditionalFormatting>
  <conditionalFormatting sqref="E5">
    <cfRule type="expression" dxfId="2917" priority="523">
      <formula>$H5=0</formula>
    </cfRule>
  </conditionalFormatting>
  <conditionalFormatting sqref="E60">
    <cfRule type="expression" dxfId="2916" priority="501">
      <formula>$H60=0</formula>
    </cfRule>
  </conditionalFormatting>
  <conditionalFormatting sqref="E62">
    <cfRule type="expression" dxfId="2915" priority="490">
      <formula>$H62=0</formula>
    </cfRule>
  </conditionalFormatting>
  <conditionalFormatting sqref="E61">
    <cfRule type="expression" dxfId="2914" priority="479">
      <formula>$H61=0</formula>
    </cfRule>
  </conditionalFormatting>
  <conditionalFormatting sqref="E8">
    <cfRule type="expression" dxfId="2913" priority="464">
      <formula>$H8=0</formula>
    </cfRule>
  </conditionalFormatting>
  <conditionalFormatting sqref="E63">
    <cfRule type="expression" dxfId="2912" priority="454">
      <formula>$H63=0</formula>
    </cfRule>
  </conditionalFormatting>
  <conditionalFormatting sqref="E20">
    <cfRule type="expression" dxfId="2911" priority="444">
      <formula>$H20=0</formula>
    </cfRule>
  </conditionalFormatting>
  <conditionalFormatting sqref="E64">
    <cfRule type="expression" dxfId="2910" priority="435">
      <formula>$H64=0</formula>
    </cfRule>
  </conditionalFormatting>
  <conditionalFormatting sqref="E65">
    <cfRule type="expression" dxfId="2909" priority="428">
      <formula>$H65=0</formula>
    </cfRule>
  </conditionalFormatting>
  <conditionalFormatting sqref="E11">
    <cfRule type="expression" dxfId="2908" priority="419">
      <formula>$H11=0</formula>
    </cfRule>
  </conditionalFormatting>
  <conditionalFormatting sqref="E9">
    <cfRule type="expression" dxfId="2907" priority="412">
      <formula>$H9=0</formula>
    </cfRule>
  </conditionalFormatting>
  <conditionalFormatting sqref="E66">
    <cfRule type="expression" dxfId="2906" priority="403">
      <formula>$H66=0</formula>
    </cfRule>
  </conditionalFormatting>
  <conditionalFormatting sqref="E10">
    <cfRule type="expression" dxfId="2905" priority="394">
      <formula>$H10=0</formula>
    </cfRule>
  </conditionalFormatting>
  <conditionalFormatting sqref="E26:E28 E30 E45:E49 E36:E43">
    <cfRule type="expression" dxfId="2904" priority="390">
      <formula>$H26=0</formula>
    </cfRule>
  </conditionalFormatting>
  <conditionalFormatting sqref="E29">
    <cfRule type="expression" dxfId="2903" priority="389">
      <formula>$H29=0</formula>
    </cfRule>
  </conditionalFormatting>
  <conditionalFormatting sqref="E31">
    <cfRule type="expression" dxfId="2902" priority="388">
      <formula>$H31=0</formula>
    </cfRule>
  </conditionalFormatting>
  <conditionalFormatting sqref="E32">
    <cfRule type="expression" dxfId="2901" priority="387">
      <formula>$H32=0</formula>
    </cfRule>
  </conditionalFormatting>
  <conditionalFormatting sqref="E44">
    <cfRule type="expression" dxfId="2900" priority="386">
      <formula>$H44=0</formula>
    </cfRule>
  </conditionalFormatting>
  <conditionalFormatting sqref="E35">
    <cfRule type="expression" dxfId="2899" priority="385">
      <formula>$H35=0</formula>
    </cfRule>
  </conditionalFormatting>
  <conditionalFormatting sqref="E33">
    <cfRule type="expression" dxfId="2898" priority="384">
      <formula>$H33=0</formula>
    </cfRule>
  </conditionalFormatting>
  <conditionalFormatting sqref="E34">
    <cfRule type="expression" dxfId="2897" priority="383">
      <formula>$H34=0</formula>
    </cfRule>
  </conditionalFormatting>
  <conditionalFormatting sqref="E67">
    <cfRule type="expression" dxfId="2896" priority="379">
      <formula>$H67=0</formula>
    </cfRule>
  </conditionalFormatting>
  <conditionalFormatting sqref="E69:E70">
    <cfRule type="expression" dxfId="2895" priority="372">
      <formula>$H69=0</formula>
    </cfRule>
  </conditionalFormatting>
  <conditionalFormatting sqref="E68">
    <cfRule type="expression" dxfId="2894" priority="365">
      <formula>$H68=0</formula>
    </cfRule>
  </conditionalFormatting>
  <conditionalFormatting sqref="E69:E70">
    <cfRule type="expression" dxfId="2893" priority="357">
      <formula>$H69=0</formula>
    </cfRule>
  </conditionalFormatting>
  <conditionalFormatting sqref="E71">
    <cfRule type="expression" dxfId="2892" priority="350">
      <formula>$H71=0</formula>
    </cfRule>
  </conditionalFormatting>
  <conditionalFormatting sqref="E72">
    <cfRule type="expression" dxfId="2891" priority="327">
      <formula>$H72=0</formula>
    </cfRule>
  </conditionalFormatting>
  <conditionalFormatting sqref="E72">
    <cfRule type="expression" dxfId="2890" priority="319">
      <formula>$H72=0</formula>
    </cfRule>
  </conditionalFormatting>
  <conditionalFormatting sqref="E74">
    <cfRule type="expression" dxfId="2889" priority="312">
      <formula>$H74=0</formula>
    </cfRule>
  </conditionalFormatting>
  <conditionalFormatting sqref="E73">
    <cfRule type="expression" dxfId="2888" priority="305">
      <formula>$H73=0</formula>
    </cfRule>
  </conditionalFormatting>
  <conditionalFormatting sqref="E75">
    <cfRule type="expression" dxfId="2887" priority="288">
      <formula>$H75=0</formula>
    </cfRule>
  </conditionalFormatting>
  <conditionalFormatting sqref="E7">
    <cfRule type="expression" dxfId="2886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85" priority="264">
      <formula>$H76=0</formula>
    </cfRule>
  </conditionalFormatting>
  <conditionalFormatting sqref="E77">
    <cfRule type="expression" dxfId="2884" priority="251">
      <formula>$H77=0</formula>
    </cfRule>
  </conditionalFormatting>
  <conditionalFormatting sqref="E78">
    <cfRule type="expression" dxfId="2883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2" priority="225">
      <formula>$H79=0</formula>
    </cfRule>
  </conditionalFormatting>
  <conditionalFormatting sqref="E80">
    <cfRule type="expression" dxfId="2881" priority="215">
      <formula>$H80=0</formula>
    </cfRule>
  </conditionalFormatting>
  <conditionalFormatting sqref="E81">
    <cfRule type="expression" dxfId="2880" priority="205">
      <formula>$H81=0</formula>
    </cfRule>
  </conditionalFormatting>
  <conditionalFormatting sqref="E82">
    <cfRule type="expression" dxfId="2879" priority="195">
      <formula>$H82=0</formula>
    </cfRule>
  </conditionalFormatting>
  <conditionalFormatting sqref="E83">
    <cfRule type="expression" dxfId="2878" priority="185">
      <formula>$H83=0</formula>
    </cfRule>
  </conditionalFormatting>
  <conditionalFormatting sqref="E84">
    <cfRule type="expression" dxfId="2877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6" priority="164">
      <formula>$H85=0</formula>
    </cfRule>
  </conditionalFormatting>
  <conditionalFormatting sqref="R105:R1048576">
    <cfRule type="expression" dxfId="2875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4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3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2" priority="129">
      <formula>K3&gt;0</formula>
    </cfRule>
    <cfRule type="expression" dxfId="2871" priority="130">
      <formula>K3&lt;0</formula>
    </cfRule>
  </conditionalFormatting>
  <conditionalFormatting sqref="K2 K4 K6 K8 K10 K12 K14 K16 K18 K20 K22 K24 K26 K28 K30">
    <cfRule type="expression" dxfId="2870" priority="127">
      <formula>K2&gt;0</formula>
    </cfRule>
    <cfRule type="expression" dxfId="2869" priority="128">
      <formula>K2&lt;0</formula>
    </cfRule>
  </conditionalFormatting>
  <conditionalFormatting sqref="K23 K25 K27 K29">
    <cfRule type="expression" dxfId="2868" priority="125">
      <formula>K23&gt;0</formula>
    </cfRule>
    <cfRule type="expression" dxfId="2867" priority="126">
      <formula>K23&lt;0</formula>
    </cfRule>
  </conditionalFormatting>
  <conditionalFormatting sqref="K31 K33 K40 K35 K42 K37:K38">
    <cfRule type="expression" dxfId="2866" priority="123">
      <formula>K31&gt;0</formula>
    </cfRule>
    <cfRule type="expression" dxfId="2865" priority="124">
      <formula>K31&lt;0</formula>
    </cfRule>
  </conditionalFormatting>
  <conditionalFormatting sqref="K32 K39 K34 K41 K36 K43">
    <cfRule type="expression" dxfId="2864" priority="121">
      <formula>K32&gt;0</formula>
    </cfRule>
    <cfRule type="expression" dxfId="2863" priority="122">
      <formula>K32&lt;0</formula>
    </cfRule>
  </conditionalFormatting>
  <conditionalFormatting sqref="K45 K47 K49 K51 K53">
    <cfRule type="expression" dxfId="2862" priority="119">
      <formula>K45&gt;0</formula>
    </cfRule>
    <cfRule type="expression" dxfId="2861" priority="120">
      <formula>K45&lt;0</formula>
    </cfRule>
  </conditionalFormatting>
  <conditionalFormatting sqref="K46 K48 K50 K52">
    <cfRule type="expression" dxfId="2860" priority="117">
      <formula>K46&gt;0</formula>
    </cfRule>
    <cfRule type="expression" dxfId="2859" priority="118">
      <formula>K46&lt;0</formula>
    </cfRule>
  </conditionalFormatting>
  <conditionalFormatting sqref="K54 K56 K58 K60">
    <cfRule type="expression" dxfId="2858" priority="115">
      <formula>K54&gt;0</formula>
    </cfRule>
    <cfRule type="expression" dxfId="2857" priority="116">
      <formula>K54&lt;0</formula>
    </cfRule>
  </conditionalFormatting>
  <conditionalFormatting sqref="K55 K57 K59">
    <cfRule type="expression" dxfId="2856" priority="113">
      <formula>K55&gt;0</formula>
    </cfRule>
    <cfRule type="expression" dxfId="2855" priority="114">
      <formula>K55&lt;0</formula>
    </cfRule>
  </conditionalFormatting>
  <conditionalFormatting sqref="K68 K70 K72 K74">
    <cfRule type="expression" dxfId="2854" priority="111">
      <formula>K68&gt;0</formula>
    </cfRule>
    <cfRule type="expression" dxfId="2853" priority="112">
      <formula>K68&lt;0</formula>
    </cfRule>
  </conditionalFormatting>
  <conditionalFormatting sqref="K69 K71 K73">
    <cfRule type="expression" dxfId="2852" priority="109">
      <formula>K69&gt;0</formula>
    </cfRule>
    <cfRule type="expression" dxfId="2851" priority="110">
      <formula>K69&lt;0</formula>
    </cfRule>
  </conditionalFormatting>
  <conditionalFormatting sqref="K75 K77 K79 K81 K83">
    <cfRule type="expression" dxfId="2850" priority="107">
      <formula>K75&gt;0</formula>
    </cfRule>
    <cfRule type="expression" dxfId="2849" priority="108">
      <formula>K75&lt;0</formula>
    </cfRule>
  </conditionalFormatting>
  <conditionalFormatting sqref="K76 K78 K80 K82">
    <cfRule type="expression" dxfId="2848" priority="105">
      <formula>K76&gt;0</formula>
    </cfRule>
    <cfRule type="expression" dxfId="2847" priority="106">
      <formula>K76&lt;0</formula>
    </cfRule>
  </conditionalFormatting>
  <conditionalFormatting sqref="K82 K84 K88 K90">
    <cfRule type="expression" dxfId="2846" priority="103">
      <formula>K82&gt;0</formula>
    </cfRule>
    <cfRule type="expression" dxfId="2845" priority="104">
      <formula>K82&lt;0</formula>
    </cfRule>
  </conditionalFormatting>
  <conditionalFormatting sqref="K83 K85 K89">
    <cfRule type="expression" dxfId="2844" priority="101">
      <formula>K83&gt;0</formula>
    </cfRule>
    <cfRule type="expression" dxfId="2843" priority="102">
      <formula>K83&lt;0</formula>
    </cfRule>
  </conditionalFormatting>
  <conditionalFormatting sqref="M105:M200">
    <cfRule type="expression" dxfId="2842" priority="99">
      <formula>$J105=0</formula>
    </cfRule>
  </conditionalFormatting>
  <conditionalFormatting sqref="M105:M458">
    <cfRule type="expression" dxfId="2841" priority="100">
      <formula>$J105&lt;0</formula>
    </cfRule>
  </conditionalFormatting>
  <conditionalFormatting sqref="M3 M5 M7 M9 M11 M13 M15 M17 M19 M21">
    <cfRule type="expression" dxfId="2840" priority="97">
      <formula>M3&gt;0</formula>
    </cfRule>
    <cfRule type="expression" dxfId="2839" priority="98">
      <formula>M3&lt;0</formula>
    </cfRule>
  </conditionalFormatting>
  <conditionalFormatting sqref="M2 M4 M6 M8 M10 M12 M14 M16 M18 M20 M22 M24 M26 M28 M30">
    <cfRule type="expression" dxfId="2838" priority="95">
      <formula>M2&gt;0</formula>
    </cfRule>
    <cfRule type="expression" dxfId="2837" priority="96">
      <formula>M2&lt;0</formula>
    </cfRule>
  </conditionalFormatting>
  <conditionalFormatting sqref="M23 M25 M27 M29">
    <cfRule type="expression" dxfId="2836" priority="93">
      <formula>M23&gt;0</formula>
    </cfRule>
    <cfRule type="expression" dxfId="2835" priority="94">
      <formula>M23&lt;0</formula>
    </cfRule>
  </conditionalFormatting>
  <conditionalFormatting sqref="M31 M33 M40 M35 M42 M37:M38">
    <cfRule type="expression" dxfId="2834" priority="91">
      <formula>M31&gt;0</formula>
    </cfRule>
    <cfRule type="expression" dxfId="2833" priority="92">
      <formula>M31&lt;0</formula>
    </cfRule>
  </conditionalFormatting>
  <conditionalFormatting sqref="M32 M39 M34 M41 M36 M43">
    <cfRule type="expression" dxfId="2832" priority="89">
      <formula>M32&gt;0</formula>
    </cfRule>
    <cfRule type="expression" dxfId="2831" priority="90">
      <formula>M32&lt;0</formula>
    </cfRule>
  </conditionalFormatting>
  <conditionalFormatting sqref="M45 M47 M49 M51 M53">
    <cfRule type="expression" dxfId="2830" priority="87">
      <formula>M45&gt;0</formula>
    </cfRule>
    <cfRule type="expression" dxfId="2829" priority="88">
      <formula>M45&lt;0</formula>
    </cfRule>
  </conditionalFormatting>
  <conditionalFormatting sqref="M46 M48 M50 M52">
    <cfRule type="expression" dxfId="2828" priority="85">
      <formula>M46&gt;0</formula>
    </cfRule>
    <cfRule type="expression" dxfId="2827" priority="86">
      <formula>M46&lt;0</formula>
    </cfRule>
  </conditionalFormatting>
  <conditionalFormatting sqref="M54 M56 M58 M60">
    <cfRule type="expression" dxfId="2826" priority="83">
      <formula>M54&gt;0</formula>
    </cfRule>
    <cfRule type="expression" dxfId="2825" priority="84">
      <formula>M54&lt;0</formula>
    </cfRule>
  </conditionalFormatting>
  <conditionalFormatting sqref="M55 M57 M59 M61">
    <cfRule type="expression" dxfId="2824" priority="81">
      <formula>M55&gt;0</formula>
    </cfRule>
    <cfRule type="expression" dxfId="2823" priority="82">
      <formula>M55&lt;0</formula>
    </cfRule>
  </conditionalFormatting>
  <conditionalFormatting sqref="M68 M70 M72 M74">
    <cfRule type="expression" dxfId="2822" priority="79">
      <formula>M68&gt;0</formula>
    </cfRule>
    <cfRule type="expression" dxfId="2821" priority="80">
      <formula>M68&lt;0</formula>
    </cfRule>
  </conditionalFormatting>
  <conditionalFormatting sqref="M67 M69 M71 M73">
    <cfRule type="expression" dxfId="2820" priority="77">
      <formula>M67&gt;0</formula>
    </cfRule>
    <cfRule type="expression" dxfId="2819" priority="78">
      <formula>M67&lt;0</formula>
    </cfRule>
  </conditionalFormatting>
  <conditionalFormatting sqref="M75 M77 M79 M81 M83">
    <cfRule type="expression" dxfId="2818" priority="75">
      <formula>M75&gt;0</formula>
    </cfRule>
    <cfRule type="expression" dxfId="2817" priority="76">
      <formula>M75&lt;0</formula>
    </cfRule>
  </conditionalFormatting>
  <conditionalFormatting sqref="M76 M78 M80 M82">
    <cfRule type="expression" dxfId="2816" priority="73">
      <formula>M76&gt;0</formula>
    </cfRule>
    <cfRule type="expression" dxfId="2815" priority="74">
      <formula>M76&lt;0</formula>
    </cfRule>
  </conditionalFormatting>
  <conditionalFormatting sqref="M82 M84 M88 M90">
    <cfRule type="expression" dxfId="2814" priority="71">
      <formula>M82&gt;0</formula>
    </cfRule>
    <cfRule type="expression" dxfId="2813" priority="72">
      <formula>M82&lt;0</formula>
    </cfRule>
  </conditionalFormatting>
  <conditionalFormatting sqref="M83 M85 M89">
    <cfRule type="expression" dxfId="2812" priority="69">
      <formula>M83&gt;0</formula>
    </cfRule>
    <cfRule type="expression" dxfId="2811" priority="70">
      <formula>M83&lt;0</formula>
    </cfRule>
  </conditionalFormatting>
  <conditionalFormatting sqref="L105:L200">
    <cfRule type="expression" dxfId="2810" priority="67">
      <formula>$J105=0</formula>
    </cfRule>
  </conditionalFormatting>
  <conditionalFormatting sqref="L105:L458">
    <cfRule type="expression" dxfId="2809" priority="68">
      <formula>$J105&lt;0</formula>
    </cfRule>
  </conditionalFormatting>
  <conditionalFormatting sqref="L3 L5 L7 L9 L11 L13 L15 L17 L19 L21">
    <cfRule type="expression" dxfId="2808" priority="65">
      <formula>L3&gt;0</formula>
    </cfRule>
    <cfRule type="expression" dxfId="2807" priority="66">
      <formula>L3&lt;0</formula>
    </cfRule>
  </conditionalFormatting>
  <conditionalFormatting sqref="L2 L4 L6 L8 L10 L12 L14 L16 L18 L20 L22 L24 L26 L28 L30">
    <cfRule type="expression" dxfId="2806" priority="63">
      <formula>L2&gt;0</formula>
    </cfRule>
    <cfRule type="expression" dxfId="2805" priority="64">
      <formula>L2&lt;0</formula>
    </cfRule>
  </conditionalFormatting>
  <conditionalFormatting sqref="L23 L25 L27 L29">
    <cfRule type="expression" dxfId="2804" priority="61">
      <formula>L23&gt;0</formula>
    </cfRule>
    <cfRule type="expression" dxfId="2803" priority="62">
      <formula>L23&lt;0</formula>
    </cfRule>
  </conditionalFormatting>
  <conditionalFormatting sqref="L31 L33 L40 L35 L42 L37:L38">
    <cfRule type="expression" dxfId="2802" priority="59">
      <formula>L31&gt;0</formula>
    </cfRule>
    <cfRule type="expression" dxfId="2801" priority="60">
      <formula>L31&lt;0</formula>
    </cfRule>
  </conditionalFormatting>
  <conditionalFormatting sqref="L32 L39 L34 L41 L36 L43">
    <cfRule type="expression" dxfId="2800" priority="57">
      <formula>L32&gt;0</formula>
    </cfRule>
    <cfRule type="expression" dxfId="2799" priority="58">
      <formula>L32&lt;0</formula>
    </cfRule>
  </conditionalFormatting>
  <conditionalFormatting sqref="L45 L47 L49 L51 L53">
    <cfRule type="expression" dxfId="2798" priority="55">
      <formula>L45&gt;0</formula>
    </cfRule>
    <cfRule type="expression" dxfId="2797" priority="56">
      <formula>L45&lt;0</formula>
    </cfRule>
  </conditionalFormatting>
  <conditionalFormatting sqref="L46 L48 L50 L52">
    <cfRule type="expression" dxfId="2796" priority="53">
      <formula>L46&gt;0</formula>
    </cfRule>
    <cfRule type="expression" dxfId="2795" priority="54">
      <formula>L46&lt;0</formula>
    </cfRule>
  </conditionalFormatting>
  <conditionalFormatting sqref="L54 L56 L58 L60 L62">
    <cfRule type="expression" dxfId="2794" priority="51">
      <formula>L54&gt;0</formula>
    </cfRule>
    <cfRule type="expression" dxfId="2793" priority="52">
      <formula>L54&lt;0</formula>
    </cfRule>
  </conditionalFormatting>
  <conditionalFormatting sqref="L55 L57 L59 L61">
    <cfRule type="expression" dxfId="2792" priority="49">
      <formula>L55&gt;0</formula>
    </cfRule>
    <cfRule type="expression" dxfId="2791" priority="50">
      <formula>L55&lt;0</formula>
    </cfRule>
  </conditionalFormatting>
  <conditionalFormatting sqref="L66 L68 L70 L72 L74">
    <cfRule type="expression" dxfId="2790" priority="47">
      <formula>L66&gt;0</formula>
    </cfRule>
    <cfRule type="expression" dxfId="2789" priority="48">
      <formula>L66&lt;0</formula>
    </cfRule>
  </conditionalFormatting>
  <conditionalFormatting sqref="L58:L79">
    <cfRule type="expression" dxfId="2788" priority="45">
      <formula>L58&gt;0</formula>
    </cfRule>
    <cfRule type="expression" dxfId="2787" priority="46">
      <formula>L58&lt;0</formula>
    </cfRule>
  </conditionalFormatting>
  <conditionalFormatting sqref="L75 L77 L79 L81 L83">
    <cfRule type="expression" dxfId="2786" priority="43">
      <formula>L75&gt;0</formula>
    </cfRule>
    <cfRule type="expression" dxfId="2785" priority="44">
      <formula>L75&lt;0</formula>
    </cfRule>
  </conditionalFormatting>
  <conditionalFormatting sqref="L76 L78 L80 L82">
    <cfRule type="expression" dxfId="2784" priority="41">
      <formula>L76&gt;0</formula>
    </cfRule>
    <cfRule type="expression" dxfId="2783" priority="42">
      <formula>L76&lt;0</formula>
    </cfRule>
  </conditionalFormatting>
  <conditionalFormatting sqref="L82 L84 L88 L90">
    <cfRule type="expression" dxfId="2782" priority="39">
      <formula>L82&gt;0</formula>
    </cfRule>
    <cfRule type="expression" dxfId="2781" priority="40">
      <formula>L82&lt;0</formula>
    </cfRule>
  </conditionalFormatting>
  <conditionalFormatting sqref="L83 L85 L89">
    <cfRule type="expression" dxfId="2780" priority="37">
      <formula>L83&gt;0</formula>
    </cfRule>
    <cfRule type="expression" dxfId="2779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78" priority="34">
      <formula>M44&gt;0</formula>
    </cfRule>
    <cfRule type="expression" dxfId="2777" priority="35">
      <formula>M44&lt;0</formula>
    </cfRule>
  </conditionalFormatting>
  <conditionalFormatting sqref="M62:M66">
    <cfRule type="expression" dxfId="2776" priority="32">
      <formula>M62&gt;0</formula>
    </cfRule>
    <cfRule type="expression" dxfId="2775" priority="33">
      <formula>M62&lt;0</formula>
    </cfRule>
  </conditionalFormatting>
  <conditionalFormatting sqref="E86">
    <cfRule type="expression" dxfId="2774" priority="31">
      <formula>$H86=0</formula>
    </cfRule>
  </conditionalFormatting>
  <conditionalFormatting sqref="K86">
    <cfRule type="expression" dxfId="2773" priority="29">
      <formula>K86&gt;0</formula>
    </cfRule>
    <cfRule type="expression" dxfId="2772" priority="30">
      <formula>K86&lt;0</formula>
    </cfRule>
  </conditionalFormatting>
  <conditionalFormatting sqref="M86">
    <cfRule type="expression" dxfId="2771" priority="27">
      <formula>M86&gt;0</formula>
    </cfRule>
    <cfRule type="expression" dxfId="2770" priority="28">
      <formula>M86&lt;0</formula>
    </cfRule>
  </conditionalFormatting>
  <conditionalFormatting sqref="L86">
    <cfRule type="expression" dxfId="2769" priority="25">
      <formula>L86&gt;0</formula>
    </cfRule>
    <cfRule type="expression" dxfId="2768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7" priority="19">
      <formula>K61&gt;0</formula>
    </cfRule>
    <cfRule type="expression" dxfId="2766" priority="20">
      <formula>K61&lt;0</formula>
    </cfRule>
  </conditionalFormatting>
  <conditionalFormatting sqref="K44">
    <cfRule type="expression" dxfId="2765" priority="17">
      <formula>K44&gt;0</formula>
    </cfRule>
    <cfRule type="expression" dxfId="2764" priority="18">
      <formula>K44&lt;0</formula>
    </cfRule>
  </conditionalFormatting>
  <conditionalFormatting sqref="E87">
    <cfRule type="expression" dxfId="2763" priority="16">
      <formula>$H87=0</formula>
    </cfRule>
  </conditionalFormatting>
  <conditionalFormatting sqref="K87">
    <cfRule type="expression" dxfId="2762" priority="14">
      <formula>K87&gt;0</formula>
    </cfRule>
    <cfRule type="expression" dxfId="2761" priority="15">
      <formula>K87&lt;0</formula>
    </cfRule>
  </conditionalFormatting>
  <conditionalFormatting sqref="M87">
    <cfRule type="expression" dxfId="2760" priority="12">
      <formula>M87&gt;0</formula>
    </cfRule>
    <cfRule type="expression" dxfId="2759" priority="13">
      <formula>M87&lt;0</formula>
    </cfRule>
  </conditionalFormatting>
  <conditionalFormatting sqref="L87">
    <cfRule type="expression" dxfId="2758" priority="10">
      <formula>L87&gt;0</formula>
    </cfRule>
    <cfRule type="expression" dxfId="2757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56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55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3" location="ABC!A1" display="ABC"/>
    <hyperlink ref="E11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12" location="IEMG!A1" display="IEMG"/>
    <hyperlink ref="E16" location="CVS!A1" display="CVS"/>
    <hyperlink ref="E44" location="ADBE!A1" display="ADBE"/>
    <hyperlink ref="E2" location="MRO!A1" display="MRO"/>
    <hyperlink ref="E20" location="GE!A1" display="GE"/>
    <hyperlink ref="E6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10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18" location="WRK!A1" display="WRK"/>
    <hyperlink ref="E9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5" location="WBA!A1" display="WBA"/>
    <hyperlink ref="E55" location="AZO!A1" display="AZO"/>
    <hyperlink ref="E17" location="FL!A1" display="FL"/>
    <hyperlink ref="E56" location="MLM!A1" display="MLM"/>
    <hyperlink ref="E8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7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3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9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5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9"/>
  <sheetViews>
    <sheetView tabSelected="1" zoomScaleNormal="100" workbookViewId="0">
      <pane ySplit="1" topLeftCell="A700" activePane="bottomLeft" state="frozen"/>
      <selection pane="bottomLeft" activeCell="L723" sqref="L72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112623.98999999999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1104</v>
      </c>
      <c r="B719" s="169">
        <v>43337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0.1242026338994565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0.9059041407756645</v>
      </c>
      <c r="Y719" s="171">
        <f t="shared" ref="Y719" si="477">O719/W719</f>
        <v>0.47178903384047233</v>
      </c>
      <c r="Z719" s="784">
        <f t="shared" ref="Z719" si="478">-(E719-N719)</f>
        <v>-2.3858286314947241E-3</v>
      </c>
    </row>
  </sheetData>
  <conditionalFormatting sqref="L72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9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9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9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75" sqref="F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2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2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2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2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2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2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113796.75726666822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112624.0072666683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112623.98999999999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1.7266668306547217E-2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4" priority="7">
      <formula>#REF!&gt;0</formula>
    </cfRule>
    <cfRule type="expression" dxfId="275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3" t="s">
        <v>78</v>
      </c>
      <c r="P42" s="863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2" priority="58">
      <formula>F19&gt;0</formula>
    </cfRule>
    <cfRule type="expression" dxfId="275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0" priority="47">
      <formula>H25&gt;0</formula>
    </cfRule>
    <cfRule type="expression" dxfId="2749" priority="48">
      <formula>H25&lt;0</formula>
    </cfRule>
  </conditionalFormatting>
  <conditionalFormatting sqref="M39">
    <cfRule type="expression" dxfId="2748" priority="45">
      <formula>M39&gt;0</formula>
    </cfRule>
    <cfRule type="expression" dxfId="2747" priority="46">
      <formula>M39&lt;0</formula>
    </cfRule>
  </conditionalFormatting>
  <conditionalFormatting sqref="F61:F67">
    <cfRule type="expression" dxfId="2746" priority="43">
      <formula>F61&gt;0</formula>
    </cfRule>
    <cfRule type="expression" dxfId="2745" priority="44">
      <formula>F61&lt;0</formula>
    </cfRule>
  </conditionalFormatting>
  <conditionalFormatting sqref="H61:H67">
    <cfRule type="expression" dxfId="2744" priority="41">
      <formula>H61&gt;0</formula>
    </cfRule>
    <cfRule type="expression" dxfId="2743" priority="42">
      <formula>H61&lt;0</formula>
    </cfRule>
  </conditionalFormatting>
  <conditionalFormatting sqref="F21:F24">
    <cfRule type="expression" dxfId="2742" priority="39">
      <formula>F21&gt;0</formula>
    </cfRule>
    <cfRule type="expression" dxfId="2741" priority="40">
      <formula>F21&lt;0</formula>
    </cfRule>
  </conditionalFormatting>
  <conditionalFormatting sqref="H21:H24">
    <cfRule type="expression" dxfId="2740" priority="37">
      <formula>H21&gt;0</formula>
    </cfRule>
    <cfRule type="expression" dxfId="2739" priority="38">
      <formula>H21&lt;0</formula>
    </cfRule>
  </conditionalFormatting>
  <conditionalFormatting sqref="I25:I28">
    <cfRule type="expression" dxfId="2738" priority="31">
      <formula>I25&gt;0</formula>
    </cfRule>
    <cfRule type="expression" dxfId="2737" priority="32">
      <formula>I25&lt;0</formula>
    </cfRule>
  </conditionalFormatting>
  <conditionalFormatting sqref="I21:I24">
    <cfRule type="expression" dxfId="2736" priority="29">
      <formula>I21&gt;0</formula>
    </cfRule>
    <cfRule type="expression" dxfId="2735" priority="30">
      <formula>I21&lt;0</formula>
    </cfRule>
  </conditionalFormatting>
  <conditionalFormatting sqref="H29">
    <cfRule type="expression" dxfId="2734" priority="27">
      <formula>H29&gt;0</formula>
    </cfRule>
    <cfRule type="expression" dxfId="2733" priority="28">
      <formula>H29&lt;0</formula>
    </cfRule>
  </conditionalFormatting>
  <conditionalFormatting sqref="H30">
    <cfRule type="expression" dxfId="2732" priority="25">
      <formula>H30&gt;0</formula>
    </cfRule>
    <cfRule type="expression" dxfId="2731" priority="26">
      <formula>H30&lt;0</formula>
    </cfRule>
  </conditionalFormatting>
  <conditionalFormatting sqref="H31">
    <cfRule type="expression" dxfId="2730" priority="23">
      <formula>H31&gt;0</formula>
    </cfRule>
    <cfRule type="expression" dxfId="2729" priority="24">
      <formula>H31&lt;0</formula>
    </cfRule>
  </conditionalFormatting>
  <conditionalFormatting sqref="Q7">
    <cfRule type="expression" dxfId="2728" priority="21">
      <formula>Q7&gt;0</formula>
    </cfRule>
    <cfRule type="expression" dxfId="2727" priority="22">
      <formula>Q7&lt;0</formula>
    </cfRule>
  </conditionalFormatting>
  <conditionalFormatting sqref="Q8">
    <cfRule type="expression" dxfId="2726" priority="19">
      <formula>Q8&gt;0</formula>
    </cfRule>
    <cfRule type="expression" dxfId="2725" priority="20">
      <formula>Q8&lt;0</formula>
    </cfRule>
  </conditionalFormatting>
  <conditionalFormatting sqref="F73:F82">
    <cfRule type="expression" dxfId="2724" priority="17">
      <formula>F73&gt;0</formula>
    </cfRule>
    <cfRule type="expression" dxfId="2723" priority="18">
      <formula>F73&lt;0</formula>
    </cfRule>
  </conditionalFormatting>
  <conditionalFormatting sqref="H73:H76">
    <cfRule type="expression" dxfId="2722" priority="15">
      <formula>H73&gt;0</formula>
    </cfRule>
    <cfRule type="expression" dxfId="2721" priority="16">
      <formula>H73&lt;0</formula>
    </cfRule>
  </conditionalFormatting>
  <conditionalFormatting sqref="F69:F72">
    <cfRule type="expression" dxfId="2720" priority="13">
      <formula>F69&gt;0</formula>
    </cfRule>
    <cfRule type="expression" dxfId="2719" priority="14">
      <formula>F69&lt;0</formula>
    </cfRule>
  </conditionalFormatting>
  <conditionalFormatting sqref="H69:H72">
    <cfRule type="expression" dxfId="2718" priority="11">
      <formula>H69&gt;0</formula>
    </cfRule>
    <cfRule type="expression" dxfId="2717" priority="12">
      <formula>H69&lt;0</formula>
    </cfRule>
  </conditionalFormatting>
  <conditionalFormatting sqref="I73:I76">
    <cfRule type="expression" dxfId="2716" priority="9">
      <formula>I73&gt;0</formula>
    </cfRule>
    <cfRule type="expression" dxfId="2715" priority="10">
      <formula>I73&lt;0</formula>
    </cfRule>
  </conditionalFormatting>
  <conditionalFormatting sqref="I69:I72">
    <cfRule type="expression" dxfId="2714" priority="7">
      <formula>I69&gt;0</formula>
    </cfRule>
    <cfRule type="expression" dxfId="2713" priority="8">
      <formula>I69&lt;0</formula>
    </cfRule>
  </conditionalFormatting>
  <conditionalFormatting sqref="H77">
    <cfRule type="expression" dxfId="2712" priority="5">
      <formula>H77&gt;0</formula>
    </cfRule>
    <cfRule type="expression" dxfId="2711" priority="6">
      <formula>H77&lt;0</formula>
    </cfRule>
  </conditionalFormatting>
  <conditionalFormatting sqref="H78">
    <cfRule type="expression" dxfId="2710" priority="3">
      <formula>H78&gt;0</formula>
    </cfRule>
    <cfRule type="expression" dxfId="2709" priority="4">
      <formula>H78&lt;0</formula>
    </cfRule>
  </conditionalFormatting>
  <conditionalFormatting sqref="H79">
    <cfRule type="expression" dxfId="2708" priority="1">
      <formula>H79&gt;0</formula>
    </cfRule>
    <cfRule type="expression" dxfId="270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3" t="s">
        <v>78</v>
      </c>
      <c r="P42" s="86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6" priority="29">
      <formula>N19&gt;0</formula>
    </cfRule>
    <cfRule type="expression" dxfId="270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4" priority="23">
      <formula>F22&gt;0</formula>
    </cfRule>
    <cfRule type="expression" dxfId="2703" priority="24">
      <formula>F22&lt;0</formula>
    </cfRule>
  </conditionalFormatting>
  <conditionalFormatting sqref="H22:H31">
    <cfRule type="expression" dxfId="2702" priority="21">
      <formula>H22&gt;0</formula>
    </cfRule>
    <cfRule type="expression" dxfId="2701" priority="22">
      <formula>H22&lt;0</formula>
    </cfRule>
  </conditionalFormatting>
  <conditionalFormatting sqref="I21:J31">
    <cfRule type="expression" dxfId="2700" priority="19">
      <formula>I21&gt;0</formula>
    </cfRule>
    <cfRule type="expression" dxfId="2699" priority="20">
      <formula>I21&lt;0</formula>
    </cfRule>
  </conditionalFormatting>
  <conditionalFormatting sqref="Q8">
    <cfRule type="expression" dxfId="2698" priority="11">
      <formula>Q8&gt;0</formula>
    </cfRule>
    <cfRule type="expression" dxfId="2697" priority="12">
      <formula>Q8&lt;0</formula>
    </cfRule>
  </conditionalFormatting>
  <conditionalFormatting sqref="Q7">
    <cfRule type="expression" dxfId="2696" priority="13">
      <formula>Q7&gt;0</formula>
    </cfRule>
    <cfRule type="expression" dxfId="2695" priority="14">
      <formula>Q7&lt;0</formula>
    </cfRule>
  </conditionalFormatting>
  <conditionalFormatting sqref="F56:F66">
    <cfRule type="expression" dxfId="2694" priority="9">
      <formula>F56&gt;0</formula>
    </cfRule>
    <cfRule type="expression" dxfId="2693" priority="10">
      <formula>F56&lt;0</formula>
    </cfRule>
  </conditionalFormatting>
  <conditionalFormatting sqref="H56:H66">
    <cfRule type="expression" dxfId="2692" priority="7">
      <formula>H56&gt;0</formula>
    </cfRule>
    <cfRule type="expression" dxfId="2691" priority="8">
      <formula>H56&lt;0</formula>
    </cfRule>
  </conditionalFormatting>
  <conditionalFormatting sqref="I56:I66">
    <cfRule type="expression" dxfId="2690" priority="5">
      <formula>I56&gt;0</formula>
    </cfRule>
    <cfRule type="expression" dxfId="2689" priority="6">
      <formula>I56&lt;0</formula>
    </cfRule>
  </conditionalFormatting>
  <conditionalFormatting sqref="F21">
    <cfRule type="expression" dxfId="2688" priority="3">
      <formula>F21&gt;0</formula>
    </cfRule>
    <cfRule type="expression" dxfId="2687" priority="4">
      <formula>F21&lt;0</formula>
    </cfRule>
  </conditionalFormatting>
  <conditionalFormatting sqref="H21">
    <cfRule type="expression" dxfId="2686" priority="1">
      <formula>H21&gt;0</formula>
    </cfRule>
    <cfRule type="expression" dxfId="268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1195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4" priority="64">
      <formula>N23&gt;0</formula>
    </cfRule>
    <cfRule type="expression" dxfId="268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2" priority="58">
      <formula>F79&gt;0</formula>
    </cfRule>
    <cfRule type="expression" dxfId="2681" priority="59">
      <formula>F79&lt;0</formula>
    </cfRule>
  </conditionalFormatting>
  <conditionalFormatting sqref="H79:H97 H101:H118">
    <cfRule type="expression" dxfId="2680" priority="56">
      <formula>H79&gt;0</formula>
    </cfRule>
    <cfRule type="expression" dxfId="2679" priority="57">
      <formula>H79&lt;0</formula>
    </cfRule>
  </conditionalFormatting>
  <conditionalFormatting sqref="I75:I97 I100:I118">
    <cfRule type="expression" dxfId="2678" priority="54">
      <formula>I75&gt;0</formula>
    </cfRule>
    <cfRule type="expression" dxfId="2677" priority="55">
      <formula>I75&lt;0</formula>
    </cfRule>
  </conditionalFormatting>
  <conditionalFormatting sqref="Q7">
    <cfRule type="expression" dxfId="2676" priority="52">
      <formula>Q7&gt;0</formula>
    </cfRule>
    <cfRule type="expression" dxfId="2675" priority="53">
      <formula>Q7&lt;0</formula>
    </cfRule>
  </conditionalFormatting>
  <conditionalFormatting sqref="Q8">
    <cfRule type="expression" dxfId="2674" priority="50">
      <formula>Q8&gt;0</formula>
    </cfRule>
    <cfRule type="expression" dxfId="2673" priority="51">
      <formula>Q8&lt;0</formula>
    </cfRule>
  </conditionalFormatting>
  <conditionalFormatting sqref="F75:F78">
    <cfRule type="expression" dxfId="2672" priority="48">
      <formula>F75&gt;0</formula>
    </cfRule>
    <cfRule type="expression" dxfId="2671" priority="49">
      <formula>F75&lt;0</formula>
    </cfRule>
  </conditionalFormatting>
  <conditionalFormatting sqref="H75:H78">
    <cfRule type="expression" dxfId="2670" priority="46">
      <formula>H75&gt;0</formula>
    </cfRule>
    <cfRule type="expression" dxfId="2669" priority="47">
      <formula>H75&lt;0</formula>
    </cfRule>
  </conditionalFormatting>
  <conditionalFormatting sqref="F100:F114">
    <cfRule type="expression" dxfId="2668" priority="40">
      <formula>F100&gt;0</formula>
    </cfRule>
    <cfRule type="expression" dxfId="2667" priority="41">
      <formula>F100&lt;0</formula>
    </cfRule>
  </conditionalFormatting>
  <conditionalFormatting sqref="H100:H114">
    <cfRule type="expression" dxfId="2666" priority="38">
      <formula>H100&gt;0</formula>
    </cfRule>
    <cfRule type="expression" dxfId="2665" priority="39">
      <formula>H100&lt;0</formula>
    </cfRule>
  </conditionalFormatting>
  <conditionalFormatting sqref="F29:F67">
    <cfRule type="expression" dxfId="2664" priority="36">
      <formula>F29&gt;0</formula>
    </cfRule>
    <cfRule type="expression" dxfId="2663" priority="37">
      <formula>F29&lt;0</formula>
    </cfRule>
  </conditionalFormatting>
  <conditionalFormatting sqref="H29:H63">
    <cfRule type="expression" dxfId="2662" priority="34">
      <formula>H29&gt;0</formula>
    </cfRule>
    <cfRule type="expression" dxfId="2661" priority="35">
      <formula>H29&lt;0</formula>
    </cfRule>
  </conditionalFormatting>
  <conditionalFormatting sqref="J38:J68">
    <cfRule type="expression" dxfId="2660" priority="32">
      <formula>J38&gt;0</formula>
    </cfRule>
    <cfRule type="expression" dxfId="2659" priority="33">
      <formula>J38&lt;0</formula>
    </cfRule>
  </conditionalFormatting>
  <conditionalFormatting sqref="J43">
    <cfRule type="expression" dxfId="2658" priority="30">
      <formula>J43&gt;0</formula>
    </cfRule>
    <cfRule type="expression" dxfId="2657" priority="31">
      <formula>J43&lt;0</formula>
    </cfRule>
  </conditionalFormatting>
  <conditionalFormatting sqref="Q9">
    <cfRule type="expression" dxfId="2656" priority="24">
      <formula>Q9&gt;0</formula>
    </cfRule>
    <cfRule type="expression" dxfId="2655" priority="25">
      <formula>Q9&lt;0</formula>
    </cfRule>
  </conditionalFormatting>
  <conditionalFormatting sqref="R4">
    <cfRule type="expression" dxfId="2654" priority="26">
      <formula>R4&gt;0</formula>
    </cfRule>
    <cfRule type="expression" dxfId="265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2" priority="21">
      <formula>F120&gt;0</formula>
    </cfRule>
    <cfRule type="expression" dxfId="2651" priority="22">
      <formula>F120&lt;0</formula>
    </cfRule>
  </conditionalFormatting>
  <conditionalFormatting sqref="H120:H160">
    <cfRule type="expression" dxfId="2650" priority="19">
      <formula>H120&gt;0</formula>
    </cfRule>
    <cfRule type="expression" dxfId="2649" priority="20">
      <formula>H120&lt;0</formula>
    </cfRule>
  </conditionalFormatting>
  <conditionalFormatting sqref="J129:J160">
    <cfRule type="expression" dxfId="2648" priority="17">
      <formula>J129&gt;0</formula>
    </cfRule>
    <cfRule type="expression" dxfId="2647" priority="18">
      <formula>J129&lt;0</formula>
    </cfRule>
  </conditionalFormatting>
  <conditionalFormatting sqref="J134">
    <cfRule type="expression" dxfId="2646" priority="15">
      <formula>J134&gt;0</formula>
    </cfRule>
    <cfRule type="expression" dxfId="2645" priority="16">
      <formula>J134&lt;0</formula>
    </cfRule>
  </conditionalFormatting>
  <conditionalFormatting sqref="J31:J40">
    <cfRule type="expression" dxfId="2644" priority="13">
      <formula>J31&gt;0</formula>
    </cfRule>
    <cfRule type="expression" dxfId="2643" priority="14">
      <formula>J31&lt;0</formula>
    </cfRule>
  </conditionalFormatting>
  <conditionalFormatting sqref="J36:J37">
    <cfRule type="expression" dxfId="2642" priority="11">
      <formula>J36&gt;0</formula>
    </cfRule>
    <cfRule type="expression" dxfId="2641" priority="12">
      <formula>J36&lt;0</formula>
    </cfRule>
  </conditionalFormatting>
  <conditionalFormatting sqref="Q10">
    <cfRule type="expression" dxfId="2640" priority="9">
      <formula>Q10&gt;0</formula>
    </cfRule>
    <cfRule type="expression" dxfId="2639" priority="10">
      <formula>Q10&lt;0</formula>
    </cfRule>
  </conditionalFormatting>
  <conditionalFormatting sqref="K38:K55 K57:K68">
    <cfRule type="expression" dxfId="2638" priority="7">
      <formula>K38&gt;0</formula>
    </cfRule>
    <cfRule type="expression" dxfId="2637" priority="8">
      <formula>K38&lt;0</formula>
    </cfRule>
  </conditionalFormatting>
  <conditionalFormatting sqref="K43">
    <cfRule type="expression" dxfId="2636" priority="5">
      <formula>K43&gt;0</formula>
    </cfRule>
    <cfRule type="expression" dxfId="2635" priority="6">
      <formula>K43&lt;0</formula>
    </cfRule>
  </conditionalFormatting>
  <conditionalFormatting sqref="K31:K40">
    <cfRule type="expression" dxfId="2634" priority="3">
      <formula>K31&gt;0</formula>
    </cfRule>
    <cfRule type="expression" dxfId="2633" priority="4">
      <formula>K31&lt;0</formula>
    </cfRule>
  </conditionalFormatting>
  <conditionalFormatting sqref="K36:K37">
    <cfRule type="expression" dxfId="2632" priority="1">
      <formula>K36&gt;0</formula>
    </cfRule>
    <cfRule type="expression" dxfId="263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1208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88.46</v>
      </c>
      <c r="R4" s="495">
        <v>1.5E-3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4423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424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0.10602650662665666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1.7182907528826591E-2</v>
      </c>
      <c r="R11">
        <v>0.38</v>
      </c>
    </row>
    <row r="12" spans="1:21" x14ac:dyDescent="0.25">
      <c r="H12" s="70"/>
      <c r="O12" s="11" t="s">
        <v>82</v>
      </c>
      <c r="Q12" s="1" t="s">
        <v>1257</v>
      </c>
    </row>
    <row r="13" spans="1:21" x14ac:dyDescent="0.25">
      <c r="H13" s="70"/>
      <c r="O13" s="11" t="s">
        <v>952</v>
      </c>
      <c r="Q13" s="2">
        <f>Q4/6.49</f>
        <v>13.630200308166408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97.305999999999997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96.421400000000006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95.536799999999999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94.652199999999993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93.767600000000002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92.882999999999996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91.998400000000004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91.113799999999998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90.229199999999992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89.3446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88.46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87.575399999999988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86.690799999999996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85.80619999999999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84.921599999999984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84.036999999999992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83.152399999999986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82.267799999999994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81.383200000000002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80.498599999999996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79.61399999999999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0" priority="31">
      <formula>F47&gt;0</formula>
    </cfRule>
    <cfRule type="expression" dxfId="2629" priority="32">
      <formula>F47&lt;0</formula>
    </cfRule>
  </conditionalFormatting>
  <conditionalFormatting sqref="Q7">
    <cfRule type="expression" dxfId="2628" priority="29">
      <formula>Q7&gt;0</formula>
    </cfRule>
    <cfRule type="expression" dxfId="2627" priority="30">
      <formula>Q7&lt;0</formula>
    </cfRule>
  </conditionalFormatting>
  <conditionalFormatting sqref="Q8">
    <cfRule type="expression" dxfId="2626" priority="27">
      <formula>Q8&gt;0</formula>
    </cfRule>
    <cfRule type="expression" dxfId="2625" priority="28">
      <formula>Q8&lt;0</formula>
    </cfRule>
  </conditionalFormatting>
  <conditionalFormatting sqref="F31:F46">
    <cfRule type="expression" dxfId="2624" priority="25">
      <formula>F31&gt;0</formula>
    </cfRule>
    <cfRule type="expression" dxfId="2623" priority="26">
      <formula>F31&lt;0</formula>
    </cfRule>
  </conditionalFormatting>
  <conditionalFormatting sqref="H31:H46">
    <cfRule type="expression" dxfId="2622" priority="23">
      <formula>H31&gt;0</formula>
    </cfRule>
    <cfRule type="expression" dxfId="2621" priority="24">
      <formula>H31&lt;0</formula>
    </cfRule>
  </conditionalFormatting>
  <conditionalFormatting sqref="Q10">
    <cfRule type="expression" dxfId="2620" priority="21">
      <formula>Q10&gt;0</formula>
    </cfRule>
    <cfRule type="expression" dxfId="2619" priority="22">
      <formula>Q10&lt;0</formula>
    </cfRule>
  </conditionalFormatting>
  <conditionalFormatting sqref="J25:J38">
    <cfRule type="expression" dxfId="2618" priority="19">
      <formula>J25&gt;0</formula>
    </cfRule>
    <cfRule type="expression" dxfId="2617" priority="20">
      <formula>J25&lt;0</formula>
    </cfRule>
  </conditionalFormatting>
  <conditionalFormatting sqref="K38">
    <cfRule type="expression" dxfId="2616" priority="17">
      <formula>K38&gt;0</formula>
    </cfRule>
    <cfRule type="expression" dxfId="2615" priority="18">
      <formula>K38&lt;0</formula>
    </cfRule>
  </conditionalFormatting>
  <conditionalFormatting sqref="L25:L38">
    <cfRule type="expression" dxfId="2614" priority="15">
      <formula>L25&gt;0</formula>
    </cfRule>
    <cfRule type="expression" dxfId="2613" priority="16">
      <formula>L25&lt;0</formula>
    </cfRule>
  </conditionalFormatting>
  <conditionalFormatting sqref="F89:F110">
    <cfRule type="expression" dxfId="2612" priority="13">
      <formula>F89&gt;0</formula>
    </cfRule>
    <cfRule type="expression" dxfId="2611" priority="14">
      <formula>F89&lt;0</formula>
    </cfRule>
  </conditionalFormatting>
  <conditionalFormatting sqref="H89:H110">
    <cfRule type="expression" dxfId="2610" priority="11">
      <formula>H89&gt;0</formula>
    </cfRule>
    <cfRule type="expression" dxfId="2609" priority="12">
      <formula>H89&lt;0</formula>
    </cfRule>
  </conditionalFormatting>
  <conditionalFormatting sqref="J89:J102">
    <cfRule type="expression" dxfId="2608" priority="9">
      <formula>J89&gt;0</formula>
    </cfRule>
    <cfRule type="expression" dxfId="2607" priority="10">
      <formula>J89&lt;0</formula>
    </cfRule>
  </conditionalFormatting>
  <conditionalFormatting sqref="K89:K102">
    <cfRule type="expression" dxfId="2606" priority="7">
      <formula>K89&gt;0</formula>
    </cfRule>
    <cfRule type="expression" dxfId="2605" priority="8">
      <formula>K89&lt;0</formula>
    </cfRule>
  </conditionalFormatting>
  <conditionalFormatting sqref="L89:L102">
    <cfRule type="expression" dxfId="2604" priority="5">
      <formula>L89&gt;0</formula>
    </cfRule>
    <cfRule type="expression" dxfId="2603" priority="6">
      <formula>L89&lt;0</formula>
    </cfRule>
  </conditionalFormatting>
  <conditionalFormatting sqref="F25:F30">
    <cfRule type="expression" dxfId="2602" priority="3">
      <formula>F25&gt;0</formula>
    </cfRule>
    <cfRule type="expression" dxfId="2601" priority="4">
      <formula>F25&lt;0</formula>
    </cfRule>
  </conditionalFormatting>
  <conditionalFormatting sqref="H25:H30">
    <cfRule type="expression" dxfId="2600" priority="1">
      <formula>H25&gt;0</formula>
    </cfRule>
    <cfRule type="expression" dxfId="25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1262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2704.7109</v>
      </c>
      <c r="R4" s="495">
        <v>1.9800000000000002E-2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10818.8436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-169.15639999999985</v>
      </c>
      <c r="R7">
        <v>2</v>
      </c>
      <c r="T7" s="1">
        <v>43333</v>
      </c>
      <c r="U7" t="s">
        <v>1266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-169.15639999999985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-1.5394648707681093E-2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Q4/194</f>
        <v>13.941808762886598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2975.1819900000005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2948.1348810000004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2921.0877720000003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2894.0406630000002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2866.9935540000001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2839.946445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2812.8993359999999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2785.8522270000003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2758.8051180000002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2731.7580090000001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2704.7109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2677.6637909999999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2650.6166819999999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2623.5695729999998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2596.5224640000001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2569.475355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2542.4282459999999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2515.3811370000003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2488.3340280000002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2461.2869190000001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2434.23981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8" priority="31">
      <formula>F47&gt;0</formula>
    </cfRule>
    <cfRule type="expression" dxfId="2597" priority="32">
      <formula>F47&lt;0</formula>
    </cfRule>
  </conditionalFormatting>
  <conditionalFormatting sqref="Q7">
    <cfRule type="expression" dxfId="2596" priority="29">
      <formula>Q7&gt;0</formula>
    </cfRule>
    <cfRule type="expression" dxfId="2595" priority="30">
      <formula>Q7&lt;0</formula>
    </cfRule>
  </conditionalFormatting>
  <conditionalFormatting sqref="Q8">
    <cfRule type="expression" dxfId="2594" priority="27">
      <formula>Q8&gt;0</formula>
    </cfRule>
    <cfRule type="expression" dxfId="2593" priority="28">
      <formula>Q8&lt;0</formula>
    </cfRule>
  </conditionalFormatting>
  <conditionalFormatting sqref="F31:F46">
    <cfRule type="expression" dxfId="2592" priority="25">
      <formula>F31&gt;0</formula>
    </cfRule>
    <cfRule type="expression" dxfId="2591" priority="26">
      <formula>F31&lt;0</formula>
    </cfRule>
  </conditionalFormatting>
  <conditionalFormatting sqref="H31:H46">
    <cfRule type="expression" dxfId="2590" priority="23">
      <formula>H31&gt;0</formula>
    </cfRule>
    <cfRule type="expression" dxfId="2589" priority="24">
      <formula>H31&lt;0</formula>
    </cfRule>
  </conditionalFormatting>
  <conditionalFormatting sqref="Q10">
    <cfRule type="expression" dxfId="2588" priority="21">
      <formula>Q10&gt;0</formula>
    </cfRule>
    <cfRule type="expression" dxfId="2587" priority="22">
      <formula>Q10&lt;0</formula>
    </cfRule>
  </conditionalFormatting>
  <conditionalFormatting sqref="J25:J38">
    <cfRule type="expression" dxfId="2586" priority="19">
      <formula>J25&gt;0</formula>
    </cfRule>
    <cfRule type="expression" dxfId="2585" priority="20">
      <formula>J25&lt;0</formula>
    </cfRule>
  </conditionalFormatting>
  <conditionalFormatting sqref="K38">
    <cfRule type="expression" dxfId="2584" priority="17">
      <formula>K38&gt;0</formula>
    </cfRule>
    <cfRule type="expression" dxfId="2583" priority="18">
      <formula>K38&lt;0</formula>
    </cfRule>
  </conditionalFormatting>
  <conditionalFormatting sqref="L25:L38">
    <cfRule type="expression" dxfId="2582" priority="15">
      <formula>L25&gt;0</formula>
    </cfRule>
    <cfRule type="expression" dxfId="2581" priority="16">
      <formula>L25&lt;0</formula>
    </cfRule>
  </conditionalFormatting>
  <conditionalFormatting sqref="F89:F110">
    <cfRule type="expression" dxfId="2580" priority="13">
      <formula>F89&gt;0</formula>
    </cfRule>
    <cfRule type="expression" dxfId="2579" priority="14">
      <formula>F89&lt;0</formula>
    </cfRule>
  </conditionalFormatting>
  <conditionalFormatting sqref="H89:H110">
    <cfRule type="expression" dxfId="2578" priority="11">
      <formula>H89&gt;0</formula>
    </cfRule>
    <cfRule type="expression" dxfId="2577" priority="12">
      <formula>H89&lt;0</formula>
    </cfRule>
  </conditionalFormatting>
  <conditionalFormatting sqref="J89:J102">
    <cfRule type="expression" dxfId="2576" priority="9">
      <formula>J89&gt;0</formula>
    </cfRule>
    <cfRule type="expression" dxfId="2575" priority="10">
      <formula>J89&lt;0</formula>
    </cfRule>
  </conditionalFormatting>
  <conditionalFormatting sqref="K89:K102">
    <cfRule type="expression" dxfId="2574" priority="7">
      <formula>K89&gt;0</formula>
    </cfRule>
    <cfRule type="expression" dxfId="2573" priority="8">
      <formula>K89&lt;0</formula>
    </cfRule>
  </conditionalFormatting>
  <conditionalFormatting sqref="L89:L102">
    <cfRule type="expression" dxfId="2572" priority="5">
      <formula>L89&gt;0</formula>
    </cfRule>
    <cfRule type="expression" dxfId="2571" priority="6">
      <formula>L89&lt;0</formula>
    </cfRule>
  </conditionalFormatting>
  <conditionalFormatting sqref="F25:F30">
    <cfRule type="expression" dxfId="2570" priority="3">
      <formula>F25&gt;0</formula>
    </cfRule>
    <cfRule type="expression" dxfId="2569" priority="4">
      <formula>F25&lt;0</formula>
    </cfRule>
  </conditionalFormatting>
  <conditionalFormatting sqref="H25:H30">
    <cfRule type="expression" dxfId="2568" priority="1">
      <formula>H25&gt;0</formula>
    </cfRule>
    <cfRule type="expression" dxfId="25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3" t="s">
        <v>78</v>
      </c>
      <c r="P42" s="863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6" priority="35">
      <formula>N19&gt;0</formula>
    </cfRule>
    <cfRule type="expression" dxfId="256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4" priority="21">
      <formula>F25&gt;0</formula>
    </cfRule>
    <cfRule type="expression" dxfId="2563" priority="22">
      <formula>F25&lt;0</formula>
    </cfRule>
  </conditionalFormatting>
  <conditionalFormatting sqref="H25:H47">
    <cfRule type="expression" dxfId="2562" priority="19">
      <formula>H25&gt;0</formula>
    </cfRule>
    <cfRule type="expression" dxfId="2561" priority="20">
      <formula>H25&lt;0</formula>
    </cfRule>
  </conditionalFormatting>
  <conditionalFormatting sqref="I25:I27">
    <cfRule type="expression" dxfId="2560" priority="15">
      <formula>I25&gt;0</formula>
    </cfRule>
    <cfRule type="expression" dxfId="2559" priority="16">
      <formula>I25&lt;0</formula>
    </cfRule>
  </conditionalFormatting>
  <conditionalFormatting sqref="Q7">
    <cfRule type="expression" dxfId="2558" priority="5">
      <formula>Q7&gt;0</formula>
    </cfRule>
    <cfRule type="expression" dxfId="2557" priority="6">
      <formula>Q7&lt;0</formula>
    </cfRule>
  </conditionalFormatting>
  <conditionalFormatting sqref="Q8">
    <cfRule type="expression" dxfId="2556" priority="3">
      <formula>Q8&gt;0</formula>
    </cfRule>
    <cfRule type="expression" dxfId="255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4" priority="9">
      <formula>F36&gt;0</formula>
    </cfRule>
    <cfRule type="expression" dxfId="2553" priority="10">
      <formula>F36&lt;0</formula>
    </cfRule>
  </conditionalFormatting>
  <conditionalFormatting sqref="F25:F35">
    <cfRule type="expression" dxfId="2552" priority="7">
      <formula>F25&gt;0</formula>
    </cfRule>
    <cfRule type="expression" dxfId="2551" priority="8">
      <formula>F25&lt;0</formula>
    </cfRule>
  </conditionalFormatting>
  <conditionalFormatting sqref="H25:H35">
    <cfRule type="expression" dxfId="2550" priority="5">
      <formula>H25&gt;0</formula>
    </cfRule>
    <cfRule type="expression" dxfId="2549" priority="6">
      <formula>H25&lt;0</formula>
    </cfRule>
  </conditionalFormatting>
  <conditionalFormatting sqref="Q7">
    <cfRule type="expression" dxfId="2548" priority="3">
      <formula>Q7&gt;0</formula>
    </cfRule>
    <cfRule type="expression" dxfId="2547" priority="4">
      <formula>Q7&lt;0</formula>
    </cfRule>
  </conditionalFormatting>
  <conditionalFormatting sqref="Q8">
    <cfRule type="expression" dxfId="2546" priority="1">
      <formula>Q8&gt;0</formula>
    </cfRule>
    <cfRule type="expression" dxfId="254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3" t="s">
        <v>78</v>
      </c>
      <c r="P40" s="863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4" priority="37">
      <formula>F25&gt;0</formula>
    </cfRule>
    <cfRule type="expression" dxfId="2543" priority="38">
      <formula>F25&lt;0</formula>
    </cfRule>
  </conditionalFormatting>
  <conditionalFormatting sqref="Q7">
    <cfRule type="expression" dxfId="2542" priority="35">
      <formula>Q7&gt;0</formula>
    </cfRule>
    <cfRule type="expression" dxfId="2541" priority="36">
      <formula>Q7&lt;0</formula>
    </cfRule>
  </conditionalFormatting>
  <conditionalFormatting sqref="Q8">
    <cfRule type="expression" dxfId="2540" priority="33">
      <formula>Q8&gt;0</formula>
    </cfRule>
    <cfRule type="expression" dxfId="2539" priority="34">
      <formula>Q8&lt;0</formula>
    </cfRule>
  </conditionalFormatting>
  <conditionalFormatting sqref="F44:F46">
    <cfRule type="expression" dxfId="2538" priority="31">
      <formula>F44&gt;0</formula>
    </cfRule>
    <cfRule type="expression" dxfId="2537" priority="32">
      <formula>F44&lt;0</formula>
    </cfRule>
  </conditionalFormatting>
  <conditionalFormatting sqref="H44:H46">
    <cfRule type="expression" dxfId="2536" priority="29">
      <formula>H44&gt;0</formula>
    </cfRule>
    <cfRule type="expression" dxfId="2535" priority="30">
      <formula>H44&lt;0</formula>
    </cfRule>
  </conditionalFormatting>
  <conditionalFormatting sqref="F89:F110">
    <cfRule type="expression" dxfId="2534" priority="27">
      <formula>F89&gt;0</formula>
    </cfRule>
    <cfRule type="expression" dxfId="2533" priority="28">
      <formula>F89&lt;0</formula>
    </cfRule>
  </conditionalFormatting>
  <conditionalFormatting sqref="H89:H110">
    <cfRule type="expression" dxfId="2532" priority="25">
      <formula>H89&gt;0</formula>
    </cfRule>
    <cfRule type="expression" dxfId="2531" priority="26">
      <formula>H89&lt;0</formula>
    </cfRule>
  </conditionalFormatting>
  <conditionalFormatting sqref="Q10">
    <cfRule type="expression" dxfId="2530" priority="23">
      <formula>Q10&gt;0</formula>
    </cfRule>
    <cfRule type="expression" dxfId="2529" priority="24">
      <formula>Q10&lt;0</formula>
    </cfRule>
  </conditionalFormatting>
  <conditionalFormatting sqref="J25:J38">
    <cfRule type="expression" dxfId="2528" priority="21">
      <formula>J25&gt;0</formula>
    </cfRule>
    <cfRule type="expression" dxfId="2527" priority="22">
      <formula>J25&lt;0</formula>
    </cfRule>
  </conditionalFormatting>
  <conditionalFormatting sqref="K25:K38">
    <cfRule type="expression" dxfId="2526" priority="19">
      <formula>K25&gt;0</formula>
    </cfRule>
    <cfRule type="expression" dxfId="2525" priority="20">
      <formula>K25&lt;0</formula>
    </cfRule>
  </conditionalFormatting>
  <conditionalFormatting sqref="L25:L38">
    <cfRule type="expression" dxfId="2524" priority="17">
      <formula>L25&gt;0</formula>
    </cfRule>
    <cfRule type="expression" dxfId="2523" priority="18">
      <formula>L25&lt;0</formula>
    </cfRule>
  </conditionalFormatting>
  <conditionalFormatting sqref="J40">
    <cfRule type="expression" dxfId="2522" priority="15">
      <formula>J40&gt;0</formula>
    </cfRule>
    <cfRule type="expression" dxfId="2521" priority="16">
      <formula>J40&lt;0</formula>
    </cfRule>
  </conditionalFormatting>
  <conditionalFormatting sqref="L39">
    <cfRule type="expression" dxfId="2520" priority="11">
      <formula>L39&gt;0</formula>
    </cfRule>
    <cfRule type="expression" dxfId="2519" priority="12">
      <formula>L39&lt;0</formula>
    </cfRule>
  </conditionalFormatting>
  <conditionalFormatting sqref="F39">
    <cfRule type="expression" dxfId="2518" priority="9">
      <formula>F39&gt;0</formula>
    </cfRule>
    <cfRule type="expression" dxfId="2517" priority="10">
      <formula>F39&lt;0</formula>
    </cfRule>
  </conditionalFormatting>
  <conditionalFormatting sqref="H39">
    <cfRule type="expression" dxfId="2516" priority="7">
      <formula>H39&gt;0</formula>
    </cfRule>
    <cfRule type="expression" dxfId="2515" priority="8">
      <formula>H39&lt;0</formula>
    </cfRule>
  </conditionalFormatting>
  <conditionalFormatting sqref="J41">
    <cfRule type="expression" dxfId="2514" priority="5">
      <formula>J41&gt;0</formula>
    </cfRule>
    <cfRule type="expression" dxfId="2513" priority="6">
      <formula>J41&lt;0</formula>
    </cfRule>
  </conditionalFormatting>
  <conditionalFormatting sqref="J43">
    <cfRule type="expression" dxfId="2512" priority="3">
      <formula>J43&gt;0</formula>
    </cfRule>
    <cfRule type="expression" dxfId="2511" priority="4">
      <formula>J43&lt;0</formula>
    </cfRule>
  </conditionalFormatting>
  <conditionalFormatting sqref="J44">
    <cfRule type="expression" dxfId="2510" priority="1">
      <formula>J44&gt;0</formula>
    </cfRule>
    <cfRule type="expression" dxfId="250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08" priority="31">
      <formula>F29&gt;0</formula>
    </cfRule>
    <cfRule type="expression" dxfId="2507" priority="32">
      <formula>F29&lt;0</formula>
    </cfRule>
  </conditionalFormatting>
  <conditionalFormatting sqref="F29 F31:F35">
    <cfRule type="expression" dxfId="2506" priority="33">
      <formula>F29&gt;0</formula>
    </cfRule>
    <cfRule type="expression" dxfId="2505" priority="34">
      <formula>F29&lt;0</formula>
    </cfRule>
  </conditionalFormatting>
  <conditionalFormatting sqref="H29 H31:H35">
    <cfRule type="expression" dxfId="2504" priority="29">
      <formula>H29&gt;0</formula>
    </cfRule>
    <cfRule type="expression" dxfId="2503" priority="30">
      <formula>H29&lt;0</formula>
    </cfRule>
  </conditionalFormatting>
  <conditionalFormatting sqref="F21:F28">
    <cfRule type="expression" dxfId="2502" priority="27">
      <formula>F21&gt;0</formula>
    </cfRule>
    <cfRule type="expression" dxfId="2501" priority="28">
      <formula>F21&lt;0</formula>
    </cfRule>
  </conditionalFormatting>
  <conditionalFormatting sqref="H21:H28">
    <cfRule type="expression" dxfId="2500" priority="25">
      <formula>H21&gt;0</formula>
    </cfRule>
    <cfRule type="expression" dxfId="2499" priority="26">
      <formula>H21&lt;0</formula>
    </cfRule>
  </conditionalFormatting>
  <conditionalFormatting sqref="Q8">
    <cfRule type="expression" dxfId="2498" priority="21">
      <formula>Q8&gt;0</formula>
    </cfRule>
    <cfRule type="expression" dxfId="2497" priority="22">
      <formula>Q8&lt;0</formula>
    </cfRule>
  </conditionalFormatting>
  <conditionalFormatting sqref="Q7">
    <cfRule type="expression" dxfId="2496" priority="23">
      <formula>Q7&gt;0</formula>
    </cfRule>
    <cfRule type="expression" dxfId="2495" priority="24">
      <formula>Q7&lt;0</formula>
    </cfRule>
  </conditionalFormatting>
  <conditionalFormatting sqref="F30">
    <cfRule type="expression" dxfId="2494" priority="19">
      <formula>F30&gt;0</formula>
    </cfRule>
    <cfRule type="expression" dxfId="2493" priority="20">
      <formula>F30&lt;0</formula>
    </cfRule>
  </conditionalFormatting>
  <conditionalFormatting sqref="H30">
    <cfRule type="expression" dxfId="2492" priority="17">
      <formula>H30&gt;0</formula>
    </cfRule>
    <cfRule type="expression" dxfId="2491" priority="18">
      <formula>H30&lt;0</formula>
    </cfRule>
  </conditionalFormatting>
  <conditionalFormatting sqref="F68 F70:F74">
    <cfRule type="expression" dxfId="2490" priority="13">
      <formula>F68&gt;0</formula>
    </cfRule>
    <cfRule type="expression" dxfId="2489" priority="14">
      <formula>F68&lt;0</formula>
    </cfRule>
  </conditionalFormatting>
  <conditionalFormatting sqref="F68 F70:F74">
    <cfRule type="expression" dxfId="2488" priority="15">
      <formula>F68&gt;0</formula>
    </cfRule>
    <cfRule type="expression" dxfId="2487" priority="16">
      <formula>F68&lt;0</formula>
    </cfRule>
  </conditionalFormatting>
  <conditionalFormatting sqref="H68 H70:H74">
    <cfRule type="expression" dxfId="2486" priority="11">
      <formula>H68&gt;0</formula>
    </cfRule>
    <cfRule type="expression" dxfId="2485" priority="12">
      <formula>H68&lt;0</formula>
    </cfRule>
  </conditionalFormatting>
  <conditionalFormatting sqref="F60:F67">
    <cfRule type="expression" dxfId="2484" priority="9">
      <formula>F60&gt;0</formula>
    </cfRule>
    <cfRule type="expression" dxfId="2483" priority="10">
      <formula>F60&lt;0</formula>
    </cfRule>
  </conditionalFormatting>
  <conditionalFormatting sqref="H60:H67">
    <cfRule type="expression" dxfId="2482" priority="7">
      <formula>H60&gt;0</formula>
    </cfRule>
    <cfRule type="expression" dxfId="2481" priority="8">
      <formula>H60&lt;0</formula>
    </cfRule>
  </conditionalFormatting>
  <conditionalFormatting sqref="F69">
    <cfRule type="expression" dxfId="2480" priority="5">
      <formula>F69&gt;0</formula>
    </cfRule>
    <cfRule type="expression" dxfId="2479" priority="6">
      <formula>F69&lt;0</formula>
    </cfRule>
  </conditionalFormatting>
  <conditionalFormatting sqref="H69">
    <cfRule type="expression" dxfId="2478" priority="3">
      <formula>H69&gt;0</formula>
    </cfRule>
    <cfRule type="expression" dxfId="2477" priority="4">
      <formula>H69&lt;0</formula>
    </cfRule>
  </conditionalFormatting>
  <conditionalFormatting sqref="Q10">
    <cfRule type="expression" dxfId="2476" priority="1">
      <formula>Q10&gt;0</formula>
    </cfRule>
    <cfRule type="expression" dxfId="247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3" t="s">
        <v>78</v>
      </c>
      <c r="P40" s="86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4" priority="11">
      <formula>F33&gt;0</formula>
    </cfRule>
    <cfRule type="expression" dxfId="2473" priority="12">
      <formula>F33&lt;0</formula>
    </cfRule>
  </conditionalFormatting>
  <conditionalFormatting sqref="Q7">
    <cfRule type="expression" dxfId="2472" priority="9">
      <formula>Q7&gt;0</formula>
    </cfRule>
    <cfRule type="expression" dxfId="2471" priority="10">
      <formula>Q7&lt;0</formula>
    </cfRule>
  </conditionalFormatting>
  <conditionalFormatting sqref="Q8">
    <cfRule type="expression" dxfId="2470" priority="7">
      <formula>Q8&gt;0</formula>
    </cfRule>
    <cfRule type="expression" dxfId="2469" priority="8">
      <formula>Q8&lt;0</formula>
    </cfRule>
  </conditionalFormatting>
  <conditionalFormatting sqref="F25:F32">
    <cfRule type="expression" dxfId="2468" priority="5">
      <formula>F25&gt;0</formula>
    </cfRule>
    <cfRule type="expression" dxfId="2467" priority="6">
      <formula>F25&lt;0</formula>
    </cfRule>
  </conditionalFormatting>
  <conditionalFormatting sqref="H25:H32">
    <cfRule type="expression" dxfId="2466" priority="3">
      <formula>H25&gt;0</formula>
    </cfRule>
    <cfRule type="expression" dxfId="2465" priority="4">
      <formula>H25&lt;0</formula>
    </cfRule>
  </conditionalFormatting>
  <conditionalFormatting sqref="Q10">
    <cfRule type="expression" dxfId="2464" priority="1">
      <formula>Q10&gt;0</formula>
    </cfRule>
    <cfRule type="expression" dxfId="246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1215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3" t="s">
        <v>78</v>
      </c>
      <c r="P15" s="863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2" priority="75">
      <formula>F32&gt;0</formula>
    </cfRule>
    <cfRule type="expression" dxfId="2461" priority="76">
      <formula>F32&lt;0</formula>
    </cfRule>
  </conditionalFormatting>
  <conditionalFormatting sqref="Q7">
    <cfRule type="expression" dxfId="2460" priority="73">
      <formula>Q7&gt;0</formula>
    </cfRule>
    <cfRule type="expression" dxfId="2459" priority="74">
      <formula>Q7&lt;0</formula>
    </cfRule>
  </conditionalFormatting>
  <conditionalFormatting sqref="Q8">
    <cfRule type="expression" dxfId="2458" priority="71">
      <formula>Q8&gt;0</formula>
    </cfRule>
    <cfRule type="expression" dxfId="245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6" priority="63">
      <formula>M58&gt;0</formula>
    </cfRule>
    <cfRule type="expression" dxfId="2455" priority="64">
      <formula>M58&lt;0</formula>
    </cfRule>
  </conditionalFormatting>
  <conditionalFormatting sqref="Q10">
    <cfRule type="expression" dxfId="2454" priority="61">
      <formula>Q10&gt;0</formula>
    </cfRule>
    <cfRule type="expression" dxfId="2453" priority="62">
      <formula>Q10&lt;0</formula>
    </cfRule>
  </conditionalFormatting>
  <conditionalFormatting sqref="F29:F31">
    <cfRule type="expression" dxfId="2452" priority="59">
      <formula>F29&gt;0</formula>
    </cfRule>
    <cfRule type="expression" dxfId="2451" priority="60">
      <formula>F29&lt;0</formula>
    </cfRule>
  </conditionalFormatting>
  <conditionalFormatting sqref="H29:H31">
    <cfRule type="expression" dxfId="2450" priority="57">
      <formula>H29&gt;0</formula>
    </cfRule>
    <cfRule type="expression" dxfId="2449" priority="58">
      <formula>H29&lt;0</formula>
    </cfRule>
  </conditionalFormatting>
  <conditionalFormatting sqref="F83:F94">
    <cfRule type="expression" dxfId="2448" priority="55">
      <formula>F83&gt;0</formula>
    </cfRule>
    <cfRule type="expression" dxfId="2447" priority="56">
      <formula>F83&lt;0</formula>
    </cfRule>
  </conditionalFormatting>
  <conditionalFormatting sqref="H83:H94">
    <cfRule type="expression" dxfId="2446" priority="53">
      <formula>H83&gt;0</formula>
    </cfRule>
    <cfRule type="expression" dxfId="2445" priority="54">
      <formula>H83&lt;0</formula>
    </cfRule>
  </conditionalFormatting>
  <conditionalFormatting sqref="J41">
    <cfRule type="expression" dxfId="2444" priority="51">
      <formula>J41&gt;0</formula>
    </cfRule>
    <cfRule type="expression" dxfId="2443" priority="52">
      <formula>J41&lt;0</formula>
    </cfRule>
  </conditionalFormatting>
  <conditionalFormatting sqref="J39:J47">
    <cfRule type="expression" dxfId="2442" priority="49">
      <formula>J39&gt;0</formula>
    </cfRule>
    <cfRule type="expression" dxfId="2441" priority="50">
      <formula>J39&lt;0</formula>
    </cfRule>
  </conditionalFormatting>
  <conditionalFormatting sqref="F48:F51 H48:H51">
    <cfRule type="expression" dxfId="2440" priority="47">
      <formula>F48&gt;0</formula>
    </cfRule>
    <cfRule type="expression" dxfId="2439" priority="48">
      <formula>F48&lt;0</formula>
    </cfRule>
  </conditionalFormatting>
  <conditionalFormatting sqref="J48:J57">
    <cfRule type="expression" dxfId="2438" priority="45">
      <formula>J48&gt;0</formula>
    </cfRule>
    <cfRule type="expression" dxfId="2437" priority="46">
      <formula>J48&lt;0</formula>
    </cfRule>
  </conditionalFormatting>
  <conditionalFormatting sqref="K45:K52">
    <cfRule type="expression" dxfId="2436" priority="43">
      <formula>K45&gt;0</formula>
    </cfRule>
    <cfRule type="expression" dxfId="2435" priority="44">
      <formula>K45&lt;0</formula>
    </cfRule>
  </conditionalFormatting>
  <conditionalFormatting sqref="K45:K52">
    <cfRule type="expression" dxfId="2434" priority="41">
      <formula>K45&gt;0</formula>
    </cfRule>
    <cfRule type="expression" dxfId="2433" priority="42">
      <formula>K45&lt;0</formula>
    </cfRule>
  </conditionalFormatting>
  <conditionalFormatting sqref="F102:F118 H102:H118 H120:H128 F120:F128">
    <cfRule type="expression" dxfId="2432" priority="37">
      <formula>F102&gt;0</formula>
    </cfRule>
    <cfRule type="expression" dxfId="2431" priority="38">
      <formula>F102&lt;0</formula>
    </cfRule>
  </conditionalFormatting>
  <conditionalFormatting sqref="F96:F101">
    <cfRule type="expression" dxfId="2430" priority="35">
      <formula>F96&gt;0</formula>
    </cfRule>
    <cfRule type="expression" dxfId="2429" priority="36">
      <formula>F96&lt;0</formula>
    </cfRule>
  </conditionalFormatting>
  <conditionalFormatting sqref="H96:H101">
    <cfRule type="expression" dxfId="2428" priority="33">
      <formula>H96&gt;0</formula>
    </cfRule>
    <cfRule type="expression" dxfId="2427" priority="34">
      <formula>H96&lt;0</formula>
    </cfRule>
  </conditionalFormatting>
  <conditionalFormatting sqref="J112">
    <cfRule type="expression" dxfId="2426" priority="31">
      <formula>J112&gt;0</formula>
    </cfRule>
    <cfRule type="expression" dxfId="2425" priority="32">
      <formula>J112&lt;0</formula>
    </cfRule>
  </conditionalFormatting>
  <conditionalFormatting sqref="J110:J118 J120">
    <cfRule type="expression" dxfId="2424" priority="29">
      <formula>J110&gt;0</formula>
    </cfRule>
    <cfRule type="expression" dxfId="2423" priority="30">
      <formula>J110&lt;0</formula>
    </cfRule>
  </conditionalFormatting>
  <conditionalFormatting sqref="F119 H119">
    <cfRule type="expression" dxfId="2422" priority="27">
      <formula>F119&gt;0</formula>
    </cfRule>
    <cfRule type="expression" dxfId="2421" priority="28">
      <formula>F119&lt;0</formula>
    </cfRule>
  </conditionalFormatting>
  <conditionalFormatting sqref="J119">
    <cfRule type="expression" dxfId="2420" priority="25">
      <formula>J119&gt;0</formula>
    </cfRule>
    <cfRule type="expression" dxfId="2419" priority="26">
      <formula>J119&lt;0</formula>
    </cfRule>
  </conditionalFormatting>
  <conditionalFormatting sqref="K112:K123">
    <cfRule type="expression" dxfId="2418" priority="23">
      <formula>K112&gt;0</formula>
    </cfRule>
    <cfRule type="expression" dxfId="2417" priority="24">
      <formula>K112&lt;0</formula>
    </cfRule>
  </conditionalFormatting>
  <conditionalFormatting sqref="K110:K123">
    <cfRule type="expression" dxfId="2416" priority="21">
      <formula>K110&gt;0</formula>
    </cfRule>
    <cfRule type="expression" dxfId="2415" priority="22">
      <formula>K110&lt;0</formula>
    </cfRule>
  </conditionalFormatting>
  <conditionalFormatting sqref="J121">
    <cfRule type="expression" dxfId="2414" priority="19">
      <formula>J121&gt;0</formula>
    </cfRule>
    <cfRule type="expression" dxfId="2413" priority="20">
      <formula>J121&lt;0</formula>
    </cfRule>
  </conditionalFormatting>
  <conditionalFormatting sqref="F25:F28">
    <cfRule type="expression" dxfId="2412" priority="17">
      <formula>F25&gt;0</formula>
    </cfRule>
    <cfRule type="expression" dxfId="2411" priority="18">
      <formula>F25&lt;0</formula>
    </cfRule>
  </conditionalFormatting>
  <conditionalFormatting sqref="H25:H28">
    <cfRule type="expression" dxfId="2410" priority="15">
      <formula>H25&gt;0</formula>
    </cfRule>
    <cfRule type="expression" dxfId="2409" priority="16">
      <formula>H25&lt;0</formula>
    </cfRule>
  </conditionalFormatting>
  <conditionalFormatting sqref="J27:J29">
    <cfRule type="expression" dxfId="2408" priority="13">
      <formula>J27&gt;0</formula>
    </cfRule>
    <cfRule type="expression" dxfId="2407" priority="14">
      <formula>J27&lt;0</formula>
    </cfRule>
  </conditionalFormatting>
  <conditionalFormatting sqref="J30:J31">
    <cfRule type="expression" dxfId="2406" priority="11">
      <formula>J30&gt;0</formula>
    </cfRule>
    <cfRule type="expression" dxfId="2405" priority="12">
      <formula>J30&lt;0</formula>
    </cfRule>
  </conditionalFormatting>
  <conditionalFormatting sqref="J33">
    <cfRule type="expression" dxfId="2404" priority="9">
      <formula>J33&gt;0</formula>
    </cfRule>
    <cfRule type="expression" dxfId="2403" priority="10">
      <formula>J33&lt;0</formula>
    </cfRule>
  </conditionalFormatting>
  <conditionalFormatting sqref="J34">
    <cfRule type="expression" dxfId="2402" priority="7">
      <formula>J34&gt;0</formula>
    </cfRule>
    <cfRule type="expression" dxfId="2401" priority="8">
      <formula>J34&lt;0</formula>
    </cfRule>
  </conditionalFormatting>
  <conditionalFormatting sqref="J35:J43">
    <cfRule type="expression" dxfId="2400" priority="5">
      <formula>J35&gt;0</formula>
    </cfRule>
    <cfRule type="expression" dxfId="239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98" priority="1">
      <formula>Q9&gt;0</formula>
    </cfRule>
    <cfRule type="expression" dxfId="239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3" t="s">
        <v>78</v>
      </c>
      <c r="P40" s="863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6" priority="15">
      <formula>F39&gt;0</formula>
    </cfRule>
    <cfRule type="expression" dxfId="2395" priority="16">
      <formula>F39&lt;0</formula>
    </cfRule>
  </conditionalFormatting>
  <conditionalFormatting sqref="Q7">
    <cfRule type="expression" dxfId="2394" priority="13">
      <formula>Q7&gt;0</formula>
    </cfRule>
    <cfRule type="expression" dxfId="2393" priority="14">
      <formula>Q7&lt;0</formula>
    </cfRule>
  </conditionalFormatting>
  <conditionalFormatting sqref="Q8">
    <cfRule type="expression" dxfId="2392" priority="11">
      <formula>Q8&gt;0</formula>
    </cfRule>
    <cfRule type="expression" dxfId="2391" priority="12">
      <formula>Q8&lt;0</formula>
    </cfRule>
  </conditionalFormatting>
  <conditionalFormatting sqref="F25:F38">
    <cfRule type="expression" dxfId="2390" priority="9">
      <formula>F25&gt;0</formula>
    </cfRule>
    <cfRule type="expression" dxfId="2389" priority="10">
      <formula>F25&lt;0</formula>
    </cfRule>
  </conditionalFormatting>
  <conditionalFormatting sqref="H25:H38">
    <cfRule type="expression" dxfId="2388" priority="7">
      <formula>H25&gt;0</formula>
    </cfRule>
    <cfRule type="expression" dxfId="2387" priority="8">
      <formula>H25&lt;0</formula>
    </cfRule>
  </conditionalFormatting>
  <conditionalFormatting sqref="M55">
    <cfRule type="expression" dxfId="2386" priority="3">
      <formula>M55&gt;0</formula>
    </cfRule>
    <cfRule type="expression" dxfId="2385" priority="4">
      <formula>M55&lt;0</formula>
    </cfRule>
  </conditionalFormatting>
  <conditionalFormatting sqref="Q10">
    <cfRule type="expression" dxfId="2384" priority="1">
      <formula>Q10&gt;0</formula>
    </cfRule>
    <cfRule type="expression" dxfId="238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3" t="s">
        <v>78</v>
      </c>
      <c r="P40" s="86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2" priority="27">
      <formula>F27&gt;0</formula>
    </cfRule>
    <cfRule type="expression" dxfId="2381" priority="28">
      <formula>F27&lt;0</formula>
    </cfRule>
  </conditionalFormatting>
  <conditionalFormatting sqref="Q8">
    <cfRule type="expression" dxfId="2380" priority="15">
      <formula>Q8&gt;0</formula>
    </cfRule>
    <cfRule type="expression" dxfId="2379" priority="16">
      <formula>Q8&lt;0</formula>
    </cfRule>
  </conditionalFormatting>
  <conditionalFormatting sqref="Q7">
    <cfRule type="expression" dxfId="2378" priority="17">
      <formula>Q7&gt;0</formula>
    </cfRule>
    <cfRule type="expression" dxfId="2377" priority="18">
      <formula>Q7&lt;0</formula>
    </cfRule>
  </conditionalFormatting>
  <conditionalFormatting sqref="F37:F38">
    <cfRule type="expression" dxfId="2376" priority="13">
      <formula>F37&gt;0</formula>
    </cfRule>
    <cfRule type="expression" dxfId="2375" priority="14">
      <formula>F37&lt;0</formula>
    </cfRule>
  </conditionalFormatting>
  <conditionalFormatting sqref="H37:H38">
    <cfRule type="expression" dxfId="2374" priority="11">
      <formula>H37&gt;0</formula>
    </cfRule>
    <cfRule type="expression" dxfId="2373" priority="12">
      <formula>H37&lt;0</formula>
    </cfRule>
  </conditionalFormatting>
  <conditionalFormatting sqref="F23:F26 H23:H26">
    <cfRule type="expression" dxfId="2372" priority="9">
      <formula>F23&gt;0</formula>
    </cfRule>
    <cfRule type="expression" dxfId="2371" priority="10">
      <formula>F23&lt;0</formula>
    </cfRule>
  </conditionalFormatting>
  <conditionalFormatting sqref="Q10">
    <cfRule type="expression" dxfId="2370" priority="3">
      <formula>Q10&gt;0</formula>
    </cfRule>
    <cfRule type="expression" dxfId="2369" priority="4">
      <formula>Q10&lt;0</formula>
    </cfRule>
  </conditionalFormatting>
  <conditionalFormatting sqref="F22 H22">
    <cfRule type="expression" dxfId="2368" priority="1">
      <formula>F22&gt;0</formula>
    </cfRule>
    <cfRule type="expression" dxfId="2367" priority="2">
      <formula>F22&lt;0</formula>
    </cfRule>
  </conditionalFormatting>
  <conditionalFormatting sqref="M41">
    <cfRule type="expression" dxfId="2366" priority="5">
      <formula>M41&gt;0</formula>
    </cfRule>
    <cfRule type="expression" dxfId="236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4" priority="29">
      <formula>F25&gt;0</formula>
    </cfRule>
    <cfRule type="expression" dxfId="2363" priority="30">
      <formula>F25&lt;0</formula>
    </cfRule>
  </conditionalFormatting>
  <conditionalFormatting sqref="Q7">
    <cfRule type="expression" dxfId="2362" priority="27">
      <formula>Q7&gt;0</formula>
    </cfRule>
    <cfRule type="expression" dxfId="2361" priority="28">
      <formula>Q7&lt;0</formula>
    </cfRule>
  </conditionalFormatting>
  <conditionalFormatting sqref="Q8">
    <cfRule type="expression" dxfId="2360" priority="25">
      <formula>Q8&gt;0</formula>
    </cfRule>
    <cfRule type="expression" dxfId="2359" priority="26">
      <formula>Q8&lt;0</formula>
    </cfRule>
  </conditionalFormatting>
  <conditionalFormatting sqref="Q10">
    <cfRule type="expression" dxfId="2358" priority="13">
      <formula>Q10&gt;0</formula>
    </cfRule>
    <cfRule type="expression" dxfId="2357" priority="14">
      <formula>Q10&lt;0</formula>
    </cfRule>
  </conditionalFormatting>
  <conditionalFormatting sqref="M46">
    <cfRule type="expression" dxfId="2356" priority="11">
      <formula>M46&gt;0</formula>
    </cfRule>
    <cfRule type="expression" dxfId="2355" priority="12">
      <formula>M46&lt;0</formula>
    </cfRule>
  </conditionalFormatting>
  <conditionalFormatting sqref="F80:F88 H80:H88">
    <cfRule type="expression" dxfId="2354" priority="9">
      <formula>F80&gt;0</formula>
    </cfRule>
    <cfRule type="expression" dxfId="2353" priority="10">
      <formula>F80&lt;0</formula>
    </cfRule>
  </conditionalFormatting>
  <conditionalFormatting sqref="F75:F79">
    <cfRule type="expression" dxfId="2352" priority="7">
      <formula>F75&gt;0</formula>
    </cfRule>
    <cfRule type="expression" dxfId="2351" priority="8">
      <formula>F75&lt;0</formula>
    </cfRule>
  </conditionalFormatting>
  <conditionalFormatting sqref="H75:H79">
    <cfRule type="expression" dxfId="2350" priority="5">
      <formula>H75&gt;0</formula>
    </cfRule>
    <cfRule type="expression" dxfId="2349" priority="6">
      <formula>H75&lt;0</formula>
    </cfRule>
  </conditionalFormatting>
  <conditionalFormatting sqref="F71:F74">
    <cfRule type="expression" dxfId="2348" priority="3">
      <formula>F71&gt;0</formula>
    </cfRule>
    <cfRule type="expression" dxfId="2347" priority="4">
      <formula>F71&lt;0</formula>
    </cfRule>
  </conditionalFormatting>
  <conditionalFormatting sqref="H71:H74">
    <cfRule type="expression" dxfId="2346" priority="1">
      <formula>H71&gt;0</formula>
    </cfRule>
    <cfRule type="expression" dxfId="234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-8.6599999999999996E-2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4" priority="21">
      <formula>F47&gt;0</formula>
    </cfRule>
    <cfRule type="expression" dxfId="2343" priority="22">
      <formula>F47&lt;0</formula>
    </cfRule>
  </conditionalFormatting>
  <conditionalFormatting sqref="Q7">
    <cfRule type="expression" dxfId="2342" priority="19">
      <formula>Q7&gt;0</formula>
    </cfRule>
    <cfRule type="expression" dxfId="2341" priority="20">
      <formula>Q7&lt;0</formula>
    </cfRule>
  </conditionalFormatting>
  <conditionalFormatting sqref="Q8">
    <cfRule type="expression" dxfId="2340" priority="17">
      <formula>Q8&gt;0</formula>
    </cfRule>
    <cfRule type="expression" dxfId="2339" priority="18">
      <formula>Q8&lt;0</formula>
    </cfRule>
  </conditionalFormatting>
  <conditionalFormatting sqref="F25:F46">
    <cfRule type="expression" dxfId="2338" priority="15">
      <formula>F25&gt;0</formula>
    </cfRule>
    <cfRule type="expression" dxfId="2337" priority="16">
      <formula>F25&lt;0</formula>
    </cfRule>
  </conditionalFormatting>
  <conditionalFormatting sqref="H25:H46">
    <cfRule type="expression" dxfId="2336" priority="13">
      <formula>H25&gt;0</formula>
    </cfRule>
    <cfRule type="expression" dxfId="2335" priority="14">
      <formula>H25&lt;0</formula>
    </cfRule>
  </conditionalFormatting>
  <conditionalFormatting sqref="F89:F110">
    <cfRule type="expression" dxfId="2334" priority="11">
      <formula>F89&gt;0</formula>
    </cfRule>
    <cfRule type="expression" dxfId="2333" priority="12">
      <formula>F89&lt;0</formula>
    </cfRule>
  </conditionalFormatting>
  <conditionalFormatting sqref="H89:H110">
    <cfRule type="expression" dxfId="2332" priority="9">
      <formula>H89&gt;0</formula>
    </cfRule>
    <cfRule type="expression" dxfId="2331" priority="10">
      <formula>H89&lt;0</formula>
    </cfRule>
  </conditionalFormatting>
  <conditionalFormatting sqref="Q10">
    <cfRule type="expression" dxfId="2330" priority="7">
      <formula>Q10&gt;0</formula>
    </cfRule>
    <cfRule type="expression" dxfId="2329" priority="8">
      <formula>Q10&lt;0</formula>
    </cfRule>
  </conditionalFormatting>
  <conditionalFormatting sqref="J25:J38">
    <cfRule type="expression" dxfId="2328" priority="5">
      <formula>J25&gt;0</formula>
    </cfRule>
    <cfRule type="expression" dxfId="2327" priority="6">
      <formula>J25&lt;0</formula>
    </cfRule>
  </conditionalFormatting>
  <conditionalFormatting sqref="K25:K38">
    <cfRule type="expression" dxfId="2326" priority="3">
      <formula>K25&gt;0</formula>
    </cfRule>
    <cfRule type="expression" dxfId="2325" priority="4">
      <formula>K25&lt;0</formula>
    </cfRule>
  </conditionalFormatting>
  <conditionalFormatting sqref="L25:L38">
    <cfRule type="expression" dxfId="2324" priority="1">
      <formula>L25&gt;0</formula>
    </cfRule>
    <cfRule type="expression" dxfId="23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2" priority="23">
      <formula>F34&gt;0</formula>
    </cfRule>
    <cfRule type="expression" dxfId="2321" priority="24">
      <formula>F34&lt;0</formula>
    </cfRule>
  </conditionalFormatting>
  <conditionalFormatting sqref="Q7">
    <cfRule type="expression" dxfId="2320" priority="21">
      <formula>Q7&gt;0</formula>
    </cfRule>
    <cfRule type="expression" dxfId="2319" priority="22">
      <formula>Q7&lt;0</formula>
    </cfRule>
  </conditionalFormatting>
  <conditionalFormatting sqref="Q8">
    <cfRule type="expression" dxfId="2318" priority="19">
      <formula>Q8&gt;0</formula>
    </cfRule>
    <cfRule type="expression" dxfId="2317" priority="20">
      <formula>Q8&lt;0</formula>
    </cfRule>
  </conditionalFormatting>
  <conditionalFormatting sqref="F25:F33">
    <cfRule type="expression" dxfId="2316" priority="17">
      <formula>F25&gt;0</formula>
    </cfRule>
    <cfRule type="expression" dxfId="2315" priority="18">
      <formula>F25&lt;0</formula>
    </cfRule>
  </conditionalFormatting>
  <conditionalFormatting sqref="H25:H33">
    <cfRule type="expression" dxfId="2314" priority="15">
      <formula>H25&gt;0</formula>
    </cfRule>
    <cfRule type="expression" dxfId="2313" priority="16">
      <formula>H25&lt;0</formula>
    </cfRule>
  </conditionalFormatting>
  <conditionalFormatting sqref="M46">
    <cfRule type="expression" dxfId="2312" priority="13">
      <formula>M46&gt;0</formula>
    </cfRule>
    <cfRule type="expression" dxfId="2311" priority="14">
      <formula>M46&lt;0</formula>
    </cfRule>
  </conditionalFormatting>
  <conditionalFormatting sqref="F79:F87 H79:H87">
    <cfRule type="expression" dxfId="2310" priority="11">
      <formula>F79&gt;0</formula>
    </cfRule>
    <cfRule type="expression" dxfId="2309" priority="12">
      <formula>F79&lt;0</formula>
    </cfRule>
  </conditionalFormatting>
  <conditionalFormatting sqref="F70:F78">
    <cfRule type="expression" dxfId="2308" priority="9">
      <formula>F70&gt;0</formula>
    </cfRule>
    <cfRule type="expression" dxfId="2307" priority="10">
      <formula>F70&lt;0</formula>
    </cfRule>
  </conditionalFormatting>
  <conditionalFormatting sqref="H70:H78">
    <cfRule type="expression" dxfId="2306" priority="7">
      <formula>H70&gt;0</formula>
    </cfRule>
    <cfRule type="expression" dxfId="2305" priority="8">
      <formula>H70&lt;0</formula>
    </cfRule>
  </conditionalFormatting>
  <conditionalFormatting sqref="J27:K27 J30:K30 J33:K33 J36:K36 J39:K39 J42:K42">
    <cfRule type="expression" dxfId="2304" priority="5">
      <formula>J27&gt;0</formula>
    </cfRule>
    <cfRule type="expression" dxfId="2303" priority="6">
      <formula>J27&lt;0</formula>
    </cfRule>
  </conditionalFormatting>
  <conditionalFormatting sqref="J28:K29 J31:K32 J34:K35 J37:K38 J40:K41">
    <cfRule type="expression" dxfId="2302" priority="3">
      <formula>J28&gt;0</formula>
    </cfRule>
    <cfRule type="expression" dxfId="2301" priority="4">
      <formula>J28&lt;0</formula>
    </cfRule>
  </conditionalFormatting>
  <conditionalFormatting sqref="L27:L42">
    <cfRule type="expression" dxfId="2300" priority="1">
      <formula>L27&gt;0</formula>
    </cfRule>
    <cfRule type="expression" dxfId="22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98" priority="9">
      <formula>F57&gt;0</formula>
    </cfRule>
    <cfRule type="expression" dxfId="2297" priority="10">
      <formula>F57&lt;0</formula>
    </cfRule>
  </conditionalFormatting>
  <conditionalFormatting sqref="Q7">
    <cfRule type="expression" dxfId="2296" priority="7">
      <formula>Q7&gt;0</formula>
    </cfRule>
    <cfRule type="expression" dxfId="2295" priority="8">
      <formula>Q7&lt;0</formula>
    </cfRule>
  </conditionalFormatting>
  <conditionalFormatting sqref="Q8">
    <cfRule type="expression" dxfId="2294" priority="5">
      <formula>Q8&gt;0</formula>
    </cfRule>
    <cfRule type="expression" dxfId="2293" priority="6">
      <formula>Q8&lt;0</formula>
    </cfRule>
  </conditionalFormatting>
  <conditionalFormatting sqref="F25:F56">
    <cfRule type="expression" dxfId="2292" priority="3">
      <formula>F25&gt;0</formula>
    </cfRule>
    <cfRule type="expression" dxfId="2291" priority="4">
      <formula>F25&lt;0</formula>
    </cfRule>
  </conditionalFormatting>
  <conditionalFormatting sqref="H25:H56">
    <cfRule type="expression" dxfId="2290" priority="1">
      <formula>H25&gt;0</formula>
    </cfRule>
    <cfRule type="expression" dxfId="22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49.590350000000001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53.1</v>
      </c>
      <c r="R4" s="495">
        <v>1.3599999999999999E-2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10620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9918.07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701.93000000000029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701.93000000000029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7.0772841893634586E-2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3.3145009416195859E-2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4" si="6">C32*(E32-D32)</f>
        <v>98.999999999999488</v>
      </c>
      <c r="G32" s="39">
        <f t="shared" ref="G32:G34" si="7">D32*C32</f>
        <v>15234</v>
      </c>
      <c r="H32" s="222">
        <f t="shared" ref="H32:H34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58.410000000000004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57.879000000000005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57.348000000000006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56.817000000000007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56.286000000000001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55.755000000000003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55.224000000000004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54.693000000000005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54.161999999999999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53.631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53.1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52.569000000000003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52.038000000000004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51.506999999999998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50.975999999999999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50.445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49.914000000000001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49.383000000000003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48.852000000000004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48.321000000000005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47.79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7:J38">
    <cfRule type="expression" dxfId="2276" priority="23">
      <formula>J27&gt;0</formula>
    </cfRule>
    <cfRule type="expression" dxfId="2275" priority="24">
      <formula>J27&lt;0</formula>
    </cfRule>
  </conditionalFormatting>
  <conditionalFormatting sqref="K27:K38">
    <cfRule type="expression" dxfId="2274" priority="21">
      <formula>K27&gt;0</formula>
    </cfRule>
    <cfRule type="expression" dxfId="2273" priority="22">
      <formula>K27&lt;0</formula>
    </cfRule>
  </conditionalFormatting>
  <conditionalFormatting sqref="L27:L38">
    <cfRule type="expression" dxfId="2272" priority="19">
      <formula>L27&gt;0</formula>
    </cfRule>
    <cfRule type="expression" dxfId="2271" priority="20">
      <formula>L27&lt;0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9">
    <cfRule type="expression" dxfId="2260" priority="7">
      <formula>F29&gt;0</formula>
    </cfRule>
    <cfRule type="expression" dxfId="2259" priority="8">
      <formula>F29&lt;0</formula>
    </cfRule>
  </conditionalFormatting>
  <conditionalFormatting sqref="H29">
    <cfRule type="expression" dxfId="2258" priority="5">
      <formula>H29&gt;0</formula>
    </cfRule>
    <cfRule type="expression" dxfId="2257" priority="6">
      <formula>H29&lt;0</formula>
    </cfRule>
  </conditionalFormatting>
  <conditionalFormatting sqref="F25:F28 H25:H28">
    <cfRule type="expression" dxfId="2256" priority="1">
      <formula>F25&gt;0</formula>
    </cfRule>
    <cfRule type="expression" dxfId="22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1120</v>
      </c>
      <c r="U2" t="s">
        <v>1237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1245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74.959999999999994</v>
      </c>
      <c r="R4" s="475">
        <v>1.1900000000000001E-2</v>
      </c>
      <c r="T4" s="156" t="s">
        <v>1252</v>
      </c>
      <c r="U4" s="1" t="s">
        <v>1253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7495.9999999999991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1863.1099999999942</v>
      </c>
      <c r="R7" s="29">
        <v>43346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1665.8999999999987</v>
      </c>
      <c r="U8" s="475" t="s">
        <v>1250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0.28574123942985519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2.6680896478121666E-2</v>
      </c>
      <c r="R11">
        <v>0.5</v>
      </c>
    </row>
    <row r="12" spans="1:21" x14ac:dyDescent="0.25">
      <c r="H12" s="70"/>
      <c r="O12" s="11" t="s">
        <v>925</v>
      </c>
      <c r="Q12" s="1" t="s">
        <v>1268</v>
      </c>
    </row>
    <row r="13" spans="1:21" x14ac:dyDescent="0.25">
      <c r="H13" s="70"/>
      <c r="O13" s="11" t="s">
        <v>952</v>
      </c>
      <c r="Q13" s="2">
        <f>Q4/(6.87+7.08)*2</f>
        <v>10.746953405017921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82.456000000000003</v>
      </c>
    </row>
    <row r="22" spans="1:16" x14ac:dyDescent="0.25">
      <c r="O22" s="81">
        <v>1.0900000000000001</v>
      </c>
      <c r="P22" s="81">
        <f t="shared" ref="P22:P41" si="0">O22*$Q$4</f>
        <v>81.706400000000002</v>
      </c>
    </row>
    <row r="23" spans="1:16" x14ac:dyDescent="0.25">
      <c r="O23" s="81">
        <v>1.08</v>
      </c>
      <c r="P23" s="81">
        <f t="shared" si="0"/>
        <v>80.956800000000001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80.2072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79.457599999999999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78.707999999999998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77.958399999999997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77.208799999999997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76.459199999999996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75.709599999999995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74.959999999999994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74.210399999999993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73.460799999999992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72.711199999999991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71.96159999999999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71.211999999999989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70.462399999999988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69.712800000000001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68.963200000000001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68.2136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67.463999999999999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4" priority="21">
      <formula>F57&gt;0</formula>
    </cfRule>
    <cfRule type="expression" dxfId="2253" priority="22">
      <formula>F57&lt;0</formula>
    </cfRule>
  </conditionalFormatting>
  <conditionalFormatting sqref="Q7">
    <cfRule type="expression" dxfId="2252" priority="19">
      <formula>Q7&gt;0</formula>
    </cfRule>
    <cfRule type="expression" dxfId="2251" priority="20">
      <formula>Q7&lt;0</formula>
    </cfRule>
  </conditionalFormatting>
  <conditionalFormatting sqref="Q8">
    <cfRule type="expression" dxfId="2250" priority="17">
      <formula>Q8&gt;0</formula>
    </cfRule>
    <cfRule type="expression" dxfId="2249" priority="18">
      <formula>Q8&lt;0</formula>
    </cfRule>
  </conditionalFormatting>
  <conditionalFormatting sqref="M58">
    <cfRule type="expression" dxfId="2248" priority="11">
      <formula>M58&gt;0</formula>
    </cfRule>
    <cfRule type="expression" dxfId="2247" priority="12">
      <formula>M58&lt;0</formula>
    </cfRule>
  </conditionalFormatting>
  <conditionalFormatting sqref="F84:F115">
    <cfRule type="expression" dxfId="2246" priority="9">
      <formula>F84&gt;0</formula>
    </cfRule>
    <cfRule type="expression" dxfId="2245" priority="10">
      <formula>F84&lt;0</formula>
    </cfRule>
  </conditionalFormatting>
  <conditionalFormatting sqref="H84:H115">
    <cfRule type="expression" dxfId="2244" priority="7">
      <formula>H84&gt;0</formula>
    </cfRule>
    <cfRule type="expression" dxfId="2243" priority="8">
      <formula>H84&lt;0</formula>
    </cfRule>
  </conditionalFormatting>
  <conditionalFormatting sqref="F25:F56 H25:H56">
    <cfRule type="expression" dxfId="2242" priority="5">
      <formula>F25&gt;0</formula>
    </cfRule>
    <cfRule type="expression" dxfId="2241" priority="6">
      <formula>F25&lt;0</formula>
    </cfRule>
  </conditionalFormatting>
  <conditionalFormatting sqref="J28:J30 K25:K30 J31:K38">
    <cfRule type="expression" dxfId="2240" priority="1">
      <formula>J25&gt;0</formula>
    </cfRule>
    <cfRule type="expression" dxfId="223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8" priority="21">
      <formula>F47&gt;0</formula>
    </cfRule>
    <cfRule type="expression" dxfId="2237" priority="22">
      <formula>F47&lt;0</formula>
    </cfRule>
  </conditionalFormatting>
  <conditionalFormatting sqref="Q7">
    <cfRule type="expression" dxfId="2236" priority="19">
      <formula>Q7&gt;0</formula>
    </cfRule>
    <cfRule type="expression" dxfId="2235" priority="20">
      <formula>Q7&lt;0</formula>
    </cfRule>
  </conditionalFormatting>
  <conditionalFormatting sqref="Q8">
    <cfRule type="expression" dxfId="2234" priority="17">
      <formula>Q8&gt;0</formula>
    </cfRule>
    <cfRule type="expression" dxfId="2233" priority="18">
      <formula>Q8&lt;0</formula>
    </cfRule>
  </conditionalFormatting>
  <conditionalFormatting sqref="F25:F46">
    <cfRule type="expression" dxfId="2232" priority="15">
      <formula>F25&gt;0</formula>
    </cfRule>
    <cfRule type="expression" dxfId="2231" priority="16">
      <formula>F25&lt;0</formula>
    </cfRule>
  </conditionalFormatting>
  <conditionalFormatting sqref="H25:H46">
    <cfRule type="expression" dxfId="2230" priority="13">
      <formula>H25&gt;0</formula>
    </cfRule>
    <cfRule type="expression" dxfId="2229" priority="14">
      <formula>H25&lt;0</formula>
    </cfRule>
  </conditionalFormatting>
  <conditionalFormatting sqref="F89:F110">
    <cfRule type="expression" dxfId="2228" priority="11">
      <formula>F89&gt;0</formula>
    </cfRule>
    <cfRule type="expression" dxfId="2227" priority="12">
      <formula>F89&lt;0</formula>
    </cfRule>
  </conditionalFormatting>
  <conditionalFormatting sqref="H89:H110">
    <cfRule type="expression" dxfId="2226" priority="9">
      <formula>H89&gt;0</formula>
    </cfRule>
    <cfRule type="expression" dxfId="2225" priority="10">
      <formula>H89&lt;0</formula>
    </cfRule>
  </conditionalFormatting>
  <conditionalFormatting sqref="Q10">
    <cfRule type="expression" dxfId="2224" priority="7">
      <formula>Q10&gt;0</formula>
    </cfRule>
    <cfRule type="expression" dxfId="2223" priority="8">
      <formula>Q10&lt;0</formula>
    </cfRule>
  </conditionalFormatting>
  <conditionalFormatting sqref="J25:J38">
    <cfRule type="expression" dxfId="2222" priority="5">
      <formula>J25&gt;0</formula>
    </cfRule>
    <cfRule type="expression" dxfId="2221" priority="6">
      <formula>J25&lt;0</formula>
    </cfRule>
  </conditionalFormatting>
  <conditionalFormatting sqref="K25:K38">
    <cfRule type="expression" dxfId="2220" priority="3">
      <formula>K25&gt;0</formula>
    </cfRule>
    <cfRule type="expression" dxfId="2219" priority="4">
      <formula>K25&lt;0</formula>
    </cfRule>
  </conditionalFormatting>
  <conditionalFormatting sqref="L25:L38">
    <cfRule type="expression" dxfId="2218" priority="1">
      <formula>L25&gt;0</formula>
    </cfRule>
    <cfRule type="expression" dxfId="221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8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8.053504545454528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20.869900000000001</v>
      </c>
      <c r="R4" s="475">
        <v>1.26E-2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45913.780000000006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17717.709999999963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42811.641000001669</v>
      </c>
      <c r="R7">
        <v>199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28196.070000000043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1.5914059999853312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9.5831796031605326E-3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33.126825396825396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3" t="s">
        <v>78</v>
      </c>
      <c r="P23" s="863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25.461278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25.252579000000001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25.043880000000001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24.835180999999999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24.626481999999999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24.417783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24.209084000000001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24.000384999999998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23.791685999999999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23.582986999999999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23.374288000000004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23.165589000000004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22.956890000000005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22.748191000000002</v>
      </c>
      <c r="U37" s="121">
        <v>43285</v>
      </c>
      <c r="V37" s="737" t="s">
        <v>1131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22.539492000000003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22.330793000000003</v>
      </c>
      <c r="U39" s="121">
        <v>43297</v>
      </c>
      <c r="V39" s="737" t="s">
        <v>1184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22.122094000000004</v>
      </c>
      <c r="U40" s="121">
        <v>43299</v>
      </c>
      <c r="V40" s="737" t="s">
        <v>1189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21.913395000000001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21.704696000000002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21.495997000000003</v>
      </c>
      <c r="U43" s="824">
        <v>43313</v>
      </c>
      <c r="V43" s="737" t="s">
        <v>1211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21.287298000000003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21.078599000000001</v>
      </c>
      <c r="U45" s="849">
        <v>43319</v>
      </c>
      <c r="V45" s="737" t="s">
        <v>1159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20.869900000000001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20.661201000000002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20.452501999999999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20.243803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20.035104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19.826405000000001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19.617705999999998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19.409007000000003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19.200308000000003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18.991609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18.782910000000001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18.574211000000002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18.365512000000003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18.156813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17.948114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17.739415000000001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</v>
      </c>
      <c r="K78" s="43">
        <f t="shared" si="1"/>
        <v>2094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4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4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4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1210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5" t="s">
        <v>1183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5"/>
      <c r="B88" s="477">
        <v>43292</v>
      </c>
      <c r="C88" s="4">
        <v>199</v>
      </c>
      <c r="D88" s="231">
        <v>21.3</v>
      </c>
      <c r="E88" s="3">
        <v>0</v>
      </c>
      <c r="F88" s="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5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5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735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735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" si="7">C97*D97+E97</f>
        <v>2068</v>
      </c>
      <c r="G97" s="29"/>
    </row>
    <row r="98" spans="1:13" x14ac:dyDescent="0.25"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29301</v>
      </c>
      <c r="D102" s="18"/>
      <c r="E102" s="18"/>
      <c r="F102" s="18">
        <f>SUM(F2:F101)</f>
        <v>482013.73</v>
      </c>
      <c r="G102" s="14"/>
      <c r="H102" s="71">
        <f>SUM(H2:H101)</f>
        <v>27101</v>
      </c>
      <c r="I102" s="79"/>
      <c r="J102" s="18"/>
      <c r="K102" s="18">
        <f>SUM(K2:K101)</f>
        <v>462582.77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27201</v>
      </c>
      <c r="D103" s="343"/>
      <c r="E103" s="343"/>
      <c r="F103" s="344">
        <f>SumByColor($A$103, F2:F101)</f>
        <v>440436</v>
      </c>
      <c r="G103" s="343"/>
      <c r="H103" s="343">
        <f>SumByColor($A$103, H2:H101)</f>
        <v>27101</v>
      </c>
      <c r="I103" s="343"/>
      <c r="J103" s="344"/>
      <c r="K103" s="344">
        <f>SumByColor($A$103, K2:K101)</f>
        <v>462591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222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39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 t="s">
        <v>1273</v>
      </c>
      <c r="K273" s="39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39">
        <f t="shared" si="47"/>
        <v>42964.771000001623</v>
      </c>
      <c r="L276" s="39">
        <v>33.24</v>
      </c>
    </row>
    <row r="277" spans="1:12" x14ac:dyDescent="0.25">
      <c r="B277" s="150"/>
      <c r="C277" s="10"/>
      <c r="D277" s="233"/>
      <c r="E277" s="39"/>
      <c r="F277" s="39"/>
      <c r="G277" s="39"/>
      <c r="H277" s="222"/>
      <c r="I277" s="39"/>
      <c r="J277" s="39"/>
      <c r="K277" s="39"/>
      <c r="L277" s="39"/>
    </row>
    <row r="278" spans="1:12" x14ac:dyDescent="0.25">
      <c r="B278" s="150"/>
      <c r="C278" s="10"/>
      <c r="D278" s="233"/>
      <c r="E278" s="39"/>
      <c r="F278" s="39"/>
      <c r="G278" s="39"/>
      <c r="H278" s="222"/>
      <c r="I278" s="39"/>
      <c r="J278" s="39"/>
      <c r="K278" s="39"/>
      <c r="L278" s="39"/>
    </row>
    <row r="279" spans="1:12" x14ac:dyDescent="0.25">
      <c r="B279" s="150"/>
      <c r="C279" s="10"/>
      <c r="D279" s="233"/>
      <c r="E279" s="39"/>
      <c r="F279" s="39"/>
      <c r="G279" s="39"/>
      <c r="H279" s="222"/>
      <c r="I279" s="39"/>
      <c r="J279" s="39"/>
      <c r="K279" s="39"/>
      <c r="L279" s="39"/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66">IF(C289=0, 0,D289*C289)</f>
        <v>68120</v>
      </c>
      <c r="H289" s="365">
        <f t="shared" ref="H289:H295" si="67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66"/>
        <v>0</v>
      </c>
      <c r="H290" s="365" t="str">
        <f t="shared" si="67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66"/>
        <v>0</v>
      </c>
      <c r="H291" s="365" t="str">
        <f t="shared" si="67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66"/>
        <v>75600</v>
      </c>
      <c r="H292" s="365">
        <f t="shared" si="67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66"/>
        <v>0</v>
      </c>
      <c r="H293" s="365" t="str">
        <f t="shared" si="67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66"/>
        <v>82367.28</v>
      </c>
      <c r="H294" s="365">
        <f t="shared" si="67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66"/>
        <v>0</v>
      </c>
      <c r="H295" s="365" t="str">
        <f t="shared" si="67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68">C297*(E297-D297)</f>
        <v>-29017.579999999998</v>
      </c>
      <c r="G297" s="363">
        <f t="shared" ref="G297:G326" si="69">D297*C297</f>
        <v>91417.900000000009</v>
      </c>
      <c r="H297" s="364">
        <f t="shared" ref="H297:H326" si="70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68"/>
        <v>-31836.35999999999</v>
      </c>
      <c r="G298" s="363">
        <f t="shared" si="69"/>
        <v>101483.62</v>
      </c>
      <c r="H298" s="364">
        <f t="shared" si="70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68"/>
        <v>-34009.06</v>
      </c>
      <c r="G299" s="363">
        <f t="shared" si="69"/>
        <v>109418.42</v>
      </c>
      <c r="H299" s="364">
        <f t="shared" si="70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68"/>
        <v>-34008.920000000006</v>
      </c>
      <c r="G300" s="363">
        <f t="shared" si="69"/>
        <v>101358.28000000001</v>
      </c>
      <c r="H300" s="364">
        <f t="shared" si="70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68"/>
        <v>-39575.879999999997</v>
      </c>
      <c r="G301" s="363">
        <f t="shared" si="69"/>
        <v>108716.71999999999</v>
      </c>
      <c r="H301" s="364">
        <f t="shared" si="70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68"/>
        <v>-38892.919999999991</v>
      </c>
      <c r="G302" s="363">
        <f t="shared" si="69"/>
        <v>110180.68</v>
      </c>
      <c r="H302" s="364">
        <f t="shared" si="70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68"/>
        <v>-39649.22</v>
      </c>
      <c r="G303" s="363">
        <f t="shared" si="69"/>
        <v>101232.94</v>
      </c>
      <c r="H303" s="364">
        <f t="shared" si="70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68"/>
        <v>-41303.94</v>
      </c>
      <c r="G304" s="363">
        <f t="shared" si="69"/>
        <v>94046.46</v>
      </c>
      <c r="H304" s="364">
        <f t="shared" si="70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68"/>
        <v>-42699.159999999996</v>
      </c>
      <c r="G305" s="363">
        <f t="shared" si="69"/>
        <v>101024.04</v>
      </c>
      <c r="H305" s="364">
        <f t="shared" si="70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68"/>
        <v>-47715.600000000006</v>
      </c>
      <c r="G306" s="363">
        <f t="shared" si="69"/>
        <v>107500.44</v>
      </c>
      <c r="H306" s="364">
        <f t="shared" si="70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68"/>
        <v>-46809.119999999995</v>
      </c>
      <c r="G307" s="363">
        <f t="shared" si="69"/>
        <v>113864.21999999999</v>
      </c>
      <c r="H307" s="364">
        <f t="shared" si="70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68"/>
        <v>-47694.16</v>
      </c>
      <c r="G308" s="363">
        <f t="shared" si="69"/>
        <v>126525.44</v>
      </c>
      <c r="H308" s="364">
        <f t="shared" si="70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68"/>
        <v>-48128</v>
      </c>
      <c r="G309" s="363">
        <f t="shared" si="69"/>
        <v>129280</v>
      </c>
      <c r="H309" s="364">
        <f t="shared" si="70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68"/>
        <v>-48155.4</v>
      </c>
      <c r="G310" s="363">
        <f t="shared" si="69"/>
        <v>113708.88</v>
      </c>
      <c r="H310" s="364">
        <f t="shared" si="70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68"/>
        <v>-42239.579999999994</v>
      </c>
      <c r="G311" s="363">
        <f t="shared" si="69"/>
        <v>100564.46</v>
      </c>
      <c r="H311" s="364">
        <f t="shared" si="70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68"/>
        <v>-42072.46</v>
      </c>
      <c r="G312" s="363">
        <f t="shared" si="69"/>
        <v>100397.34000000001</v>
      </c>
      <c r="H312" s="364">
        <f t="shared" si="70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68"/>
        <v>-45543.96</v>
      </c>
      <c r="G313" s="363">
        <f t="shared" si="69"/>
        <v>132958.98000000001</v>
      </c>
      <c r="H313" s="364">
        <f t="shared" si="70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68"/>
        <v>-45906.62000000001</v>
      </c>
      <c r="G314" s="363">
        <f t="shared" si="69"/>
        <v>158980.96</v>
      </c>
      <c r="H314" s="364">
        <f t="shared" si="70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68"/>
        <v>-51777.299999999996</v>
      </c>
      <c r="G315" s="363">
        <f t="shared" si="69"/>
        <v>171590.94</v>
      </c>
      <c r="H315" s="365">
        <f t="shared" si="70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68"/>
        <v>-49664.193999999989</v>
      </c>
      <c r="G316" s="363">
        <f t="shared" si="69"/>
        <v>158920.21399999998</v>
      </c>
      <c r="H316" s="365">
        <f t="shared" si="70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68"/>
        <v>-47987.500000000015</v>
      </c>
      <c r="G317" s="363">
        <f t="shared" si="69"/>
        <v>145958.78</v>
      </c>
      <c r="H317" s="365">
        <f t="shared" si="70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68"/>
        <v>-47702.966000000015</v>
      </c>
      <c r="G318" s="363">
        <f t="shared" si="69"/>
        <v>158434.24600000001</v>
      </c>
      <c r="H318" s="365">
        <f t="shared" si="70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68"/>
        <v>-60971.399999999987</v>
      </c>
      <c r="G319" s="363">
        <f t="shared" si="69"/>
        <v>170139.24</v>
      </c>
      <c r="H319" s="365">
        <f t="shared" si="70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68"/>
        <v>-77656.859999999986</v>
      </c>
      <c r="G320" s="363">
        <f t="shared" si="69"/>
        <v>166354.54</v>
      </c>
      <c r="H320" s="365">
        <f t="shared" si="70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68"/>
        <v>-85359.959999999992</v>
      </c>
      <c r="G321" s="363">
        <f t="shared" si="69"/>
        <v>169945.68</v>
      </c>
      <c r="H321" s="365">
        <f t="shared" si="70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68"/>
        <v>-100883.47199999999</v>
      </c>
      <c r="G322" s="363">
        <f t="shared" si="69"/>
        <v>169887.61199999999</v>
      </c>
      <c r="H322" s="364">
        <f t="shared" si="70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68"/>
        <v>-97651.02</v>
      </c>
      <c r="G323" s="363">
        <f t="shared" si="69"/>
        <v>169848.9</v>
      </c>
      <c r="H323" s="364">
        <f t="shared" si="70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68"/>
        <v>-97231.731999999989</v>
      </c>
      <c r="G324" s="363">
        <f t="shared" si="69"/>
        <v>165974.95199999999</v>
      </c>
      <c r="H324" s="364">
        <f t="shared" si="70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68"/>
        <v>-97234.865999999995</v>
      </c>
      <c r="G325" s="363">
        <f t="shared" si="69"/>
        <v>169723.08599999998</v>
      </c>
      <c r="H325" s="364">
        <f t="shared" si="70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68"/>
        <v>-104373.632</v>
      </c>
      <c r="G326" s="363">
        <f t="shared" si="69"/>
        <v>197776.17199999999</v>
      </c>
      <c r="H326" s="364">
        <f t="shared" si="70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68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68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1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1"/>
        <v>-94166.28</v>
      </c>
      <c r="G330" s="363">
        <f t="shared" ref="G330:G337" si="72">IF(C330=0, 0,D330*C330)</f>
        <v>165387.56</v>
      </c>
      <c r="H330" s="364">
        <f t="shared" ref="H330:H337" si="73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1"/>
        <v>-91969.787999999986</v>
      </c>
      <c r="G331" s="363">
        <f t="shared" si="72"/>
        <v>157393.788</v>
      </c>
      <c r="H331" s="364">
        <f t="shared" si="73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1"/>
        <v>-91154.7</v>
      </c>
      <c r="G332" s="363">
        <f t="shared" si="72"/>
        <v>145246.5</v>
      </c>
      <c r="H332" s="364">
        <f t="shared" si="73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1"/>
        <v>-92238.461999999985</v>
      </c>
      <c r="G333" s="363">
        <f t="shared" si="72"/>
        <v>161141.78199999998</v>
      </c>
      <c r="H333" s="364">
        <f t="shared" si="73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1"/>
        <v>-89571.54800000001</v>
      </c>
      <c r="G334" s="363">
        <f t="shared" si="72"/>
        <v>152607.92800000001</v>
      </c>
      <c r="H334" s="364">
        <f t="shared" si="73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1"/>
        <v>-89550.534</v>
      </c>
      <c r="G335" s="363">
        <f t="shared" si="72"/>
        <v>169006.91400000002</v>
      </c>
      <c r="H335" s="364">
        <f t="shared" si="73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1"/>
        <v>-89678.238000000012</v>
      </c>
      <c r="G336" s="363">
        <f t="shared" si="72"/>
        <v>165029.61800000002</v>
      </c>
      <c r="H336" s="364">
        <f t="shared" si="73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1"/>
        <v>-89511.821999999986</v>
      </c>
      <c r="G337" s="363">
        <f t="shared" si="72"/>
        <v>168968.20199999999</v>
      </c>
      <c r="H337" s="364">
        <f t="shared" si="73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74">C338*(E338-D338)</f>
        <v>-89632.347999999984</v>
      </c>
      <c r="G338" s="363">
        <f t="shared" ref="G338:G349" si="75">IF(C338=0, 0,D338*C338)</f>
        <v>164983.728</v>
      </c>
      <c r="H338" s="364">
        <f t="shared" ref="H338:H389" si="76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74"/>
        <v>-93372.971999999994</v>
      </c>
      <c r="G339" s="363">
        <f t="shared" si="75"/>
        <v>172761.372</v>
      </c>
      <c r="H339" s="364">
        <f t="shared" si="76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74"/>
        <v>-91747.44</v>
      </c>
      <c r="G340" s="363">
        <f t="shared" si="75"/>
        <v>168784.32</v>
      </c>
      <c r="H340" s="364">
        <f t="shared" si="76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74"/>
        <v>-80757.467999999993</v>
      </c>
      <c r="G341" s="363">
        <f t="shared" si="75"/>
        <v>159727.26799999998</v>
      </c>
      <c r="H341" s="365">
        <f t="shared" si="76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74"/>
        <v>-72386.955999999976</v>
      </c>
      <c r="G342" s="363">
        <f t="shared" si="75"/>
        <v>164888.61599999998</v>
      </c>
      <c r="H342" s="365">
        <f t="shared" si="76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74"/>
        <v>-62830.615999999987</v>
      </c>
      <c r="G343" s="363">
        <f t="shared" si="75"/>
        <v>164888.61599999998</v>
      </c>
      <c r="H343" s="365">
        <f t="shared" si="76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74"/>
        <v>-66133.584000000003</v>
      </c>
      <c r="G344" s="363">
        <f t="shared" si="75"/>
        <v>164387.60399999999</v>
      </c>
      <c r="H344" s="365">
        <f t="shared" si="76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74"/>
        <v>-61160.576000000008</v>
      </c>
      <c r="G345" s="363">
        <f t="shared" si="75"/>
        <v>164331.93599999999</v>
      </c>
      <c r="H345" s="365">
        <f t="shared" si="76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74"/>
        <v>-58033.889999999992</v>
      </c>
      <c r="G346" s="363">
        <f t="shared" si="75"/>
        <v>164266.99</v>
      </c>
      <c r="H346" s="365">
        <f t="shared" si="76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74"/>
        <v>-56328.439999999988</v>
      </c>
      <c r="G347" s="363">
        <f t="shared" si="75"/>
        <v>148531.07999999999</v>
      </c>
      <c r="H347" s="365">
        <f t="shared" si="76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74"/>
        <v>-57894.720000000016</v>
      </c>
      <c r="G348" s="363">
        <f t="shared" si="75"/>
        <v>163942.26</v>
      </c>
      <c r="H348" s="364">
        <f t="shared" si="76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74"/>
        <v>-58904.104000000007</v>
      </c>
      <c r="G349" s="363">
        <f t="shared" si="75"/>
        <v>167796.78400000001</v>
      </c>
      <c r="H349" s="364">
        <f t="shared" si="76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77">C350*(E350-D350)</f>
        <v>-69928.587000000014</v>
      </c>
      <c r="G350" s="363">
        <f t="shared" ref="G350:G389" si="78">IF(C350=0, 0,D350*C350)</f>
        <v>206559.20699999999</v>
      </c>
      <c r="H350" s="364">
        <f t="shared" si="76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77"/>
        <v>-66302.234199999992</v>
      </c>
      <c r="G351" s="363">
        <f t="shared" si="78"/>
        <v>185059.5742</v>
      </c>
      <c r="H351" s="364">
        <f t="shared" si="76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77"/>
        <v>-59729.712599999977</v>
      </c>
      <c r="G352" s="363">
        <f t="shared" si="78"/>
        <v>167542.63259999998</v>
      </c>
      <c r="H352" s="364">
        <f t="shared" si="76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77"/>
        <v>-65233.308000000005</v>
      </c>
      <c r="G353" s="363">
        <f t="shared" si="78"/>
        <v>188202.64799999999</v>
      </c>
      <c r="H353" s="364">
        <f t="shared" si="76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77"/>
        <v>-64902.603600000009</v>
      </c>
      <c r="G354" s="363">
        <f t="shared" si="78"/>
        <v>167102.28360000002</v>
      </c>
      <c r="H354" s="364">
        <f t="shared" si="76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77"/>
        <v>-66452.265800000008</v>
      </c>
      <c r="G355" s="363">
        <f t="shared" si="78"/>
        <v>168143.46580000001</v>
      </c>
      <c r="H355" s="364">
        <f t="shared" si="76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77"/>
        <v>-64191.270599999982</v>
      </c>
      <c r="G356" s="363">
        <f t="shared" si="78"/>
        <v>167068.4106</v>
      </c>
      <c r="H356" s="364">
        <f t="shared" si="76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77"/>
        <v>-53072.044600000016</v>
      </c>
      <c r="G357" s="363">
        <f t="shared" si="78"/>
        <v>155298.88460000002</v>
      </c>
      <c r="H357" s="364">
        <f t="shared" si="76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77"/>
        <v>-54016.789200000007</v>
      </c>
      <c r="G358" s="363">
        <f t="shared" si="78"/>
        <v>166959.04920000001</v>
      </c>
      <c r="H358" s="364">
        <f t="shared" si="76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77"/>
        <v>-40694.080000000002</v>
      </c>
      <c r="G359" s="363">
        <f t="shared" si="78"/>
        <v>148852.48000000001</v>
      </c>
      <c r="H359" s="364">
        <f t="shared" si="76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77"/>
        <v>-41622.116400000006</v>
      </c>
      <c r="G360" s="363">
        <f t="shared" si="78"/>
        <v>161235.47640000001</v>
      </c>
      <c r="H360" s="364">
        <f t="shared" si="76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77"/>
        <v>-39713.673000000003</v>
      </c>
      <c r="G361" s="363">
        <f t="shared" si="78"/>
        <v>166592.253</v>
      </c>
      <c r="H361" s="364">
        <f t="shared" si="76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77"/>
        <v>-39679.2474</v>
      </c>
      <c r="G362" s="363">
        <f t="shared" si="78"/>
        <v>160002.82739999998</v>
      </c>
      <c r="H362" s="364">
        <f t="shared" si="76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77"/>
        <v>-40600.177800000019</v>
      </c>
      <c r="G363" s="363">
        <f t="shared" si="78"/>
        <v>166510.9578</v>
      </c>
      <c r="H363" s="364">
        <f t="shared" si="76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77"/>
        <v>-37192.92720000002</v>
      </c>
      <c r="G364" s="363">
        <f t="shared" si="78"/>
        <v>159811.00720000002</v>
      </c>
      <c r="H364" s="364">
        <f t="shared" si="76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77"/>
        <v>-28198.487200000018</v>
      </c>
      <c r="G365" s="363">
        <f t="shared" si="78"/>
        <v>159811.00720000002</v>
      </c>
      <c r="H365" s="364">
        <f t="shared" si="76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77"/>
        <v>-32939.072999999997</v>
      </c>
      <c r="G366" s="363">
        <f t="shared" si="78"/>
        <v>166785.81299999999</v>
      </c>
      <c r="H366" s="364">
        <f t="shared" si="76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77"/>
        <v>-27080.606799999998</v>
      </c>
      <c r="G367" s="363">
        <f t="shared" si="78"/>
        <v>159610.92679999999</v>
      </c>
      <c r="H367" s="365">
        <f t="shared" si="76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77"/>
        <v>-23278.161400000005</v>
      </c>
      <c r="G368" s="363">
        <f t="shared" si="78"/>
        <v>159479.6814</v>
      </c>
      <c r="H368" s="365">
        <f t="shared" si="76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77"/>
        <v>-27860.058600000004</v>
      </c>
      <c r="G369" s="363">
        <f t="shared" si="78"/>
        <v>166739.35860000001</v>
      </c>
      <c r="H369" s="365">
        <f t="shared" si="76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77"/>
        <v>-29897.277600000016</v>
      </c>
      <c r="G370" s="363">
        <f t="shared" si="78"/>
        <v>166260.29760000002</v>
      </c>
      <c r="H370" s="365">
        <f t="shared" si="76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77"/>
        <v>-34709.179199999977</v>
      </c>
      <c r="G371" s="363">
        <f t="shared" si="78"/>
        <v>165846.07919999998</v>
      </c>
      <c r="H371" s="365">
        <f t="shared" si="76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77"/>
        <v>-41926.063800000004</v>
      </c>
      <c r="G372" s="363">
        <f t="shared" si="78"/>
        <v>165707.6838</v>
      </c>
      <c r="H372" s="365">
        <f t="shared" si="76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77"/>
        <v>-48426.330400000006</v>
      </c>
      <c r="G373" s="363">
        <f t="shared" si="78"/>
        <v>190547.59040000002</v>
      </c>
      <c r="H373" s="365">
        <f t="shared" si="76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77"/>
        <v>-48374.515200000002</v>
      </c>
      <c r="G374" s="363">
        <f t="shared" si="78"/>
        <v>165187.97520000002</v>
      </c>
      <c r="H374" s="364">
        <f t="shared" si="76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77"/>
        <v>-54432.172800000015</v>
      </c>
      <c r="G375" s="363">
        <f t="shared" si="78"/>
        <v>176588.49280000001</v>
      </c>
      <c r="H375" s="364">
        <f t="shared" si="76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77"/>
        <v>-49378.123800000016</v>
      </c>
      <c r="G376" s="363">
        <f t="shared" si="78"/>
        <v>164933.44380000001</v>
      </c>
      <c r="H376" s="364">
        <f t="shared" si="76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77"/>
        <v>-45614.280400000011</v>
      </c>
      <c r="G377" s="363">
        <f t="shared" si="78"/>
        <v>177274.02040000001</v>
      </c>
      <c r="H377" s="364">
        <f t="shared" si="76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77"/>
        <v>-45519.5052</v>
      </c>
      <c r="G378" s="363">
        <f t="shared" si="78"/>
        <v>164849.2452</v>
      </c>
      <c r="H378" s="364">
        <f t="shared" si="76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77"/>
        <v>-45770.165399999983</v>
      </c>
      <c r="G379" s="363">
        <f t="shared" si="78"/>
        <v>164809.56539999999</v>
      </c>
      <c r="H379" s="364">
        <f t="shared" si="76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77"/>
        <v>-41109.240599999997</v>
      </c>
      <c r="G380" s="363">
        <f t="shared" si="78"/>
        <v>164794.08059999999</v>
      </c>
      <c r="H380" s="364">
        <f t="shared" si="76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77"/>
        <v>-37211.283199999991</v>
      </c>
      <c r="G381" s="363">
        <f t="shared" si="78"/>
        <v>158269.10319999998</v>
      </c>
      <c r="H381" s="364">
        <f t="shared" si="76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77"/>
        <v>-38770.067999999999</v>
      </c>
      <c r="G382" s="363">
        <f t="shared" si="78"/>
        <v>164777.628</v>
      </c>
      <c r="H382" s="364">
        <f t="shared" si="76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77"/>
        <v>-33653.890400000018</v>
      </c>
      <c r="G383" s="363">
        <f t="shared" si="78"/>
        <v>157924.0104</v>
      </c>
      <c r="H383" s="364">
        <f t="shared" si="76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77"/>
        <v>-37103.516399999986</v>
      </c>
      <c r="G384" s="363">
        <f t="shared" si="78"/>
        <v>164562.77639999997</v>
      </c>
      <c r="H384" s="364">
        <f t="shared" si="76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77"/>
        <v>-39676.8966</v>
      </c>
      <c r="G385" s="363">
        <f t="shared" si="78"/>
        <v>164523.09660000002</v>
      </c>
      <c r="H385" s="364">
        <f t="shared" si="76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77"/>
        <v>-35572.456799999993</v>
      </c>
      <c r="G386" s="363">
        <f t="shared" si="78"/>
        <v>164483.41680000001</v>
      </c>
      <c r="H386" s="364">
        <f t="shared" si="76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77"/>
        <v>-29514.401999999984</v>
      </c>
      <c r="G387" s="363">
        <f t="shared" si="78"/>
        <v>143679.28200000001</v>
      </c>
      <c r="H387" s="364">
        <f t="shared" si="76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77"/>
        <v>-24105.848799999996</v>
      </c>
      <c r="G388" s="363">
        <f t="shared" si="78"/>
        <v>136358.20879999999</v>
      </c>
      <c r="H388" s="364">
        <f t="shared" si="76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77"/>
        <v>-24823.50120000001</v>
      </c>
      <c r="G389" s="363">
        <f t="shared" si="78"/>
        <v>143649.8412</v>
      </c>
      <c r="H389" s="364">
        <f t="shared" si="76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79">C390*(E390-D390)</f>
        <v>-33713.287800000006</v>
      </c>
      <c r="G390" s="363">
        <f t="shared" ref="G390:G398" si="80">IF(C390=0, 0,D390*C390)</f>
        <v>154198.0478</v>
      </c>
      <c r="H390" s="364">
        <f t="shared" ref="H390:H398" si="81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79"/>
        <v>-34191.285600000003</v>
      </c>
      <c r="G391" s="363">
        <f t="shared" si="80"/>
        <v>158702.04560000001</v>
      </c>
      <c r="H391" s="364">
        <f t="shared" si="81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79"/>
        <v>-33706.974000000009</v>
      </c>
      <c r="G392" s="363">
        <f t="shared" si="80"/>
        <v>158217.734</v>
      </c>
      <c r="H392" s="364">
        <f t="shared" si="81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79"/>
        <v>-35317.9254</v>
      </c>
      <c r="G393" s="363">
        <f t="shared" si="80"/>
        <v>163357.86540000001</v>
      </c>
      <c r="H393" s="364">
        <f t="shared" si="81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79"/>
        <v>-36815.103999999985</v>
      </c>
      <c r="G394" s="363">
        <f t="shared" si="80"/>
        <v>157985.78399999999</v>
      </c>
      <c r="H394" s="364">
        <f t="shared" si="81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79"/>
        <v>-40329.610399999998</v>
      </c>
      <c r="G395" s="363">
        <f t="shared" si="80"/>
        <v>157881.87039999999</v>
      </c>
      <c r="H395" s="364">
        <f t="shared" si="81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79"/>
        <v>-35684.1158</v>
      </c>
      <c r="G396" s="363">
        <f t="shared" si="80"/>
        <v>157782.59580000001</v>
      </c>
      <c r="H396" s="364">
        <f t="shared" si="81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79"/>
        <v>-23709.664000000008</v>
      </c>
      <c r="G397" s="363">
        <f t="shared" si="80"/>
        <v>134887.10400000002</v>
      </c>
      <c r="H397" s="365">
        <f t="shared" si="81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79"/>
        <v>-19054.279999999995</v>
      </c>
      <c r="G398" s="363">
        <f t="shared" si="80"/>
        <v>121666.28</v>
      </c>
      <c r="H398" s="365">
        <f t="shared" si="81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82">C399*(E399-D399)</f>
        <v>-21366.37</v>
      </c>
      <c r="G399" s="363">
        <f t="shared" ref="G399:G407" si="83">IF(C399=0, 0,D399*C399)</f>
        <v>129041.37</v>
      </c>
      <c r="H399" s="365">
        <f t="shared" ref="H399:H407" si="84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82"/>
        <v>-17585.480000000014</v>
      </c>
      <c r="G400" s="363">
        <f t="shared" si="83"/>
        <v>121421.48000000001</v>
      </c>
      <c r="H400" s="365">
        <f t="shared" si="84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82"/>
        <v>-23433.255999999998</v>
      </c>
      <c r="G401" s="363">
        <f t="shared" si="83"/>
        <v>134073.236</v>
      </c>
      <c r="H401" s="365">
        <f t="shared" si="84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82"/>
        <v>-21154.320000000003</v>
      </c>
      <c r="G402" s="363">
        <f t="shared" si="83"/>
        <v>138785.16</v>
      </c>
      <c r="H402" s="365">
        <f t="shared" si="84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82"/>
        <v>-29477.467400000005</v>
      </c>
      <c r="G403" s="363">
        <f t="shared" si="83"/>
        <v>152116.9474</v>
      </c>
      <c r="H403" s="365">
        <f t="shared" si="84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82"/>
        <v>-29453.938799999982</v>
      </c>
      <c r="G404" s="363">
        <f t="shared" si="83"/>
        <v>156191.41879999998</v>
      </c>
      <c r="H404" s="364">
        <f t="shared" si="84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82"/>
        <v>-19172.503200000017</v>
      </c>
      <c r="G405" s="363">
        <f t="shared" si="83"/>
        <v>140043.3432</v>
      </c>
      <c r="H405" s="364">
        <f t="shared" si="84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82"/>
        <v>-13448.017</v>
      </c>
      <c r="G406" s="363">
        <f t="shared" si="83"/>
        <v>132303.45699999999</v>
      </c>
      <c r="H406" s="364">
        <f t="shared" si="84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82"/>
        <v>-12142.820000000009</v>
      </c>
      <c r="G407" s="363">
        <f t="shared" si="83"/>
        <v>126387.82</v>
      </c>
      <c r="H407" s="364">
        <f t="shared" si="84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85">C408*(E408-D408)</f>
        <v>-11873.480000000014</v>
      </c>
      <c r="G408" s="363">
        <f t="shared" ref="G408:G429" si="86">IF(C408=0, 0,D408*C408)</f>
        <v>118633.48000000001</v>
      </c>
      <c r="H408" s="364">
        <f t="shared" ref="H408:H429" si="87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85"/>
        <v>-11929.199999999995</v>
      </c>
      <c r="G409" s="363">
        <f t="shared" si="86"/>
        <v>106009.2</v>
      </c>
      <c r="H409" s="364">
        <f t="shared" si="87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85"/>
        <v>-18473.284199999991</v>
      </c>
      <c r="G410" s="363">
        <f t="shared" si="86"/>
        <v>138853.4442</v>
      </c>
      <c r="H410" s="364">
        <f t="shared" si="87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85"/>
        <v>-18423.393999999993</v>
      </c>
      <c r="G411" s="363">
        <f t="shared" si="86"/>
        <v>146163.554</v>
      </c>
      <c r="H411" s="364">
        <f t="shared" si="87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85"/>
        <v>-17342.266799999998</v>
      </c>
      <c r="G412" s="363">
        <f t="shared" si="86"/>
        <v>138703.7868</v>
      </c>
      <c r="H412" s="364">
        <f t="shared" si="87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85"/>
        <v>-17312.610000000008</v>
      </c>
      <c r="G413" s="363">
        <f t="shared" si="86"/>
        <v>146094.13</v>
      </c>
      <c r="H413" s="364">
        <f t="shared" si="87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85"/>
        <v>-16618.370000000006</v>
      </c>
      <c r="G414" s="363">
        <f t="shared" si="86"/>
        <v>146094.13</v>
      </c>
      <c r="H414" s="364">
        <f t="shared" si="87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85"/>
        <v>-18614.310000000012</v>
      </c>
      <c r="G415" s="363">
        <f t="shared" si="86"/>
        <v>146094.13</v>
      </c>
      <c r="H415" s="364">
        <f t="shared" si="87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85"/>
        <v>-10717.330000000011</v>
      </c>
      <c r="G416" s="363">
        <f t="shared" si="86"/>
        <v>146094.13</v>
      </c>
      <c r="H416" s="364">
        <f t="shared" si="87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85"/>
        <v>-13335.061799999996</v>
      </c>
      <c r="G417" s="363">
        <f t="shared" si="86"/>
        <v>146939.08179999999</v>
      </c>
      <c r="H417" s="364">
        <f t="shared" si="87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85"/>
        <v>-14034.101799999982</v>
      </c>
      <c r="G418" s="363">
        <f t="shared" si="86"/>
        <v>146939.08179999999</v>
      </c>
      <c r="H418" s="364">
        <f t="shared" si="87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85"/>
        <v>-18125.222999999994</v>
      </c>
      <c r="G419" s="363">
        <f t="shared" si="86"/>
        <v>152910.723</v>
      </c>
      <c r="H419" s="364">
        <f t="shared" si="87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85"/>
        <v>-17204.112599999997</v>
      </c>
      <c r="G420" s="363">
        <f t="shared" si="86"/>
        <v>152812.03260000001</v>
      </c>
      <c r="H420" s="364">
        <f t="shared" si="87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85"/>
        <v>-21007.348200000015</v>
      </c>
      <c r="G421" s="363">
        <f t="shared" si="86"/>
        <v>152777.3082</v>
      </c>
      <c r="H421" s="364">
        <f t="shared" si="87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85"/>
        <v>-23836.109799999987</v>
      </c>
      <c r="G422" s="363">
        <f t="shared" si="86"/>
        <v>154748.68979999999</v>
      </c>
      <c r="H422" s="364">
        <f t="shared" si="87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85"/>
        <v>-28747.721799999992</v>
      </c>
      <c r="G423" s="363">
        <f t="shared" si="86"/>
        <v>157458.96179999999</v>
      </c>
      <c r="H423" s="364">
        <f t="shared" si="87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85"/>
        <v>-26852.387599999998</v>
      </c>
      <c r="G424" s="363">
        <f t="shared" si="86"/>
        <v>154703.22759999998</v>
      </c>
      <c r="H424" s="364">
        <f t="shared" si="87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85"/>
        <v>-32892.451199999996</v>
      </c>
      <c r="G425" s="363">
        <f t="shared" si="86"/>
        <v>157338.5912</v>
      </c>
      <c r="H425" s="364">
        <f t="shared" si="87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85"/>
        <v>-28045.401999999998</v>
      </c>
      <c r="G426" s="363">
        <f t="shared" si="86"/>
        <v>157325.32200000001</v>
      </c>
      <c r="H426" s="365">
        <f t="shared" si="87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85"/>
        <v>-28056.67200000001</v>
      </c>
      <c r="G427" s="363">
        <f t="shared" si="86"/>
        <v>154608.592</v>
      </c>
      <c r="H427" s="365">
        <f t="shared" si="87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85"/>
        <v>-34756.773799999995</v>
      </c>
      <c r="G428" s="363">
        <f t="shared" si="86"/>
        <v>157212.5338</v>
      </c>
      <c r="H428" s="365">
        <f t="shared" si="87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85"/>
        <v>-34901.771399999991</v>
      </c>
      <c r="G429" s="363">
        <f t="shared" si="86"/>
        <v>159747.97140000001</v>
      </c>
      <c r="H429" s="365">
        <f t="shared" si="87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88">C430*(E430-D430)</f>
        <v>-36344.291399999995</v>
      </c>
      <c r="G430" s="363">
        <f t="shared" ref="G430:G445" si="89">IF(C430=0, 0,D430*C430)</f>
        <v>166350.4914</v>
      </c>
      <c r="H430" s="365">
        <f t="shared" ref="H430:H445" si="90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88"/>
        <v>-29806.304399999986</v>
      </c>
      <c r="G431" s="363">
        <f t="shared" si="89"/>
        <v>159588.28439999997</v>
      </c>
      <c r="H431" s="365">
        <f t="shared" si="90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88"/>
        <v>-27362.67760000001</v>
      </c>
      <c r="G432" s="363">
        <f t="shared" si="89"/>
        <v>154100.15760000001</v>
      </c>
      <c r="H432" s="365">
        <f t="shared" si="90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88"/>
        <v>-25413.691800000004</v>
      </c>
      <c r="G433" s="363">
        <f t="shared" si="89"/>
        <v>152157.7518</v>
      </c>
      <c r="H433" s="364">
        <f t="shared" si="90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88"/>
        <v>-18660.303400000012</v>
      </c>
      <c r="G434" s="363">
        <f t="shared" si="89"/>
        <v>145445.88340000002</v>
      </c>
      <c r="H434" s="364">
        <f t="shared" si="90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88"/>
        <v>-16029.133799999994</v>
      </c>
      <c r="G435" s="363">
        <f t="shared" si="89"/>
        <v>145331.33379999999</v>
      </c>
      <c r="H435" s="364">
        <f t="shared" si="90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88"/>
        <v>-13680.976200000003</v>
      </c>
      <c r="G436" s="363">
        <f t="shared" si="89"/>
        <v>137741.23620000001</v>
      </c>
      <c r="H436" s="364">
        <f t="shared" si="90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88"/>
        <v>-9402.4621999999927</v>
      </c>
      <c r="G437" s="363">
        <f t="shared" si="89"/>
        <v>122097.06219999999</v>
      </c>
      <c r="H437" s="364">
        <f t="shared" si="90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88"/>
        <v>-2780.8000000000065</v>
      </c>
      <c r="G438" s="363">
        <f t="shared" si="89"/>
        <v>94520.8</v>
      </c>
      <c r="H438" s="364">
        <f t="shared" si="90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88"/>
        <v>-2111.0000000000005</v>
      </c>
      <c r="G439" s="363">
        <f t="shared" si="89"/>
        <v>86111</v>
      </c>
      <c r="H439" s="364">
        <f t="shared" si="90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88"/>
        <v>-7950.599999999994</v>
      </c>
      <c r="G440" s="363">
        <f t="shared" si="89"/>
        <v>101790.59999999999</v>
      </c>
      <c r="H440" s="364">
        <f t="shared" si="90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88"/>
        <v>-7870.8499999999922</v>
      </c>
      <c r="G441" s="363">
        <f t="shared" si="89"/>
        <v>109530.84999999999</v>
      </c>
      <c r="H441" s="364">
        <f t="shared" si="90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88"/>
        <v>-2961.0000000000055</v>
      </c>
      <c r="G442" s="363">
        <f t="shared" si="89"/>
        <v>101541</v>
      </c>
      <c r="H442" s="364">
        <f t="shared" si="90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88"/>
        <v>-3051.400000000001</v>
      </c>
      <c r="G443" s="363">
        <f t="shared" si="89"/>
        <v>93416.4</v>
      </c>
      <c r="H443" s="364">
        <f t="shared" si="90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88"/>
        <v>-3026.4999999999986</v>
      </c>
      <c r="G444" s="363">
        <f t="shared" si="89"/>
        <v>85176.5</v>
      </c>
      <c r="H444" s="364">
        <f t="shared" si="90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88"/>
        <v>-4876.1226000000042</v>
      </c>
      <c r="G445" s="363">
        <f t="shared" si="89"/>
        <v>88034.802599999995</v>
      </c>
      <c r="H445" s="364">
        <f t="shared" si="90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1">C448*(E448-D448)</f>
        <v>-5163.5724000000046</v>
      </c>
      <c r="G448" s="363">
        <f t="shared" ref="G448:G453" si="92">IF(C448=0, 0,D448*C448)</f>
        <v>103949.79240000001</v>
      </c>
      <c r="H448" s="364">
        <f t="shared" ref="H448:H453" si="93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1"/>
        <v>-7946.8199999999852</v>
      </c>
      <c r="G449" s="363">
        <f t="shared" si="92"/>
        <v>111789.71999999999</v>
      </c>
      <c r="H449" s="365">
        <f t="shared" si="93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1"/>
        <v>-7946.7637999999934</v>
      </c>
      <c r="G450" s="363">
        <f t="shared" si="92"/>
        <v>119564.66379999999</v>
      </c>
      <c r="H450" s="364">
        <f t="shared" si="93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1"/>
        <v>-11864.04560000001</v>
      </c>
      <c r="G451" s="363">
        <f t="shared" si="92"/>
        <v>127187.60560000001</v>
      </c>
      <c r="H451" s="364">
        <f t="shared" si="93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1"/>
        <v>-11894.083199999997</v>
      </c>
      <c r="G452" s="363">
        <f t="shared" si="92"/>
        <v>134727.64319999999</v>
      </c>
      <c r="H452" s="364">
        <f t="shared" si="93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1"/>
        <v>-7970.5317999999861</v>
      </c>
      <c r="G453" s="363">
        <f t="shared" si="92"/>
        <v>126902.75179999998</v>
      </c>
      <c r="H453" s="364">
        <f t="shared" si="93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94">C459*(E459-D459)</f>
        <v>-5839.4414759999936</v>
      </c>
      <c r="G459" s="363">
        <f t="shared" ref="G459:G465" si="95">IF(C459=0, 0,D459*C459)</f>
        <v>126153.70147599999</v>
      </c>
      <c r="H459" s="364">
        <f t="shared" ref="H459:H465" si="96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94"/>
        <v>-7235.2097400000011</v>
      </c>
      <c r="G460" s="363">
        <f t="shared" si="95"/>
        <v>126013.86974000001</v>
      </c>
      <c r="H460" s="364">
        <f t="shared" si="96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94"/>
        <v>-6801.3106039999893</v>
      </c>
      <c r="G461" s="363">
        <f t="shared" si="95"/>
        <v>125579.970604</v>
      </c>
      <c r="H461" s="364">
        <f t="shared" si="96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94"/>
        <v>-15816.44348</v>
      </c>
      <c r="G462" s="363">
        <f t="shared" si="95"/>
        <v>134522.96348000001</v>
      </c>
      <c r="H462" s="365">
        <f t="shared" si="96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94"/>
        <v>-15980.450220000002</v>
      </c>
      <c r="G463" s="363">
        <f t="shared" si="95"/>
        <v>140422.97021999999</v>
      </c>
      <c r="H463" s="365">
        <f t="shared" si="96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94"/>
        <v>-16022.453030000013</v>
      </c>
      <c r="G464" s="363">
        <f t="shared" si="95"/>
        <v>144766.97303000002</v>
      </c>
      <c r="H464" s="365">
        <f t="shared" si="96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94"/>
        <v>-15995.457559999995</v>
      </c>
      <c r="G465" s="363">
        <f t="shared" si="95"/>
        <v>149041.97756</v>
      </c>
      <c r="H465" s="365">
        <f t="shared" si="96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97">C466*(E466-D466)</f>
        <v>-19058.277097999995</v>
      </c>
      <c r="G466" s="363">
        <f t="shared" ref="G466:G473" si="98">IF(C466=0, 0,D466*C466)</f>
        <v>151845.05709799999</v>
      </c>
      <c r="H466" s="365">
        <f t="shared" ref="H466:H473" si="99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97"/>
        <v>-16640.780505999985</v>
      </c>
      <c r="G467" s="363">
        <f t="shared" si="98"/>
        <v>151797.06050599998</v>
      </c>
      <c r="H467" s="365">
        <f t="shared" si="99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97"/>
        <v>-16830.340505999982</v>
      </c>
      <c r="G468" s="363">
        <f t="shared" si="98"/>
        <v>151797.06050599998</v>
      </c>
      <c r="H468" s="365">
        <f t="shared" si="99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97"/>
        <v>-18246.039857999996</v>
      </c>
      <c r="G469" s="363">
        <f t="shared" si="98"/>
        <v>154609.05985799999</v>
      </c>
      <c r="H469" s="364">
        <f t="shared" si="99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97"/>
        <v>-20423.199632000014</v>
      </c>
      <c r="G470" s="363">
        <f t="shared" si="98"/>
        <v>157431.05963200002</v>
      </c>
      <c r="H470" s="364">
        <f t="shared" si="99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97"/>
        <v>-20451.260000000017</v>
      </c>
      <c r="G471" s="363">
        <f t="shared" si="98"/>
        <v>159151.26</v>
      </c>
      <c r="H471" s="364">
        <f t="shared" si="99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97"/>
        <v>-12770.498441999989</v>
      </c>
      <c r="G472" s="363">
        <f t="shared" si="98"/>
        <v>154553.19844199999</v>
      </c>
      <c r="H472" s="364">
        <f t="shared" si="99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97"/>
        <v>-12774.627693999981</v>
      </c>
      <c r="G473" s="363">
        <f t="shared" si="98"/>
        <v>148697.32769399998</v>
      </c>
      <c r="H473" s="364">
        <f t="shared" si="99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0">C474*(E474-D474)</f>
        <v>-10733.467693999992</v>
      </c>
      <c r="G474" s="363">
        <f t="shared" ref="G474:G485" si="101">IF(C474=0, 0,D474*C474)</f>
        <v>148697.32769399998</v>
      </c>
      <c r="H474" s="364">
        <f t="shared" ref="H474:H485" si="102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0"/>
        <v>-14237.112315999999</v>
      </c>
      <c r="G475" s="363">
        <f t="shared" si="101"/>
        <v>151573.33231600001</v>
      </c>
      <c r="H475" s="364">
        <f t="shared" si="102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0"/>
        <v>-14933.404899999989</v>
      </c>
      <c r="G476" s="363">
        <f t="shared" si="101"/>
        <v>148629.38489999998</v>
      </c>
      <c r="H476" s="364">
        <f t="shared" si="102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0"/>
        <v>-14951.241703999996</v>
      </c>
      <c r="G477" s="363">
        <f t="shared" si="101"/>
        <v>151529.221704</v>
      </c>
      <c r="H477" s="364">
        <f t="shared" si="102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0"/>
        <v>-14945.406348000004</v>
      </c>
      <c r="G478" s="363">
        <f t="shared" si="101"/>
        <v>154405.386348</v>
      </c>
      <c r="H478" s="364">
        <f t="shared" si="102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0"/>
        <v>-18303.73</v>
      </c>
      <c r="G479" s="363">
        <f t="shared" si="101"/>
        <v>158903.73000000001</v>
      </c>
      <c r="H479" s="364">
        <f t="shared" si="102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0"/>
        <v>-7311.0640000000021</v>
      </c>
      <c r="G480" s="363">
        <f t="shared" si="101"/>
        <v>148151.10399999999</v>
      </c>
      <c r="H480" s="364">
        <f t="shared" si="102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0"/>
        <v>-7285.3417480000098</v>
      </c>
      <c r="G481" s="363">
        <f t="shared" si="101"/>
        <v>143571.38174800001</v>
      </c>
      <c r="H481" s="364">
        <f t="shared" si="102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0"/>
        <v>-1007.5158000000105</v>
      </c>
      <c r="G482" s="363">
        <f t="shared" si="101"/>
        <v>138987.71580000001</v>
      </c>
      <c r="H482" s="364">
        <f t="shared" si="102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0"/>
        <v>-1091.5898499999998</v>
      </c>
      <c r="G483" s="363">
        <f t="shared" si="101"/>
        <v>127941.78985</v>
      </c>
      <c r="H483" s="364">
        <f t="shared" si="102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0"/>
        <v>-1074.5375999999919</v>
      </c>
      <c r="G484" s="363">
        <f t="shared" si="101"/>
        <v>124522.1376</v>
      </c>
      <c r="H484" s="364">
        <f t="shared" si="102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0"/>
        <v>-975.11200799999187</v>
      </c>
      <c r="G485" s="363">
        <f t="shared" si="101"/>
        <v>131005.31200799999</v>
      </c>
      <c r="H485" s="364">
        <f t="shared" si="102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03">C487*(E487-D487)</f>
        <v>-320.8720079999913</v>
      </c>
      <c r="G487" s="363">
        <f t="shared" ref="G487:G496" si="104">IF(C487=0, 0,D487*C487)</f>
        <v>131005.31200799999</v>
      </c>
      <c r="H487" s="364">
        <f t="shared" ref="H487:H496" si="105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03"/>
        <v>-3298.169357999996</v>
      </c>
      <c r="G488" s="363">
        <f t="shared" si="104"/>
        <v>138935.309358</v>
      </c>
      <c r="H488" s="364">
        <f t="shared" si="105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03"/>
        <v>-3293.1673579999938</v>
      </c>
      <c r="G489" s="363">
        <f t="shared" si="104"/>
        <v>146745.30735799999</v>
      </c>
      <c r="H489" s="364">
        <f t="shared" si="105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03"/>
        <v>1163.524950000012</v>
      </c>
      <c r="G490" s="363">
        <f t="shared" si="104"/>
        <v>130665.83504999999</v>
      </c>
      <c r="H490" s="364">
        <f t="shared" si="105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03"/>
        <v>1293.5203380000021</v>
      </c>
      <c r="G491" s="363">
        <f t="shared" si="104"/>
        <v>122475.839662</v>
      </c>
      <c r="H491" s="364">
        <f t="shared" si="105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03"/>
        <v>1201.2174379999781</v>
      </c>
      <c r="G492" s="363">
        <f t="shared" si="104"/>
        <v>138341.022562</v>
      </c>
      <c r="H492" s="364">
        <f t="shared" si="105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03"/>
        <v>-3368.3391059999908</v>
      </c>
      <c r="G493" s="363">
        <f t="shared" si="104"/>
        <v>143066.01910599999</v>
      </c>
      <c r="H493" s="364">
        <f t="shared" si="105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03"/>
        <v>-3374.3343760000034</v>
      </c>
      <c r="G494" s="363">
        <f t="shared" si="104"/>
        <v>147740.01437600001</v>
      </c>
      <c r="H494" s="364">
        <f t="shared" si="105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03"/>
        <v>-1890.1133999999961</v>
      </c>
      <c r="G495" s="363">
        <f t="shared" si="104"/>
        <v>154028.27340000001</v>
      </c>
      <c r="H495" s="364">
        <f t="shared" si="105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03"/>
        <v>-17012.580000000009</v>
      </c>
      <c r="G496" s="363">
        <f t="shared" si="104"/>
        <v>159012.58000000002</v>
      </c>
      <c r="H496" s="364">
        <f t="shared" si="105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06">C500*(E500-D500)</f>
        <v>-19935.600000000009</v>
      </c>
      <c r="G500" s="363">
        <f t="shared" ref="G500:G507" si="107">IF(C500=0, 0,D500*C500)</f>
        <v>187335.6</v>
      </c>
      <c r="H500" s="365">
        <f t="shared" ref="H500:H507" si="108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06"/>
        <v>-19900.075000000015</v>
      </c>
      <c r="G501" s="363">
        <f t="shared" si="107"/>
        <v>194275.07500000001</v>
      </c>
      <c r="H501" s="365">
        <f t="shared" si="108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06"/>
        <v>-22705.387499999997</v>
      </c>
      <c r="G502" s="363">
        <f t="shared" si="107"/>
        <v>194205.38750000001</v>
      </c>
      <c r="H502" s="365">
        <f t="shared" si="108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06"/>
        <v>-29391.250000000004</v>
      </c>
      <c r="G503" s="363">
        <f t="shared" si="107"/>
        <v>194141.25</v>
      </c>
      <c r="H503" s="365">
        <f t="shared" si="108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06"/>
        <v>-34359.325000000004</v>
      </c>
      <c r="G504" s="363">
        <f t="shared" si="107"/>
        <v>194109.32500000001</v>
      </c>
      <c r="H504" s="364">
        <f t="shared" si="108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06"/>
        <v>-16630.000000000004</v>
      </c>
      <c r="G505" s="363">
        <f t="shared" si="107"/>
        <v>158130</v>
      </c>
      <c r="H505" s="364">
        <f t="shared" si="108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06"/>
        <v>-21229.999999999996</v>
      </c>
      <c r="G506" s="363">
        <f t="shared" si="107"/>
        <v>171820</v>
      </c>
      <c r="H506" s="364">
        <f t="shared" si="108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06"/>
        <v>6109.9988400000047</v>
      </c>
      <c r="G507" s="363">
        <f t="shared" si="107"/>
        <v>118887.84116000001</v>
      </c>
      <c r="H507" s="364">
        <f t="shared" si="108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09">C508*(E508-D508)</f>
        <v>822.70680000000016</v>
      </c>
      <c r="G508" s="363">
        <f t="shared" ref="G508:G525" si="110">IF(C508=0, 0,D508*C508)</f>
        <v>126917.6532</v>
      </c>
      <c r="H508" s="364">
        <f t="shared" ref="H508:H525" si="111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09"/>
        <v>83.308799999990825</v>
      </c>
      <c r="G509" s="363">
        <f t="shared" si="110"/>
        <v>134772.8112</v>
      </c>
      <c r="H509" s="364">
        <f t="shared" si="111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09"/>
        <v>-4985.4834000000074</v>
      </c>
      <c r="G510" s="363">
        <f t="shared" si="110"/>
        <v>139206.5834</v>
      </c>
      <c r="H510" s="364">
        <f t="shared" si="111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09"/>
        <v>18978.923399999992</v>
      </c>
      <c r="G511" s="363">
        <f t="shared" si="110"/>
        <v>74535.756600000008</v>
      </c>
      <c r="H511" s="364">
        <f t="shared" si="111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09"/>
        <v>18638.087600000006</v>
      </c>
      <c r="G512" s="363">
        <f t="shared" si="110"/>
        <v>65051.332399999999</v>
      </c>
      <c r="H512" s="364">
        <f t="shared" si="111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09"/>
        <v>18627.5</v>
      </c>
      <c r="G513" s="363">
        <f t="shared" si="110"/>
        <v>70822.5</v>
      </c>
      <c r="H513" s="364">
        <f t="shared" si="111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09"/>
        <v>20177.499999999996</v>
      </c>
      <c r="G514" s="363">
        <f t="shared" si="110"/>
        <v>70822.5</v>
      </c>
      <c r="H514" s="364">
        <f t="shared" si="111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09"/>
        <v>21382.430000000011</v>
      </c>
      <c r="G515" s="363">
        <f t="shared" si="110"/>
        <v>70717.569999999992</v>
      </c>
      <c r="H515" s="364">
        <f t="shared" si="111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09"/>
        <v>20612.23</v>
      </c>
      <c r="G516" s="363">
        <f t="shared" si="110"/>
        <v>70637.77</v>
      </c>
      <c r="H516" s="364">
        <f t="shared" si="111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09"/>
        <v>22311.999999999993</v>
      </c>
      <c r="G517" s="363">
        <f t="shared" si="110"/>
        <v>70138</v>
      </c>
      <c r="H517" s="364">
        <f t="shared" si="111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09"/>
        <v>20873</v>
      </c>
      <c r="G518" s="363">
        <f t="shared" si="110"/>
        <v>70127</v>
      </c>
      <c r="H518" s="364">
        <f t="shared" si="111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09"/>
        <v>20073</v>
      </c>
      <c r="G519" s="363">
        <f t="shared" si="110"/>
        <v>70127</v>
      </c>
      <c r="H519" s="364">
        <f t="shared" si="111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09"/>
        <v>17654.651999999998</v>
      </c>
      <c r="G520" s="363">
        <f t="shared" si="110"/>
        <v>87765.347999999998</v>
      </c>
      <c r="H520" s="365">
        <f t="shared" si="111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09"/>
        <v>16484.261999999992</v>
      </c>
      <c r="G521" s="363">
        <f t="shared" si="110"/>
        <v>87375.737999999998</v>
      </c>
      <c r="H521" s="365">
        <f t="shared" si="111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09"/>
        <v>20939.061000000002</v>
      </c>
      <c r="G522" s="363">
        <f t="shared" si="110"/>
        <v>78335.938999999998</v>
      </c>
      <c r="H522" s="365">
        <f t="shared" si="111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09"/>
        <v>20604.060000000005</v>
      </c>
      <c r="G523" s="363">
        <f t="shared" si="110"/>
        <v>87275.94</v>
      </c>
      <c r="H523" s="365">
        <f t="shared" si="111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09"/>
        <v>17593.872000000007</v>
      </c>
      <c r="G524" s="363">
        <f t="shared" si="110"/>
        <v>87166.127999999997</v>
      </c>
      <c r="H524" s="365">
        <f t="shared" si="111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09"/>
        <v>16453.871999999999</v>
      </c>
      <c r="G525" s="363">
        <f t="shared" si="110"/>
        <v>87166.127999999997</v>
      </c>
      <c r="H525" s="365">
        <f t="shared" si="111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12">C526*(E526-D526)</f>
        <v>19333.872000000003</v>
      </c>
      <c r="G526" s="363">
        <f t="shared" ref="G526:G540" si="113">IF(C526=0, 0,D526*C526)</f>
        <v>87166.127999999997</v>
      </c>
      <c r="H526" s="365">
        <f t="shared" ref="H526:H540" si="114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12"/>
        <v>19450.98</v>
      </c>
      <c r="G527" s="363">
        <f t="shared" si="113"/>
        <v>87049.02</v>
      </c>
      <c r="H527" s="365">
        <f t="shared" si="114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12"/>
        <v>17423.978999999996</v>
      </c>
      <c r="G528" s="363">
        <f t="shared" si="113"/>
        <v>88777.021000000008</v>
      </c>
      <c r="H528" s="365">
        <f t="shared" si="114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12"/>
        <v>11978.979600000011</v>
      </c>
      <c r="G529" s="363">
        <f t="shared" si="113"/>
        <v>102078.02039999999</v>
      </c>
      <c r="H529" s="365">
        <f t="shared" si="114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12"/>
        <v>13568.870699999996</v>
      </c>
      <c r="G530" s="363">
        <f t="shared" si="113"/>
        <v>102006.1293</v>
      </c>
      <c r="H530" s="365">
        <f t="shared" si="114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12"/>
        <v>12886.949999999995</v>
      </c>
      <c r="G531" s="363">
        <f t="shared" si="113"/>
        <v>86653.05</v>
      </c>
      <c r="H531" s="365">
        <f t="shared" si="114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12"/>
        <v>13051.947999999999</v>
      </c>
      <c r="G532" s="363">
        <f t="shared" si="113"/>
        <v>103078.052</v>
      </c>
      <c r="H532" s="365">
        <f t="shared" si="114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12"/>
        <v>13089.952800000001</v>
      </c>
      <c r="G533" s="363">
        <f t="shared" si="113"/>
        <v>106358.0472</v>
      </c>
      <c r="H533" s="365">
        <f t="shared" si="114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12"/>
        <v>13075.699000000004</v>
      </c>
      <c r="G534" s="363">
        <f t="shared" si="113"/>
        <v>94759.300999999992</v>
      </c>
      <c r="H534" s="365">
        <f t="shared" si="114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12"/>
        <v>13867.271999999995</v>
      </c>
      <c r="G535" s="363">
        <f>IF(C535=0, 0,D535*C535)</f>
        <v>86212.728000000003</v>
      </c>
      <c r="H535" s="365">
        <f t="shared" si="114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12"/>
        <v>17083.611900000004</v>
      </c>
      <c r="G536" s="363">
        <f t="shared" si="113"/>
        <v>74235.388099999996</v>
      </c>
      <c r="H536" s="365">
        <f t="shared" si="114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12"/>
        <v>13252.614000000001</v>
      </c>
      <c r="G537" s="363">
        <f t="shared" si="113"/>
        <v>85867.385999999999</v>
      </c>
      <c r="H537" s="365">
        <f t="shared" si="114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12"/>
        <v>10351.611600000004</v>
      </c>
      <c r="G538" s="363">
        <f t="shared" si="113"/>
        <v>95446.388400000011</v>
      </c>
      <c r="H538" s="365">
        <f t="shared" si="114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12"/>
        <v>12307.2804</v>
      </c>
      <c r="G539" s="363">
        <f t="shared" si="113"/>
        <v>80602.719600000011</v>
      </c>
      <c r="H539" s="365">
        <f t="shared" si="114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12"/>
        <v>11781.900000000011</v>
      </c>
      <c r="G540" s="363">
        <f t="shared" si="113"/>
        <v>80387.100000000006</v>
      </c>
      <c r="H540" s="365">
        <f t="shared" si="114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15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16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15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16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15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16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15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16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15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16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15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16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15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16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15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16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15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16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15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16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15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16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15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16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15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16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15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16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15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16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15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16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15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16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15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16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15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16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15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16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15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16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15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16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15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16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15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16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15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16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15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16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15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16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15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16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15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15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15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17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15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17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15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17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15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17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15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17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15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17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15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17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15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17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15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17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15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17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15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17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15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17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15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17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15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15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15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18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15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18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15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18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15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18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15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18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15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18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15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18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15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18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15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18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15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18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15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18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15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18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15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18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15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18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15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18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15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18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15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18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15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18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15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18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19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18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19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18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19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18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19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18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19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18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19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18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19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18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19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18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19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18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19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18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19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18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19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18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19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18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19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18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19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18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19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18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19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18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19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18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19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18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19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18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19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18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19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18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19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18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19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18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19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18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19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18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19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18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19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18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19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18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19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18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19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18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19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18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19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18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19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18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19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18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19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18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19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18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19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18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19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18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19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18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19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18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19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19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19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19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19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19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19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19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19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19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19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19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19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19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19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19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19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19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19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19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19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19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19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0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0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0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0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0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0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0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0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0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0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0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0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0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0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0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0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1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0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1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0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1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0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1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0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1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0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1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0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1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0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1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0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1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0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1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0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1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0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1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0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1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0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1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0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1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0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1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0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1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0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1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0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1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0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1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0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1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0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1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0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1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0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1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0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1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0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1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0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1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0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1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0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1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0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1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0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1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0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1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0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1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0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1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0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1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0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1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0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1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0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1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0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1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0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1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0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1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0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1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0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1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0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1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0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1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0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1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0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1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0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1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0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1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22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1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22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1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22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1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22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1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22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1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22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1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22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1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22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1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22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1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22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1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22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1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22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1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22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1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22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1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22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1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1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1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23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1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23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1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23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1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23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1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23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1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23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1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23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1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23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1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23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1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23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1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1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24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1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24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1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24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1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24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1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24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1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24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1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24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1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24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1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24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1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24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24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24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24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24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24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24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24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6">
    <cfRule type="expression" dxfId="2216" priority="175">
      <formula>F107&gt;0</formula>
    </cfRule>
    <cfRule type="expression" dxfId="2215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14" priority="168">
      <formula>F289&gt;0</formula>
    </cfRule>
    <cfRule type="expression" dxfId="2213" priority="169">
      <formula>F289&lt;0</formula>
    </cfRule>
  </conditionalFormatting>
  <conditionalFormatting sqref="H289:H295">
    <cfRule type="expression" dxfId="2212" priority="164">
      <formula>H289&gt;0</formula>
    </cfRule>
    <cfRule type="expression" dxfId="2211" priority="165">
      <formula>H289&lt;0</formula>
    </cfRule>
  </conditionalFormatting>
  <conditionalFormatting sqref="Q8">
    <cfRule type="expression" dxfId="2210" priority="150">
      <formula>Q8&gt;0</formula>
    </cfRule>
    <cfRule type="expression" dxfId="2209" priority="151">
      <formula>Q8&lt;0</formula>
    </cfRule>
  </conditionalFormatting>
  <conditionalFormatting sqref="Q7">
    <cfRule type="expression" dxfId="2208" priority="152">
      <formula>Q7&gt;0</formula>
    </cfRule>
    <cfRule type="expression" dxfId="2207" priority="153">
      <formula>Q7&lt;0</formula>
    </cfRule>
  </conditionalFormatting>
  <conditionalFormatting sqref="F397:F403">
    <cfRule type="expression" dxfId="2206" priority="124">
      <formula>F397&gt;0</formula>
    </cfRule>
    <cfRule type="expression" dxfId="2205" priority="125">
      <formula>F397&lt;0</formula>
    </cfRule>
  </conditionalFormatting>
  <conditionalFormatting sqref="F322:F340 H322:H340">
    <cfRule type="expression" dxfId="2204" priority="146">
      <formula>F322&gt;0</formula>
    </cfRule>
    <cfRule type="expression" dxfId="2203" priority="147">
      <formula>F322&lt;0</formula>
    </cfRule>
  </conditionalFormatting>
  <conditionalFormatting sqref="F315:F321">
    <cfRule type="expression" dxfId="2202" priority="144">
      <formula>F315&gt;0</formula>
    </cfRule>
    <cfRule type="expression" dxfId="2201" priority="145">
      <formula>F315&lt;0</formula>
    </cfRule>
  </conditionalFormatting>
  <conditionalFormatting sqref="H315:H321">
    <cfRule type="expression" dxfId="2200" priority="142">
      <formula>H315&gt;0</formula>
    </cfRule>
    <cfRule type="expression" dxfId="2199" priority="143">
      <formula>H315&lt;0</formula>
    </cfRule>
  </conditionalFormatting>
  <conditionalFormatting sqref="F348:F366 H348:H366">
    <cfRule type="expression" dxfId="2198" priority="140">
      <formula>F348&gt;0</formula>
    </cfRule>
    <cfRule type="expression" dxfId="2197" priority="141">
      <formula>F348&lt;0</formula>
    </cfRule>
  </conditionalFormatting>
  <conditionalFormatting sqref="F341:F347">
    <cfRule type="expression" dxfId="2196" priority="138">
      <formula>F341&gt;0</formula>
    </cfRule>
    <cfRule type="expression" dxfId="2195" priority="139">
      <formula>F341&lt;0</formula>
    </cfRule>
  </conditionalFormatting>
  <conditionalFormatting sqref="H341:H347">
    <cfRule type="expression" dxfId="2194" priority="136">
      <formula>H341&gt;0</formula>
    </cfRule>
    <cfRule type="expression" dxfId="2193" priority="137">
      <formula>H341&lt;0</formula>
    </cfRule>
  </conditionalFormatting>
  <conditionalFormatting sqref="F374:F391 H374:H391">
    <cfRule type="expression" dxfId="2192" priority="134">
      <formula>F374&gt;0</formula>
    </cfRule>
    <cfRule type="expression" dxfId="2191" priority="135">
      <formula>F374&lt;0</formula>
    </cfRule>
  </conditionalFormatting>
  <conditionalFormatting sqref="F367:F373">
    <cfRule type="expression" dxfId="2190" priority="132">
      <formula>F367&gt;0</formula>
    </cfRule>
    <cfRule type="expression" dxfId="2189" priority="133">
      <formula>F367&lt;0</formula>
    </cfRule>
  </conditionalFormatting>
  <conditionalFormatting sqref="H367:H373">
    <cfRule type="expression" dxfId="2188" priority="130">
      <formula>H367&gt;0</formula>
    </cfRule>
    <cfRule type="expression" dxfId="2187" priority="131">
      <formula>H367&lt;0</formula>
    </cfRule>
  </conditionalFormatting>
  <conditionalFormatting sqref="F392:F396 H392:H396">
    <cfRule type="expression" dxfId="2186" priority="128">
      <formula>F392&gt;0</formula>
    </cfRule>
    <cfRule type="expression" dxfId="2185" priority="129">
      <formula>F392&lt;0</formula>
    </cfRule>
  </conditionalFormatting>
  <conditionalFormatting sqref="F404:F419 H404:H419">
    <cfRule type="expression" dxfId="2184" priority="126">
      <formula>F404&gt;0</formula>
    </cfRule>
    <cfRule type="expression" dxfId="2183" priority="127">
      <formula>F404&lt;0</formula>
    </cfRule>
  </conditionalFormatting>
  <conditionalFormatting sqref="H397:H403">
    <cfRule type="expression" dxfId="2182" priority="122">
      <formula>H397&gt;0</formula>
    </cfRule>
    <cfRule type="expression" dxfId="2181" priority="123">
      <formula>H397&lt;0</formula>
    </cfRule>
  </conditionalFormatting>
  <conditionalFormatting sqref="F420 H420">
    <cfRule type="expression" dxfId="2180" priority="120">
      <formula>F420&gt;0</formula>
    </cfRule>
    <cfRule type="expression" dxfId="2179" priority="121">
      <formula>F420&lt;0</formula>
    </cfRule>
  </conditionalFormatting>
  <conditionalFormatting sqref="F421:F425 H421:H425">
    <cfRule type="expression" dxfId="2178" priority="118">
      <formula>F421&gt;0</formula>
    </cfRule>
    <cfRule type="expression" dxfId="2177" priority="119">
      <formula>F421&lt;0</formula>
    </cfRule>
  </conditionalFormatting>
  <conditionalFormatting sqref="F433:F448 H433:H448">
    <cfRule type="expression" dxfId="2176" priority="116">
      <formula>F433&gt;0</formula>
    </cfRule>
    <cfRule type="expression" dxfId="2175" priority="117">
      <formula>F433&lt;0</formula>
    </cfRule>
  </conditionalFormatting>
  <conditionalFormatting sqref="F426:F432">
    <cfRule type="expression" dxfId="2174" priority="114">
      <formula>F426&gt;0</formula>
    </cfRule>
    <cfRule type="expression" dxfId="2173" priority="115">
      <formula>F426&lt;0</formula>
    </cfRule>
  </conditionalFormatting>
  <conditionalFormatting sqref="H426:H432">
    <cfRule type="expression" dxfId="2172" priority="112">
      <formula>H426&gt;0</formula>
    </cfRule>
    <cfRule type="expression" dxfId="2171" priority="113">
      <formula>H426&lt;0</formula>
    </cfRule>
  </conditionalFormatting>
  <conditionalFormatting sqref="F450:F455 H450:H455">
    <cfRule type="expression" dxfId="2170" priority="110">
      <formula>F450&gt;0</formula>
    </cfRule>
    <cfRule type="expression" dxfId="2169" priority="111">
      <formula>F450&lt;0</formula>
    </cfRule>
  </conditionalFormatting>
  <conditionalFormatting sqref="F456 H456">
    <cfRule type="expression" dxfId="2168" priority="108">
      <formula>F456&gt;0</formula>
    </cfRule>
    <cfRule type="expression" dxfId="2167" priority="109">
      <formula>F456&lt;0</formula>
    </cfRule>
  </conditionalFormatting>
  <conditionalFormatting sqref="F457:F461 H457:H461">
    <cfRule type="expression" dxfId="2166" priority="106">
      <formula>F457&gt;0</formula>
    </cfRule>
    <cfRule type="expression" dxfId="2165" priority="107">
      <formula>F457&lt;0</formula>
    </cfRule>
  </conditionalFormatting>
  <conditionalFormatting sqref="F469:F484 H469:H484">
    <cfRule type="expression" dxfId="2164" priority="104">
      <formula>F469&gt;0</formula>
    </cfRule>
    <cfRule type="expression" dxfId="2163" priority="105">
      <formula>F469&lt;0</formula>
    </cfRule>
  </conditionalFormatting>
  <conditionalFormatting sqref="F462:F468">
    <cfRule type="expression" dxfId="2162" priority="102">
      <formula>F462&gt;0</formula>
    </cfRule>
    <cfRule type="expression" dxfId="2161" priority="103">
      <formula>F462&lt;0</formula>
    </cfRule>
  </conditionalFormatting>
  <conditionalFormatting sqref="H462:H468">
    <cfRule type="expression" dxfId="2160" priority="100">
      <formula>H462&gt;0</formula>
    </cfRule>
    <cfRule type="expression" dxfId="2159" priority="101">
      <formula>H462&lt;0</formula>
    </cfRule>
  </conditionalFormatting>
  <conditionalFormatting sqref="F485:F490 H485:H490">
    <cfRule type="expression" dxfId="2158" priority="98">
      <formula>F485&gt;0</formula>
    </cfRule>
    <cfRule type="expression" dxfId="2157" priority="99">
      <formula>F485&lt;0</formula>
    </cfRule>
  </conditionalFormatting>
  <conditionalFormatting sqref="F491 H491">
    <cfRule type="expression" dxfId="2156" priority="96">
      <formula>F491&gt;0</formula>
    </cfRule>
    <cfRule type="expression" dxfId="2155" priority="97">
      <formula>F491&lt;0</formula>
    </cfRule>
  </conditionalFormatting>
  <conditionalFormatting sqref="F492:F496 H492:H496">
    <cfRule type="expression" dxfId="2154" priority="94">
      <formula>F492&gt;0</formula>
    </cfRule>
    <cfRule type="expression" dxfId="2153" priority="95">
      <formula>F492&lt;0</formula>
    </cfRule>
  </conditionalFormatting>
  <conditionalFormatting sqref="F504:F519 H504:H519">
    <cfRule type="expression" dxfId="2152" priority="92">
      <formula>F504&gt;0</formula>
    </cfRule>
    <cfRule type="expression" dxfId="2151" priority="93">
      <formula>F504&lt;0</formula>
    </cfRule>
  </conditionalFormatting>
  <conditionalFormatting sqref="F497:F503">
    <cfRule type="expression" dxfId="2150" priority="90">
      <formula>F497&gt;0</formula>
    </cfRule>
    <cfRule type="expression" dxfId="2149" priority="91">
      <formula>F497&lt;0</formula>
    </cfRule>
  </conditionalFormatting>
  <conditionalFormatting sqref="H497:H503">
    <cfRule type="expression" dxfId="2148" priority="88">
      <formula>H497&gt;0</formula>
    </cfRule>
    <cfRule type="expression" dxfId="2147" priority="89">
      <formula>H497&lt;0</formula>
    </cfRule>
  </conditionalFormatting>
  <conditionalFormatting sqref="M548">
    <cfRule type="expression" dxfId="2146" priority="86">
      <formula>M548&gt;0</formula>
    </cfRule>
    <cfRule type="expression" dxfId="2145" priority="87">
      <formula>M548&lt;0</formula>
    </cfRule>
  </conditionalFormatting>
  <conditionalFormatting sqref="F113:F124">
    <cfRule type="expression" dxfId="2144" priority="82">
      <formula>F113&gt;0</formula>
    </cfRule>
    <cfRule type="expression" dxfId="2143" priority="83">
      <formula>F113&lt;0</formula>
    </cfRule>
  </conditionalFormatting>
  <conditionalFormatting sqref="H113:H124">
    <cfRule type="expression" dxfId="2142" priority="80">
      <formula>H113&gt;0</formula>
    </cfRule>
    <cfRule type="expression" dxfId="2141" priority="81">
      <formula>H113&lt;0</formula>
    </cfRule>
  </conditionalFormatting>
  <conditionalFormatting sqref="F107:F112 H107:H112">
    <cfRule type="expression" dxfId="2140" priority="78">
      <formula>F107&gt;0</formula>
    </cfRule>
    <cfRule type="expression" dxfId="2139" priority="79">
      <formula>F107&lt;0</formula>
    </cfRule>
  </conditionalFormatting>
  <conditionalFormatting sqref="J109">
    <cfRule type="expression" dxfId="2138" priority="76">
      <formula>J109&gt;0</formula>
    </cfRule>
    <cfRule type="expression" dxfId="2137" priority="77">
      <formula>J109&lt;0</formula>
    </cfRule>
  </conditionalFormatting>
  <conditionalFormatting sqref="J110:J116">
    <cfRule type="expression" dxfId="2136" priority="74">
      <formula>J110&gt;0</formula>
    </cfRule>
    <cfRule type="expression" dxfId="2135" priority="75">
      <formula>J110&lt;0</formula>
    </cfRule>
  </conditionalFormatting>
  <conditionalFormatting sqref="L109:L191 L198 L200">
    <cfRule type="expression" dxfId="2134" priority="70">
      <formula>L109&gt;0</formula>
    </cfRule>
    <cfRule type="expression" dxfId="2133" priority="71">
      <formula>L109&lt;0</formula>
    </cfRule>
  </conditionalFormatting>
  <conditionalFormatting sqref="Q10">
    <cfRule type="expression" dxfId="2132" priority="68">
      <formula>Q10&gt;0</formula>
    </cfRule>
    <cfRule type="expression" dxfId="2131" priority="69">
      <formula>Q10&lt;0</formula>
    </cfRule>
  </conditionalFormatting>
  <conditionalFormatting sqref="H220:H222 F220:F222">
    <cfRule type="expression" dxfId="2130" priority="65">
      <formula>F220&gt;0</formula>
    </cfRule>
    <cfRule type="expression" dxfId="2129" priority="66">
      <formula>F220&lt;0</formula>
    </cfRule>
  </conditionalFormatting>
  <conditionalFormatting sqref="H216:H218 F216:F218">
    <cfRule type="expression" dxfId="2128" priority="63">
      <formula>F216&gt;0</formula>
    </cfRule>
    <cfRule type="expression" dxfId="2127" priority="64">
      <formula>F216&lt;0</formula>
    </cfRule>
  </conditionalFormatting>
  <conditionalFormatting sqref="H215 F215">
    <cfRule type="expression" dxfId="2126" priority="61">
      <formula>F215&gt;0</formula>
    </cfRule>
    <cfRule type="expression" dxfId="2125" priority="62">
      <formula>F215&lt;0</formula>
    </cfRule>
  </conditionalFormatting>
  <conditionalFormatting sqref="H219 F219">
    <cfRule type="expression" dxfId="2124" priority="59">
      <formula>F219&gt;0</formula>
    </cfRule>
    <cfRule type="expression" dxfId="2123" priority="60">
      <formula>F219&lt;0</formula>
    </cfRule>
  </conditionalFormatting>
  <conditionalFormatting sqref="H225:H228 F225:F228">
    <cfRule type="expression" dxfId="2122" priority="55">
      <formula>F225&gt;0</formula>
    </cfRule>
    <cfRule type="expression" dxfId="2121" priority="56">
      <formula>F225&lt;0</formula>
    </cfRule>
  </conditionalFormatting>
  <conditionalFormatting sqref="H223:H224 F223:F224">
    <cfRule type="expression" dxfId="2120" priority="53">
      <formula>F223&gt;0</formula>
    </cfRule>
    <cfRule type="expression" dxfId="2119" priority="54">
      <formula>F223&lt;0</formula>
    </cfRule>
  </conditionalFormatting>
  <conditionalFormatting sqref="H250 F250">
    <cfRule type="expression" dxfId="2118" priority="51">
      <formula>F250&gt;0</formula>
    </cfRule>
    <cfRule type="expression" dxfId="2117" priority="52">
      <formula>F250&lt;0</formula>
    </cfRule>
  </conditionalFormatting>
  <conditionalFormatting sqref="H231:H233 F231:F233">
    <cfRule type="expression" dxfId="2116" priority="49">
      <formula>F231&gt;0</formula>
    </cfRule>
    <cfRule type="expression" dxfId="2115" priority="50">
      <formula>F231&lt;0</formula>
    </cfRule>
  </conditionalFormatting>
  <conditionalFormatting sqref="H229:H230 F229:F230">
    <cfRule type="expression" dxfId="2114" priority="47">
      <formula>F229&gt;0</formula>
    </cfRule>
    <cfRule type="expression" dxfId="2113" priority="48">
      <formula>F229&lt;0</formula>
    </cfRule>
  </conditionalFormatting>
  <conditionalFormatting sqref="H243:H245 F243:F245">
    <cfRule type="expression" dxfId="2112" priority="45">
      <formula>F243&gt;0</formula>
    </cfRule>
    <cfRule type="expression" dxfId="2111" priority="46">
      <formula>F243&lt;0</formula>
    </cfRule>
  </conditionalFormatting>
  <conditionalFormatting sqref="H242 F242">
    <cfRule type="expression" dxfId="2110" priority="43">
      <formula>F242&gt;0</formula>
    </cfRule>
    <cfRule type="expression" dxfId="2109" priority="44">
      <formula>F242&lt;0</formula>
    </cfRule>
  </conditionalFormatting>
  <conditionalFormatting sqref="H239:H241 F239:F241">
    <cfRule type="expression" dxfId="2108" priority="41">
      <formula>F239&gt;0</formula>
    </cfRule>
    <cfRule type="expression" dxfId="2107" priority="42">
      <formula>F239&lt;0</formula>
    </cfRule>
  </conditionalFormatting>
  <conditionalFormatting sqref="H238 F238">
    <cfRule type="expression" dxfId="2106" priority="39">
      <formula>F238&gt;0</formula>
    </cfRule>
    <cfRule type="expression" dxfId="2105" priority="40">
      <formula>F238&lt;0</formula>
    </cfRule>
  </conditionalFormatting>
  <conditionalFormatting sqref="H235:H237 F235:F237">
    <cfRule type="expression" dxfId="2104" priority="37">
      <formula>F235&gt;0</formula>
    </cfRule>
    <cfRule type="expression" dxfId="2103" priority="38">
      <formula>F235&lt;0</formula>
    </cfRule>
  </conditionalFormatting>
  <conditionalFormatting sqref="H234 F234">
    <cfRule type="expression" dxfId="2102" priority="35">
      <formula>F234&gt;0</formula>
    </cfRule>
    <cfRule type="expression" dxfId="2101" priority="36">
      <formula>F234&lt;0</formula>
    </cfRule>
  </conditionalFormatting>
  <conditionalFormatting sqref="H247:H249 F247:F249">
    <cfRule type="expression" dxfId="2100" priority="33">
      <formula>F247&gt;0</formula>
    </cfRule>
    <cfRule type="expression" dxfId="2099" priority="34">
      <formula>F247&lt;0</formula>
    </cfRule>
  </conditionalFormatting>
  <conditionalFormatting sqref="H246 F246">
    <cfRule type="expression" dxfId="2098" priority="31">
      <formula>F246&gt;0</formula>
    </cfRule>
    <cfRule type="expression" dxfId="2097" priority="32">
      <formula>F246&lt;0</formula>
    </cfRule>
  </conditionalFormatting>
  <conditionalFormatting sqref="H254 F254">
    <cfRule type="expression" dxfId="2096" priority="27">
      <formula>F254&gt;0</formula>
    </cfRule>
    <cfRule type="expression" dxfId="2095" priority="28">
      <formula>F254&lt;0</formula>
    </cfRule>
  </conditionalFormatting>
  <conditionalFormatting sqref="H251:H253 F251:F253">
    <cfRule type="expression" dxfId="2094" priority="25">
      <formula>F251&gt;0</formula>
    </cfRule>
    <cfRule type="expression" dxfId="2093" priority="26">
      <formula>F251&lt;0</formula>
    </cfRule>
  </conditionalFormatting>
  <conditionalFormatting sqref="H265:H266 F265:F266">
    <cfRule type="expression" dxfId="2092" priority="23">
      <formula>F265&gt;0</formula>
    </cfRule>
    <cfRule type="expression" dxfId="2091" priority="24">
      <formula>F265&lt;0</formula>
    </cfRule>
  </conditionalFormatting>
  <conditionalFormatting sqref="H261:H264 F261:F264">
    <cfRule type="expression" dxfId="2090" priority="19">
      <formula>F261&gt;0</formula>
    </cfRule>
    <cfRule type="expression" dxfId="2089" priority="20">
      <formula>F261&lt;0</formula>
    </cfRule>
  </conditionalFormatting>
  <conditionalFormatting sqref="H259:H260 F259:F260">
    <cfRule type="expression" dxfId="2088" priority="17">
      <formula>F259&gt;0</formula>
    </cfRule>
    <cfRule type="expression" dxfId="2087" priority="18">
      <formula>F259&lt;0</formula>
    </cfRule>
  </conditionalFormatting>
  <conditionalFormatting sqref="H255:H258 F255:F258">
    <cfRule type="expression" dxfId="2086" priority="13">
      <formula>F255&gt;0</formula>
    </cfRule>
    <cfRule type="expression" dxfId="2085" priority="14">
      <formula>F255&lt;0</formula>
    </cfRule>
  </conditionalFormatting>
  <conditionalFormatting sqref="F274:F276 H274:H276">
    <cfRule type="expression" dxfId="2084" priority="11">
      <formula>F274&gt;0</formula>
    </cfRule>
    <cfRule type="expression" dxfId="2083" priority="12">
      <formula>F274&lt;0</formula>
    </cfRule>
  </conditionalFormatting>
  <conditionalFormatting sqref="F272:F273 H272:H273">
    <cfRule type="expression" dxfId="2082" priority="9">
      <formula>F272&gt;0</formula>
    </cfRule>
    <cfRule type="expression" dxfId="2081" priority="10">
      <formula>F272&lt;0</formula>
    </cfRule>
  </conditionalFormatting>
  <conditionalFormatting sqref="F281:F283 H281:H283 K281:K283">
    <cfRule type="expression" dxfId="2080" priority="5">
      <formula>F281&gt;0</formula>
    </cfRule>
    <cfRule type="expression" dxfId="2079" priority="6">
      <formula>F281&lt;0</formula>
    </cfRule>
  </conditionalFormatting>
  <conditionalFormatting sqref="F278:F280 H278:H280 K278:K280">
    <cfRule type="expression" dxfId="2078" priority="3">
      <formula>F278&gt;0</formula>
    </cfRule>
    <cfRule type="expression" dxfId="2077" priority="4">
      <formula>F278&lt;0</formula>
    </cfRule>
  </conditionalFormatting>
  <conditionalFormatting sqref="F277 H277 K277">
    <cfRule type="expression" dxfId="2076" priority="1">
      <formula>F277&gt;0</formula>
    </cfRule>
    <cfRule type="expression" dxfId="2075" priority="2">
      <formula>F277&lt;0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244</v>
      </c>
      <c r="AJ2">
        <f>$Q$2*$Q$4</f>
        <v>5108</v>
      </c>
      <c r="AK2">
        <f ca="1">AJ2*EXP(-$X$2 * AI2/365.25)</f>
        <v>5108</v>
      </c>
      <c r="AM2" s="2">
        <f>Q10</f>
        <v>0</v>
      </c>
      <c r="AO2">
        <f ca="1" xml:space="preserve"> (SUM(AB:AB) - SUM(AE:AE) - SUM(AH:AH) - SUM(AK:AK))/SUM(AB:AB)</f>
        <v>4.7274009876045651E-2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12.77</v>
      </c>
      <c r="R4" s="495">
        <v>2.1600000000000001E-2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5108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-703.65000000000146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-703.65000000000146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-0.12107577022016144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3.7588097102584178E-2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1264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13.442105263157895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650</v>
      </c>
      <c r="I18" s="18"/>
      <c r="J18" s="18"/>
      <c r="K18" s="18">
        <f>SUM(K2:K6)</f>
        <v>9012.8499999999985</v>
      </c>
      <c r="L18" s="14"/>
      <c r="M18" s="18">
        <f>SUM(M2:M10)</f>
        <v>60</v>
      </c>
      <c r="T18" s="1">
        <v>43305</v>
      </c>
      <c r="U18" t="s">
        <v>1255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3" t="s">
        <v>78</v>
      </c>
      <c r="P20" s="863"/>
      <c r="W20" s="134"/>
    </row>
    <row r="21" spans="1:34" ht="15.75" thickTop="1" x14ac:dyDescent="0.25">
      <c r="O21" s="81">
        <v>1.1000000000000001</v>
      </c>
      <c r="P21" s="81">
        <f>O21*$Q$4</f>
        <v>14.047000000000001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13.9193</v>
      </c>
      <c r="W22" s="134"/>
    </row>
    <row r="23" spans="1:34" x14ac:dyDescent="0.25">
      <c r="O23" s="81">
        <v>1.08</v>
      </c>
      <c r="P23" s="81">
        <f t="shared" si="10"/>
        <v>13.791600000000001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13.6639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13.536200000000001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13.4085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13.280799999999999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13.1531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13.025399999999999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12.8977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12.77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12.642299999999999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6" si="14">C33*(E33-D33)</f>
        <v>-920.00000000000023</v>
      </c>
      <c r="G33" s="39">
        <f t="shared" ref="G33:G46" si="15">D33*C33</f>
        <v>6296</v>
      </c>
      <c r="H33" s="222">
        <f t="shared" ref="H33:H46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12.5146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12.386899999999999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12.2592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12.131499999999999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12.003799999999998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11.876100000000001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11.7484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11.620699999999999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11.493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4" priority="25">
      <formula>F56&gt;0</formula>
    </cfRule>
    <cfRule type="expression" dxfId="2073" priority="26">
      <formula>F56&lt;0</formula>
    </cfRule>
  </conditionalFormatting>
  <conditionalFormatting sqref="Q7">
    <cfRule type="expression" dxfId="2072" priority="23">
      <formula>Q7&gt;0</formula>
    </cfRule>
    <cfRule type="expression" dxfId="2071" priority="24">
      <formula>Q7&lt;0</formula>
    </cfRule>
  </conditionalFormatting>
  <conditionalFormatting sqref="Q8">
    <cfRule type="expression" dxfId="2070" priority="21">
      <formula>Q8&gt;0</formula>
    </cfRule>
    <cfRule type="expression" dxfId="2069" priority="22">
      <formula>Q8&lt;0</formula>
    </cfRule>
  </conditionalFormatting>
  <conditionalFormatting sqref="F25:F30 F34:F55">
    <cfRule type="expression" dxfId="2068" priority="19">
      <formula>F25&gt;0</formula>
    </cfRule>
    <cfRule type="expression" dxfId="2067" priority="20">
      <formula>F25&lt;0</formula>
    </cfRule>
  </conditionalFormatting>
  <conditionalFormatting sqref="H25:H30 H34:H55">
    <cfRule type="expression" dxfId="2066" priority="17">
      <formula>H25&gt;0</formula>
    </cfRule>
    <cfRule type="expression" dxfId="2065" priority="18">
      <formula>H25&lt;0</formula>
    </cfRule>
  </conditionalFormatting>
  <conditionalFormatting sqref="F89:F110">
    <cfRule type="expression" dxfId="2064" priority="15">
      <formula>F89&gt;0</formula>
    </cfRule>
    <cfRule type="expression" dxfId="2063" priority="16">
      <formula>F89&lt;0</formula>
    </cfRule>
  </conditionalFormatting>
  <conditionalFormatting sqref="H89:H110">
    <cfRule type="expression" dxfId="2062" priority="13">
      <formula>H89&gt;0</formula>
    </cfRule>
    <cfRule type="expression" dxfId="2061" priority="14">
      <formula>H89&lt;0</formula>
    </cfRule>
  </conditionalFormatting>
  <conditionalFormatting sqref="Q10">
    <cfRule type="expression" dxfId="2060" priority="11">
      <formula>Q10&gt;0</formula>
    </cfRule>
    <cfRule type="expression" dxfId="2059" priority="12">
      <formula>Q10&lt;0</formula>
    </cfRule>
  </conditionalFormatting>
  <conditionalFormatting sqref="J25:J38">
    <cfRule type="expression" dxfId="2058" priority="9">
      <formula>J25&gt;0</formula>
    </cfRule>
    <cfRule type="expression" dxfId="2057" priority="10">
      <formula>J25&lt;0</formula>
    </cfRule>
  </conditionalFormatting>
  <conditionalFormatting sqref="K25:K38">
    <cfRule type="expression" dxfId="2056" priority="7">
      <formula>K25&gt;0</formula>
    </cfRule>
    <cfRule type="expression" dxfId="2055" priority="8">
      <formula>K25&lt;0</formula>
    </cfRule>
  </conditionalFormatting>
  <conditionalFormatting sqref="L25:L38">
    <cfRule type="expression" dxfId="2054" priority="5">
      <formula>L25&gt;0</formula>
    </cfRule>
    <cfRule type="expression" dxfId="205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2" priority="3">
      <formula>F31&gt;0</formula>
    </cfRule>
    <cfRule type="expression" dxfId="2051" priority="4">
      <formula>F31&lt;0</formula>
    </cfRule>
  </conditionalFormatting>
  <conditionalFormatting sqref="H31:H33">
    <cfRule type="expression" dxfId="2050" priority="1">
      <formula>H31&gt;0</formula>
    </cfRule>
    <cfRule type="expression" dxfId="204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38.5199</v>
      </c>
      <c r="R4" s="495">
        <v>5.0000000000000001E-4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13481.965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-1494.8450000000012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-1494.8450000000012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-9.9810640583675753E-2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1277</v>
      </c>
    </row>
    <row r="13" spans="1:21" x14ac:dyDescent="0.25">
      <c r="H13" s="70"/>
      <c r="O13" s="11" t="s">
        <v>952</v>
      </c>
      <c r="Q13" s="2">
        <f>Q4/2.075</f>
        <v>18.56380722891566</v>
      </c>
      <c r="T13" s="1">
        <v>43319</v>
      </c>
      <c r="U13" t="s">
        <v>1227</v>
      </c>
    </row>
    <row r="14" spans="1:21" x14ac:dyDescent="0.25">
      <c r="H14" s="70"/>
      <c r="O14" s="11" t="s">
        <v>1039</v>
      </c>
      <c r="Q14" s="1">
        <v>43331</v>
      </c>
      <c r="U14" t="s">
        <v>1228</v>
      </c>
    </row>
    <row r="15" spans="1:21" x14ac:dyDescent="0.25">
      <c r="H15" s="70"/>
      <c r="U15" t="s">
        <v>1229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42.37189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41.986691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41.601492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41.216293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40.831094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40.445895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40.060696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39.675497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39.290298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38.905099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38.5199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38.134701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37.749502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37.364303</v>
      </c>
    </row>
    <row r="37" spans="1:17" x14ac:dyDescent="0.25">
      <c r="A37" s="33" t="s">
        <v>1177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36.979104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36.593904999999999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36.208705999999999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35.823506999999999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35.438307999999999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35.053108999999999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34.667909999999999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48" priority="31">
      <formula>F60&gt;0</formula>
    </cfRule>
    <cfRule type="expression" dxfId="2047" priority="32">
      <formula>F60&lt;0</formula>
    </cfRule>
  </conditionalFormatting>
  <conditionalFormatting sqref="Q7">
    <cfRule type="expression" dxfId="2046" priority="29">
      <formula>Q7&gt;0</formula>
    </cfRule>
    <cfRule type="expression" dxfId="2045" priority="30">
      <formula>Q7&lt;0</formula>
    </cfRule>
  </conditionalFormatting>
  <conditionalFormatting sqref="Q8">
    <cfRule type="expression" dxfId="2044" priority="27">
      <formula>Q8&gt;0</formula>
    </cfRule>
    <cfRule type="expression" dxfId="2043" priority="28">
      <formula>Q8&lt;0</formula>
    </cfRule>
  </conditionalFormatting>
  <conditionalFormatting sqref="F31:F59">
    <cfRule type="expression" dxfId="2042" priority="25">
      <formula>F31&gt;0</formula>
    </cfRule>
    <cfRule type="expression" dxfId="2041" priority="26">
      <formula>F31&lt;0</formula>
    </cfRule>
  </conditionalFormatting>
  <conditionalFormatting sqref="H31:H59">
    <cfRule type="expression" dxfId="2040" priority="23">
      <formula>H31&gt;0</formula>
    </cfRule>
    <cfRule type="expression" dxfId="2039" priority="24">
      <formula>H31&lt;0</formula>
    </cfRule>
  </conditionalFormatting>
  <conditionalFormatting sqref="Q10">
    <cfRule type="expression" dxfId="2038" priority="21">
      <formula>Q10&gt;0</formula>
    </cfRule>
    <cfRule type="expression" dxfId="2037" priority="22">
      <formula>Q10&lt;0</formula>
    </cfRule>
  </conditionalFormatting>
  <conditionalFormatting sqref="J25:J38">
    <cfRule type="expression" dxfId="2036" priority="19">
      <formula>J25&gt;0</formula>
    </cfRule>
    <cfRule type="expression" dxfId="2035" priority="20">
      <formula>J25&lt;0</formula>
    </cfRule>
  </conditionalFormatting>
  <conditionalFormatting sqref="K38">
    <cfRule type="expression" dxfId="2034" priority="17">
      <formula>K38&gt;0</formula>
    </cfRule>
    <cfRule type="expression" dxfId="2033" priority="18">
      <formula>K38&lt;0</formula>
    </cfRule>
  </conditionalFormatting>
  <conditionalFormatting sqref="L25:L38">
    <cfRule type="expression" dxfId="2032" priority="15">
      <formula>L25&gt;0</formula>
    </cfRule>
    <cfRule type="expression" dxfId="2031" priority="16">
      <formula>L25&lt;0</formula>
    </cfRule>
  </conditionalFormatting>
  <conditionalFormatting sqref="F89:F110">
    <cfRule type="expression" dxfId="2030" priority="13">
      <formula>F89&gt;0</formula>
    </cfRule>
    <cfRule type="expression" dxfId="2029" priority="14">
      <formula>F89&lt;0</formula>
    </cfRule>
  </conditionalFormatting>
  <conditionalFormatting sqref="H89:H110">
    <cfRule type="expression" dxfId="2028" priority="11">
      <formula>H89&gt;0</formula>
    </cfRule>
    <cfRule type="expression" dxfId="2027" priority="12">
      <formula>H89&lt;0</formula>
    </cfRule>
  </conditionalFormatting>
  <conditionalFormatting sqref="J89:J102">
    <cfRule type="expression" dxfId="2026" priority="9">
      <formula>J89&gt;0</formula>
    </cfRule>
    <cfRule type="expression" dxfId="2025" priority="10">
      <formula>J89&lt;0</formula>
    </cfRule>
  </conditionalFormatting>
  <conditionalFormatting sqref="K89:K102">
    <cfRule type="expression" dxfId="2024" priority="7">
      <formula>K89&gt;0</formula>
    </cfRule>
    <cfRule type="expression" dxfId="2023" priority="8">
      <formula>K89&lt;0</formula>
    </cfRule>
  </conditionalFormatting>
  <conditionalFormatting sqref="L89:L102">
    <cfRule type="expression" dxfId="2022" priority="5">
      <formula>L89&gt;0</formula>
    </cfRule>
    <cfRule type="expression" dxfId="2021" priority="6">
      <formula>L89&lt;0</formula>
    </cfRule>
  </conditionalFormatting>
  <conditionalFormatting sqref="F25:F30">
    <cfRule type="expression" dxfId="2020" priority="3">
      <formula>F25&gt;0</formula>
    </cfRule>
    <cfRule type="expression" dxfId="2019" priority="4">
      <formula>F25&lt;0</formula>
    </cfRule>
  </conditionalFormatting>
  <conditionalFormatting sqref="H25:H30">
    <cfRule type="expression" dxfId="2018" priority="1">
      <formula>H25&gt;0</formula>
    </cfRule>
    <cfRule type="expression" dxfId="20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6" priority="35">
      <formula>F47&gt;0</formula>
    </cfRule>
    <cfRule type="expression" dxfId="2015" priority="36">
      <formula>F47&lt;0</formula>
    </cfRule>
  </conditionalFormatting>
  <conditionalFormatting sqref="Q7">
    <cfRule type="expression" dxfId="2014" priority="33">
      <formula>Q7&gt;0</formula>
    </cfRule>
    <cfRule type="expression" dxfId="2013" priority="34">
      <formula>Q7&lt;0</formula>
    </cfRule>
  </conditionalFormatting>
  <conditionalFormatting sqref="Q8">
    <cfRule type="expression" dxfId="2012" priority="31">
      <formula>Q8&gt;0</formula>
    </cfRule>
    <cfRule type="expression" dxfId="2011" priority="32">
      <formula>Q8&lt;0</formula>
    </cfRule>
  </conditionalFormatting>
  <conditionalFormatting sqref="F30:F46">
    <cfRule type="expression" dxfId="2010" priority="29">
      <formula>F30&gt;0</formula>
    </cfRule>
    <cfRule type="expression" dxfId="2009" priority="30">
      <formula>F30&lt;0</formula>
    </cfRule>
  </conditionalFormatting>
  <conditionalFormatting sqref="H30:H46">
    <cfRule type="expression" dxfId="2008" priority="27">
      <formula>H30&gt;0</formula>
    </cfRule>
    <cfRule type="expression" dxfId="2007" priority="28">
      <formula>H30&lt;0</formula>
    </cfRule>
  </conditionalFormatting>
  <conditionalFormatting sqref="Q10">
    <cfRule type="expression" dxfId="2006" priority="25">
      <formula>Q10&gt;0</formula>
    </cfRule>
    <cfRule type="expression" dxfId="2005" priority="26">
      <formula>Q10&lt;0</formula>
    </cfRule>
  </conditionalFormatting>
  <conditionalFormatting sqref="J25:J38">
    <cfRule type="expression" dxfId="2004" priority="23">
      <formula>J25&gt;0</formula>
    </cfRule>
    <cfRule type="expression" dxfId="2003" priority="24">
      <formula>J25&lt;0</formula>
    </cfRule>
  </conditionalFormatting>
  <conditionalFormatting sqref="K25:K38">
    <cfRule type="expression" dxfId="2002" priority="21">
      <formula>K25&gt;0</formula>
    </cfRule>
    <cfRule type="expression" dxfId="2001" priority="22">
      <formula>K25&lt;0</formula>
    </cfRule>
  </conditionalFormatting>
  <conditionalFormatting sqref="L25 L38">
    <cfRule type="expression" dxfId="2000" priority="19">
      <formula>L25&gt;0</formula>
    </cfRule>
    <cfRule type="expression" dxfId="1999" priority="20">
      <formula>L25&lt;0</formula>
    </cfRule>
  </conditionalFormatting>
  <conditionalFormatting sqref="F89:F110">
    <cfRule type="expression" dxfId="1998" priority="17">
      <formula>F89&gt;0</formula>
    </cfRule>
    <cfRule type="expression" dxfId="1997" priority="18">
      <formula>F89&lt;0</formula>
    </cfRule>
  </conditionalFormatting>
  <conditionalFormatting sqref="H89:H110">
    <cfRule type="expression" dxfId="1996" priority="15">
      <formula>H89&gt;0</formula>
    </cfRule>
    <cfRule type="expression" dxfId="1995" priority="16">
      <formula>H89&lt;0</formula>
    </cfRule>
  </conditionalFormatting>
  <conditionalFormatting sqref="J89:J102">
    <cfRule type="expression" dxfId="1994" priority="13">
      <formula>J89&gt;0</formula>
    </cfRule>
    <cfRule type="expression" dxfId="1993" priority="14">
      <formula>J89&lt;0</formula>
    </cfRule>
  </conditionalFormatting>
  <conditionalFormatting sqref="K89:K102">
    <cfRule type="expression" dxfId="1992" priority="11">
      <formula>K89&gt;0</formula>
    </cfRule>
    <cfRule type="expression" dxfId="1991" priority="12">
      <formula>K89&lt;0</formula>
    </cfRule>
  </conditionalFormatting>
  <conditionalFormatting sqref="L89:L102">
    <cfRule type="expression" dxfId="1990" priority="9">
      <formula>L89&gt;0</formula>
    </cfRule>
    <cfRule type="expression" dxfId="1989" priority="10">
      <formula>L89&lt;0</formula>
    </cfRule>
  </conditionalFormatting>
  <conditionalFormatting sqref="F25 F29">
    <cfRule type="expression" dxfId="1988" priority="7">
      <formula>F25&gt;0</formula>
    </cfRule>
    <cfRule type="expression" dxfId="1987" priority="8">
      <formula>F25&lt;0</formula>
    </cfRule>
  </conditionalFormatting>
  <conditionalFormatting sqref="H29 H25:H27">
    <cfRule type="expression" dxfId="1986" priority="5">
      <formula>H25&gt;0</formula>
    </cfRule>
    <cfRule type="expression" dxfId="1985" priority="6">
      <formula>H25&lt;0</formula>
    </cfRule>
  </conditionalFormatting>
  <conditionalFormatting sqref="F26:F28">
    <cfRule type="expression" dxfId="1984" priority="3">
      <formula>F26&gt;0</formula>
    </cfRule>
    <cfRule type="expression" dxfId="1983" priority="4">
      <formula>F26&lt;0</formula>
    </cfRule>
  </conditionalFormatting>
  <conditionalFormatting sqref="H28">
    <cfRule type="expression" dxfId="1982" priority="1">
      <formula>H28&gt;0</formula>
    </cfRule>
    <cfRule type="expression" dxfId="198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31.19</v>
      </c>
      <c r="R4" s="222">
        <v>-2.9999999999999997E-4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9357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6283.6200000000172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4535.6500000000233</v>
      </c>
      <c r="T8" s="813" t="s">
        <v>1252</v>
      </c>
      <c r="U8" t="s">
        <v>1269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0.94074273802980968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1.7954472587367747E-2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1279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15.031325301204818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3" t="s">
        <v>78</v>
      </c>
      <c r="P22" s="863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34.309000000000005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33.997100000000003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33.685200000000002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33.3733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33.061400000000006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32.749500000000005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32.437600000000003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32.125700000000002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31.813800000000001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31.501900000000003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31.19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30.8781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30.566200000000002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30.254300000000001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29.942399999999999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29.630500000000001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29.3186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29.006700000000002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28.694800000000001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28.382900000000003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28.071000000000002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1130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1206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1233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1161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2">C172*(E172-D172)</f>
        <v>-33.800000000000097</v>
      </c>
      <c r="G172" s="363">
        <f t="shared" ref="G172:G185" si="23">D172*C172</f>
        <v>3591.7999999999997</v>
      </c>
      <c r="H172" s="364">
        <f t="shared" ref="H172:H185" si="24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2"/>
        <v>85.200000000000387</v>
      </c>
      <c r="G173" s="363">
        <f t="shared" si="23"/>
        <v>3591.7999999999997</v>
      </c>
      <c r="H173" s="364">
        <f t="shared" si="24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2"/>
        <v>-136.80000000000021</v>
      </c>
      <c r="G174" s="363">
        <f t="shared" si="23"/>
        <v>3591.7999999999997</v>
      </c>
      <c r="H174" s="364">
        <f t="shared" si="24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2"/>
        <v>-147.56000000000029</v>
      </c>
      <c r="G175" s="363">
        <f t="shared" si="23"/>
        <v>4959.3599999999997</v>
      </c>
      <c r="H175" s="364">
        <f t="shared" si="24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2"/>
        <v>-49.199999999999591</v>
      </c>
      <c r="G176" s="363">
        <f t="shared" si="23"/>
        <v>8408.4</v>
      </c>
      <c r="H176" s="364">
        <f t="shared" si="24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2"/>
        <v>109.60000000000036</v>
      </c>
      <c r="G177" s="363">
        <f t="shared" si="23"/>
        <v>6994.4000000000005</v>
      </c>
      <c r="H177" s="364">
        <f t="shared" si="24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2"/>
        <v>-6.4000000000007162</v>
      </c>
      <c r="G178" s="363">
        <f t="shared" si="23"/>
        <v>6994.4000000000005</v>
      </c>
      <c r="H178" s="364">
        <f t="shared" si="24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2"/>
        <v>166.71999999999912</v>
      </c>
      <c r="G179" s="363">
        <f t="shared" si="23"/>
        <v>5554.880000000001</v>
      </c>
      <c r="H179" s="364">
        <f t="shared" si="24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2"/>
        <v>218.88000000000034</v>
      </c>
      <c r="G180" s="363">
        <f t="shared" si="23"/>
        <v>5544.32</v>
      </c>
      <c r="H180" s="364">
        <f t="shared" si="24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2"/>
        <v>298.88000000000034</v>
      </c>
      <c r="G181" s="363">
        <f t="shared" si="23"/>
        <v>5544.32</v>
      </c>
      <c r="H181" s="364">
        <f t="shared" si="24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2"/>
        <v>363.18000000000006</v>
      </c>
      <c r="G182" s="363">
        <f t="shared" si="23"/>
        <v>1845.42</v>
      </c>
      <c r="H182" s="364">
        <f t="shared" si="24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2"/>
        <v>329.12000000000035</v>
      </c>
      <c r="G183" s="363">
        <f t="shared" si="23"/>
        <v>5384.48</v>
      </c>
      <c r="H183" s="364">
        <f t="shared" si="24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2"/>
        <v>169.60000000000036</v>
      </c>
      <c r="G184" s="363">
        <f t="shared" si="23"/>
        <v>5384</v>
      </c>
      <c r="H184" s="364">
        <f t="shared" si="24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2"/>
        <v>474.7199999999998</v>
      </c>
      <c r="G185" s="363">
        <f t="shared" si="23"/>
        <v>5384.48</v>
      </c>
      <c r="H185" s="364">
        <f t="shared" si="24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5">C186*(E186-D186)</f>
        <v>588.31999999999994</v>
      </c>
      <c r="G186" s="363">
        <f t="shared" ref="G186:G199" si="26">D186*C186</f>
        <v>5384.48</v>
      </c>
      <c r="H186" s="364">
        <f t="shared" ref="H186:H228" si="27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5"/>
        <v>673.12000000000012</v>
      </c>
      <c r="G187" s="363">
        <f t="shared" si="26"/>
        <v>5384.48</v>
      </c>
      <c r="H187" s="364">
        <f t="shared" si="27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5"/>
        <v>597.9200000000003</v>
      </c>
      <c r="G188" s="363">
        <f t="shared" si="26"/>
        <v>5384.48</v>
      </c>
      <c r="H188" s="364">
        <f t="shared" si="27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5"/>
        <v>489.12000000000035</v>
      </c>
      <c r="G189" s="363">
        <f t="shared" si="26"/>
        <v>5384.48</v>
      </c>
      <c r="H189" s="364">
        <f t="shared" si="27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5"/>
        <v>409.12000000000035</v>
      </c>
      <c r="G190" s="363">
        <f t="shared" si="26"/>
        <v>5384.48</v>
      </c>
      <c r="H190" s="364">
        <f t="shared" si="27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5"/>
        <v>439.52</v>
      </c>
      <c r="G191" s="363">
        <f t="shared" si="26"/>
        <v>5384.48</v>
      </c>
      <c r="H191" s="364">
        <f t="shared" si="27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5"/>
        <v>369.12000000000035</v>
      </c>
      <c r="G192" s="363">
        <f t="shared" si="26"/>
        <v>5384.48</v>
      </c>
      <c r="H192" s="364">
        <f t="shared" si="27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5"/>
        <v>341.92000000000007</v>
      </c>
      <c r="G193" s="363">
        <f t="shared" si="26"/>
        <v>5384.48</v>
      </c>
      <c r="H193" s="364">
        <f t="shared" si="27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5"/>
        <v>442.72000000000048</v>
      </c>
      <c r="G194" s="363">
        <f t="shared" si="26"/>
        <v>5384.48</v>
      </c>
      <c r="H194" s="364">
        <f t="shared" si="27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5"/>
        <v>90.619999999999621</v>
      </c>
      <c r="G195" s="363">
        <f t="shared" si="26"/>
        <v>7821.38</v>
      </c>
      <c r="H195" s="364">
        <f t="shared" si="27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5"/>
        <v>51.480000000000103</v>
      </c>
      <c r="G196" s="363">
        <f t="shared" si="26"/>
        <v>8837.92</v>
      </c>
      <c r="H196" s="364">
        <f t="shared" si="27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5"/>
        <v>-376.80000000000007</v>
      </c>
      <c r="G197" s="363">
        <f t="shared" si="26"/>
        <v>10159.799999999999</v>
      </c>
      <c r="H197" s="364">
        <f t="shared" si="27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5"/>
        <v>-388.00000000000239</v>
      </c>
      <c r="G198" s="363">
        <f t="shared" si="26"/>
        <v>13408.000000000002</v>
      </c>
      <c r="H198" s="364">
        <f t="shared" si="27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5"/>
        <v>-262.9400000000004</v>
      </c>
      <c r="G199" s="363">
        <f t="shared" si="26"/>
        <v>13354.939999999999</v>
      </c>
      <c r="H199" s="364">
        <f t="shared" si="27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5"/>
        <v>-514.93999999999858</v>
      </c>
      <c r="G200" s="363">
        <f t="shared" ref="G200:G205" si="28">D200*C200</f>
        <v>13354.939999999999</v>
      </c>
      <c r="H200" s="364">
        <f t="shared" si="27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5"/>
        <v>-582.93999999999892</v>
      </c>
      <c r="G201" s="363">
        <f t="shared" si="28"/>
        <v>16522.939999999999</v>
      </c>
      <c r="H201" s="364">
        <f t="shared" si="27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5"/>
        <v>-292.93999999999801</v>
      </c>
      <c r="G202" s="363">
        <f t="shared" si="28"/>
        <v>16522.939999999999</v>
      </c>
      <c r="H202" s="364">
        <f t="shared" si="27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5"/>
        <v>-217.93999999999869</v>
      </c>
      <c r="G203" s="363">
        <f t="shared" si="28"/>
        <v>16522.939999999999</v>
      </c>
      <c r="H203" s="364">
        <f t="shared" si="27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5"/>
        <v>-92.93999999999869</v>
      </c>
      <c r="G204" s="363">
        <f t="shared" si="28"/>
        <v>16522.939999999999</v>
      </c>
      <c r="H204" s="364">
        <f t="shared" si="27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5"/>
        <v>-397.93999999999841</v>
      </c>
      <c r="G205" s="363">
        <f t="shared" si="28"/>
        <v>16522.939999999999</v>
      </c>
      <c r="H205" s="364">
        <f t="shared" si="27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5"/>
        <v>-27.939999999997411</v>
      </c>
      <c r="G206" s="363">
        <f t="shared" ref="G206:G228" si="29">D206*C206</f>
        <v>16522.939999999999</v>
      </c>
      <c r="H206" s="364">
        <f t="shared" si="27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5"/>
        <v>-142.9399999999994</v>
      </c>
      <c r="G207" s="363">
        <f t="shared" si="29"/>
        <v>16522.939999999999</v>
      </c>
      <c r="H207" s="364">
        <f t="shared" si="27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5"/>
        <v>-357.93999999999926</v>
      </c>
      <c r="G208" s="363">
        <f t="shared" si="29"/>
        <v>16522.939999999999</v>
      </c>
      <c r="H208" s="364">
        <f t="shared" si="27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5"/>
        <v>-442.94000000000011</v>
      </c>
      <c r="G209" s="363">
        <f t="shared" si="29"/>
        <v>16522.939999999999</v>
      </c>
      <c r="H209" s="364">
        <f t="shared" si="27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5"/>
        <v>-542.93999999999801</v>
      </c>
      <c r="G210" s="363">
        <f t="shared" si="29"/>
        <v>16522.939999999999</v>
      </c>
      <c r="H210" s="364">
        <f t="shared" si="27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5"/>
        <v>-224.94000000000014</v>
      </c>
      <c r="G211" s="363">
        <f t="shared" si="29"/>
        <v>16474.939999999999</v>
      </c>
      <c r="H211" s="364">
        <f t="shared" si="27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5"/>
        <v>-139.93999999999929</v>
      </c>
      <c r="G212" s="363">
        <f t="shared" si="29"/>
        <v>16474.939999999999</v>
      </c>
      <c r="H212" s="364">
        <f t="shared" si="27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5"/>
        <v>-847.93799999999919</v>
      </c>
      <c r="G213" s="363">
        <f t="shared" si="29"/>
        <v>19639.937999999998</v>
      </c>
      <c r="H213" s="364">
        <f t="shared" si="27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5"/>
        <v>-833.93799999999771</v>
      </c>
      <c r="G214" s="363">
        <f t="shared" si="29"/>
        <v>22757.937999999998</v>
      </c>
      <c r="H214" s="364">
        <f t="shared" si="27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5"/>
        <v>-840.93799999999885</v>
      </c>
      <c r="G215" s="363">
        <f t="shared" si="29"/>
        <v>22757.937999999998</v>
      </c>
      <c r="H215" s="364">
        <f t="shared" si="27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5"/>
        <v>-700.9379999999968</v>
      </c>
      <c r="G216" s="363">
        <f t="shared" si="29"/>
        <v>22757.937999999998</v>
      </c>
      <c r="H216" s="364">
        <f t="shared" si="27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5"/>
        <v>-1125.9439999999984</v>
      </c>
      <c r="G217" s="363">
        <f t="shared" si="29"/>
        <v>25837.944</v>
      </c>
      <c r="H217" s="364">
        <f t="shared" si="27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5"/>
        <v>-1205.9439999999995</v>
      </c>
      <c r="G218" s="363">
        <f t="shared" si="29"/>
        <v>25837.944</v>
      </c>
      <c r="H218" s="364">
        <f t="shared" si="27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5"/>
        <v>-965.94399999999894</v>
      </c>
      <c r="G219" s="363">
        <f t="shared" si="29"/>
        <v>25837.944</v>
      </c>
      <c r="H219" s="364">
        <f t="shared" si="27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5"/>
        <v>-1477.9439999999995</v>
      </c>
      <c r="G220" s="363">
        <f t="shared" si="29"/>
        <v>25837.944</v>
      </c>
      <c r="H220" s="364">
        <f t="shared" si="27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5"/>
        <v>-1773.936000000002</v>
      </c>
      <c r="G221" s="363">
        <f t="shared" si="29"/>
        <v>28845.936000000002</v>
      </c>
      <c r="H221" s="364">
        <f t="shared" si="27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5"/>
        <v>-1935.9360000000017</v>
      </c>
      <c r="G222" s="363">
        <f t="shared" si="29"/>
        <v>28845.936000000002</v>
      </c>
      <c r="H222" s="364">
        <f t="shared" si="27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5"/>
        <v>-1989.9360000000006</v>
      </c>
      <c r="G223" s="363">
        <f t="shared" si="29"/>
        <v>28845.936000000002</v>
      </c>
      <c r="H223" s="364">
        <f t="shared" si="27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5"/>
        <v>-2133.9360000000006</v>
      </c>
      <c r="G224" s="363">
        <f t="shared" si="29"/>
        <v>28845.936000000002</v>
      </c>
      <c r="H224" s="364">
        <f t="shared" si="27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5"/>
        <v>-2505.9399999999991</v>
      </c>
      <c r="G225" s="363">
        <f t="shared" si="29"/>
        <v>31785.94</v>
      </c>
      <c r="H225" s="364">
        <f t="shared" si="27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5"/>
        <v>-2945.94</v>
      </c>
      <c r="G226" s="363">
        <f t="shared" si="29"/>
        <v>31785.94</v>
      </c>
      <c r="H226" s="364">
        <f t="shared" si="27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5"/>
        <v>-2415.9399999999991</v>
      </c>
      <c r="G227" s="363">
        <f t="shared" si="29"/>
        <v>31785.94</v>
      </c>
      <c r="H227" s="364">
        <f t="shared" si="27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5"/>
        <v>-2785.94</v>
      </c>
      <c r="G228" s="363">
        <f t="shared" si="29"/>
        <v>31785.94</v>
      </c>
      <c r="H228" s="364">
        <f t="shared" si="27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0">C229*(E229-D229)</f>
        <v>-1145.9399999999996</v>
      </c>
      <c r="G229" s="363">
        <f t="shared" ref="G229:G234" si="31">D229*C229</f>
        <v>31785.94</v>
      </c>
      <c r="H229" s="364">
        <f t="shared" ref="H229:H234" si="32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0"/>
        <v>-520.01099999999701</v>
      </c>
      <c r="G230" s="363">
        <f t="shared" si="31"/>
        <v>28654.010999999999</v>
      </c>
      <c r="H230" s="364">
        <f t="shared" si="32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0"/>
        <v>-783.99999999999886</v>
      </c>
      <c r="G231" s="363">
        <f t="shared" si="31"/>
        <v>31764</v>
      </c>
      <c r="H231" s="364">
        <f t="shared" si="32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0"/>
        <v>350.64000000000027</v>
      </c>
      <c r="G232" s="363">
        <f t="shared" si="31"/>
        <v>15759.359999999999</v>
      </c>
      <c r="H232" s="364">
        <f t="shared" si="32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0"/>
        <v>-398.86400000000037</v>
      </c>
      <c r="G233" s="363">
        <f t="shared" si="31"/>
        <v>25214.864000000001</v>
      </c>
      <c r="H233" s="364">
        <f t="shared" si="32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0"/>
        <v>1280.8600000000013</v>
      </c>
      <c r="G234" s="363">
        <f t="shared" si="31"/>
        <v>12271.14</v>
      </c>
      <c r="H234" s="364">
        <f t="shared" si="32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3">C235*(E235-D235)</f>
        <v>648.8599999999991</v>
      </c>
      <c r="G235" s="363">
        <f t="shared" ref="G235:G241" si="34">D235*C235</f>
        <v>12271.14</v>
      </c>
      <c r="H235" s="364">
        <f t="shared" ref="H235:H241" si="35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3"/>
        <v>1108.8599999999985</v>
      </c>
      <c r="G236" s="363">
        <f t="shared" si="34"/>
        <v>12211.14</v>
      </c>
      <c r="H236" s="364">
        <f t="shared" si="35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3"/>
        <v>1467.7889999999991</v>
      </c>
      <c r="G237" s="363">
        <f t="shared" si="34"/>
        <v>8789.2109999999993</v>
      </c>
      <c r="H237" s="364">
        <f t="shared" si="35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3"/>
        <v>1645.7100000000005</v>
      </c>
      <c r="G238" s="363">
        <f t="shared" si="34"/>
        <v>5310.29</v>
      </c>
      <c r="H238" s="364">
        <f t="shared" si="35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3"/>
        <v>1537.7099999999996</v>
      </c>
      <c r="G239" s="363">
        <f t="shared" si="34"/>
        <v>8728.2900000000009</v>
      </c>
      <c r="H239" s="364">
        <f t="shared" si="35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3"/>
        <v>1754.0499999999997</v>
      </c>
      <c r="G240" s="363">
        <f t="shared" si="34"/>
        <v>1717.95</v>
      </c>
      <c r="H240" s="364">
        <f t="shared" si="35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3"/>
        <v>1742.0399999999997</v>
      </c>
      <c r="G241" s="363">
        <f t="shared" si="34"/>
        <v>8673.9599999999991</v>
      </c>
      <c r="H241" s="364">
        <f t="shared" si="35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6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6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6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37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6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37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6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37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6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37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6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37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6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37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6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37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6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37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6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37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6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37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6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37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6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37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6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37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6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37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6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37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6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37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6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6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6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K94:K128 K132 K141:K142 F139:F142 H139:H142 F169:F170 H169:H170 K150:K151 H150:H152 F150:F152 K164 K168:K170">
    <cfRule type="expression" dxfId="1980" priority="111">
      <formula>F94&gt;0</formula>
    </cfRule>
    <cfRule type="expression" dxfId="1979" priority="112">
      <formula>F94&lt;0</formula>
    </cfRule>
  </conditionalFormatting>
  <conditionalFormatting sqref="F181:F194 F197:F241 F244:F245">
    <cfRule type="expression" dxfId="1978" priority="107">
      <formula>F181&gt;0</formula>
    </cfRule>
    <cfRule type="expression" dxfId="1977" priority="108">
      <formula>F181&lt;0</formula>
    </cfRule>
  </conditionalFormatting>
  <conditionalFormatting sqref="F181:F194 F197:F241 F244:F245">
    <cfRule type="expression" dxfId="1976" priority="109">
      <formula>F181&gt;0</formula>
    </cfRule>
    <cfRule type="expression" dxfId="1975" priority="110">
      <formula>F181&lt;0</formula>
    </cfRule>
  </conditionalFormatting>
  <conditionalFormatting sqref="H176:H194 H197:H241 H244:H245">
    <cfRule type="expression" dxfId="1974" priority="105">
      <formula>H176&gt;0</formula>
    </cfRule>
    <cfRule type="expression" dxfId="1973" priority="106">
      <formula>H176&lt;0</formula>
    </cfRule>
  </conditionalFormatting>
  <conditionalFormatting sqref="F172:F175">
    <cfRule type="expression" dxfId="1972" priority="99">
      <formula>F172&gt;0</formula>
    </cfRule>
    <cfRule type="expression" dxfId="1971" priority="100">
      <formula>F172&lt;0</formula>
    </cfRule>
  </conditionalFormatting>
  <conditionalFormatting sqref="H172:H175">
    <cfRule type="expression" dxfId="1970" priority="97">
      <formula>H172&gt;0</formula>
    </cfRule>
    <cfRule type="expression" dxfId="1969" priority="98">
      <formula>H172&lt;0</formula>
    </cfRule>
  </conditionalFormatting>
  <conditionalFormatting sqref="Q8">
    <cfRule type="expression" dxfId="1968" priority="93">
      <formula>Q8&gt;0</formula>
    </cfRule>
    <cfRule type="expression" dxfId="1967" priority="94">
      <formula>Q8&lt;0</formula>
    </cfRule>
  </conditionalFormatting>
  <conditionalFormatting sqref="Q7">
    <cfRule type="expression" dxfId="1966" priority="95">
      <formula>Q7&gt;0</formula>
    </cfRule>
    <cfRule type="expression" dxfId="1965" priority="96">
      <formula>Q7&lt;0</formula>
    </cfRule>
  </conditionalFormatting>
  <conditionalFormatting sqref="F195">
    <cfRule type="expression" dxfId="1964" priority="89">
      <formula>F195&gt;0</formula>
    </cfRule>
    <cfRule type="expression" dxfId="1963" priority="90">
      <formula>F195&lt;0</formula>
    </cfRule>
  </conditionalFormatting>
  <conditionalFormatting sqref="F195">
    <cfRule type="expression" dxfId="1962" priority="91">
      <formula>F195&gt;0</formula>
    </cfRule>
    <cfRule type="expression" dxfId="1961" priority="92">
      <formula>F195&lt;0</formula>
    </cfRule>
  </conditionalFormatting>
  <conditionalFormatting sqref="H195">
    <cfRule type="expression" dxfId="1960" priority="87">
      <formula>H195&gt;0</formula>
    </cfRule>
    <cfRule type="expression" dxfId="1959" priority="88">
      <formula>H195&lt;0</formula>
    </cfRule>
  </conditionalFormatting>
  <conditionalFormatting sqref="F196">
    <cfRule type="expression" dxfId="1958" priority="83">
      <formula>F196&gt;0</formula>
    </cfRule>
    <cfRule type="expression" dxfId="1957" priority="84">
      <formula>F196&lt;0</formula>
    </cfRule>
  </conditionalFormatting>
  <conditionalFormatting sqref="F196">
    <cfRule type="expression" dxfId="1956" priority="85">
      <formula>F196&gt;0</formula>
    </cfRule>
    <cfRule type="expression" dxfId="1955" priority="86">
      <formula>F196&lt;0</formula>
    </cfRule>
  </conditionalFormatting>
  <conditionalFormatting sqref="H196">
    <cfRule type="expression" dxfId="1954" priority="81">
      <formula>H196&gt;0</formula>
    </cfRule>
    <cfRule type="expression" dxfId="1953" priority="82">
      <formula>H196&lt;0</formula>
    </cfRule>
  </conditionalFormatting>
  <conditionalFormatting sqref="F242:F243">
    <cfRule type="expression" dxfId="1952" priority="77">
      <formula>F242&gt;0</formula>
    </cfRule>
    <cfRule type="expression" dxfId="1951" priority="78">
      <formula>F242&lt;0</formula>
    </cfRule>
  </conditionalFormatting>
  <conditionalFormatting sqref="F242:F243">
    <cfRule type="expression" dxfId="1950" priority="79">
      <formula>F242&gt;0</formula>
    </cfRule>
    <cfRule type="expression" dxfId="1949" priority="80">
      <formula>F242&lt;0</formula>
    </cfRule>
  </conditionalFormatting>
  <conditionalFormatting sqref="H242:H243">
    <cfRule type="expression" dxfId="1948" priority="75">
      <formula>H242&gt;0</formula>
    </cfRule>
    <cfRule type="expression" dxfId="1947" priority="76">
      <formula>H242&lt;0</formula>
    </cfRule>
  </conditionalFormatting>
  <conditionalFormatting sqref="F64:F79">
    <cfRule type="expression" dxfId="1946" priority="73">
      <formula>F64&gt;0</formula>
    </cfRule>
    <cfRule type="expression" dxfId="1945" priority="74">
      <formula>F64&lt;0</formula>
    </cfRule>
  </conditionalFormatting>
  <conditionalFormatting sqref="H64:H79">
    <cfRule type="expression" dxfId="1944" priority="71">
      <formula>H64&gt;0</formula>
    </cfRule>
    <cfRule type="expression" dxfId="1943" priority="72">
      <formula>H64&lt;0</formula>
    </cfRule>
  </conditionalFormatting>
  <conditionalFormatting sqref="Q10">
    <cfRule type="expression" dxfId="1942" priority="69">
      <formula>Q10&gt;0</formula>
    </cfRule>
    <cfRule type="expression" dxfId="1941" priority="70">
      <formula>Q10&lt;0</formula>
    </cfRule>
  </conditionalFormatting>
  <conditionalFormatting sqref="J74:K74">
    <cfRule type="expression" dxfId="1940" priority="67">
      <formula>J74&gt;0</formula>
    </cfRule>
    <cfRule type="expression" dxfId="1939" priority="68">
      <formula>J74&lt;0</formula>
    </cfRule>
  </conditionalFormatting>
  <conditionalFormatting sqref="K75">
    <cfRule type="expression" dxfId="1938" priority="65">
      <formula>K75&gt;0</formula>
    </cfRule>
    <cfRule type="expression" dxfId="1937" priority="66">
      <formula>K75&lt;0</formula>
    </cfRule>
  </conditionalFormatting>
  <conditionalFormatting sqref="K76:K89">
    <cfRule type="expression" dxfId="1936" priority="63">
      <formula>K76&gt;0</formula>
    </cfRule>
    <cfRule type="expression" dxfId="1935" priority="64">
      <formula>K76&lt;0</formula>
    </cfRule>
  </conditionalFormatting>
  <conditionalFormatting sqref="F81:F89">
    <cfRule type="expression" dxfId="1934" priority="61">
      <formula>F81&gt;0</formula>
    </cfRule>
    <cfRule type="expression" dxfId="1933" priority="62">
      <formula>F81&lt;0</formula>
    </cfRule>
  </conditionalFormatting>
  <conditionalFormatting sqref="H81:H89">
    <cfRule type="expression" dxfId="1932" priority="59">
      <formula>H81&gt;0</formula>
    </cfRule>
    <cfRule type="expression" dxfId="1931" priority="60">
      <formula>H81&lt;0</formula>
    </cfRule>
  </conditionalFormatting>
  <conditionalFormatting sqref="R4">
    <cfRule type="expression" dxfId="1930" priority="57">
      <formula>R4&gt;0</formula>
    </cfRule>
    <cfRule type="expression" dxfId="1929" priority="58">
      <formula>R4&lt;0</formula>
    </cfRule>
  </conditionalFormatting>
  <conditionalFormatting sqref="Q9">
    <cfRule type="expression" dxfId="1928" priority="55">
      <formula>Q9&gt;0</formula>
    </cfRule>
    <cfRule type="expression" dxfId="1927" priority="56">
      <formula>Q9&lt;0</formula>
    </cfRule>
  </conditionalFormatting>
  <conditionalFormatting sqref="K90:K93">
    <cfRule type="expression" dxfId="1926" priority="53">
      <formula>K90&gt;0</formula>
    </cfRule>
    <cfRule type="expression" dxfId="1925" priority="54">
      <formula>K90&lt;0</formula>
    </cfRule>
  </conditionalFormatting>
  <conditionalFormatting sqref="F90:F113">
    <cfRule type="expression" dxfId="1924" priority="51">
      <formula>F90&gt;0</formula>
    </cfRule>
    <cfRule type="expression" dxfId="1923" priority="52">
      <formula>F90&lt;0</formula>
    </cfRule>
  </conditionalFormatting>
  <conditionalFormatting sqref="H90:H113">
    <cfRule type="expression" dxfId="1922" priority="49">
      <formula>H90&gt;0</formula>
    </cfRule>
    <cfRule type="expression" dxfId="1921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0" priority="45">
      <formula>F114&gt;0</formula>
    </cfRule>
    <cfRule type="expression" dxfId="1919" priority="46">
      <formula>F114&lt;0</formula>
    </cfRule>
  </conditionalFormatting>
  <conditionalFormatting sqref="H114:H138">
    <cfRule type="expression" dxfId="1918" priority="43">
      <formula>H114&gt;0</formula>
    </cfRule>
    <cfRule type="expression" dxfId="1917" priority="44">
      <formula>H114&lt;0</formula>
    </cfRule>
  </conditionalFormatting>
  <conditionalFormatting sqref="K129:K131">
    <cfRule type="expression" dxfId="1916" priority="41">
      <formula>K129&gt;0</formula>
    </cfRule>
    <cfRule type="expression" dxfId="1915" priority="42">
      <formula>K129&lt;0</formula>
    </cfRule>
  </conditionalFormatting>
  <conditionalFormatting sqref="K133:K135">
    <cfRule type="expression" dxfId="1914" priority="39">
      <formula>K133&gt;0</formula>
    </cfRule>
    <cfRule type="expression" dxfId="1913" priority="40">
      <formula>K133&lt;0</formula>
    </cfRule>
  </conditionalFormatting>
  <conditionalFormatting sqref="K140">
    <cfRule type="expression" dxfId="1912" priority="35">
      <formula>K140&gt;0</formula>
    </cfRule>
    <cfRule type="expression" dxfId="1911" priority="36">
      <formula>K140&lt;0</formula>
    </cfRule>
  </conditionalFormatting>
  <conditionalFormatting sqref="K136:K138">
    <cfRule type="expression" dxfId="1910" priority="33">
      <formula>K136&gt;0</formula>
    </cfRule>
    <cfRule type="expression" dxfId="1909" priority="34">
      <formula>K136&lt;0</formula>
    </cfRule>
  </conditionalFormatting>
  <conditionalFormatting sqref="K139">
    <cfRule type="expression" dxfId="1908" priority="27">
      <formula>K139&gt;0</formula>
    </cfRule>
    <cfRule type="expression" dxfId="1907" priority="28">
      <formula>K139&lt;0</formula>
    </cfRule>
  </conditionalFormatting>
  <conditionalFormatting sqref="H148:H149 F148:F149 K148:K149">
    <cfRule type="expression" dxfId="1906" priority="25">
      <formula>F148&gt;0</formula>
    </cfRule>
    <cfRule type="expression" dxfId="1905" priority="26">
      <formula>F148&lt;0</formula>
    </cfRule>
  </conditionalFormatting>
  <conditionalFormatting sqref="H143:H147 F143:F147 K143:K147">
    <cfRule type="expression" dxfId="1904" priority="23">
      <formula>F143&gt;0</formula>
    </cfRule>
    <cfRule type="expression" dxfId="1903" priority="24">
      <formula>F143&lt;0</formula>
    </cfRule>
  </conditionalFormatting>
  <conditionalFormatting sqref="F80">
    <cfRule type="expression" dxfId="1902" priority="21">
      <formula>F80&gt;0</formula>
    </cfRule>
    <cfRule type="expression" dxfId="1901" priority="22">
      <formula>F80&lt;0</formula>
    </cfRule>
  </conditionalFormatting>
  <conditionalFormatting sqref="H80">
    <cfRule type="expression" dxfId="1900" priority="19">
      <formula>H80&gt;0</formula>
    </cfRule>
    <cfRule type="expression" dxfId="1899" priority="20">
      <formula>H80&lt;0</formula>
    </cfRule>
  </conditionalFormatting>
  <conditionalFormatting sqref="F168 H168">
    <cfRule type="expression" dxfId="1898" priority="17">
      <formula>F168&gt;0</formula>
    </cfRule>
    <cfRule type="expression" dxfId="1897" priority="18">
      <formula>F168&lt;0</formula>
    </cfRule>
  </conditionalFormatting>
  <conditionalFormatting sqref="K162:K163">
    <cfRule type="expression" dxfId="1896" priority="15">
      <formula>K162&gt;0</formula>
    </cfRule>
    <cfRule type="expression" dxfId="1895" priority="16">
      <formula>K162&lt;0</formula>
    </cfRule>
  </conditionalFormatting>
  <conditionalFormatting sqref="K160:K161 F160:F164 H160:H164">
    <cfRule type="expression" dxfId="1894" priority="13">
      <formula>F160&gt;0</formula>
    </cfRule>
    <cfRule type="expression" dxfId="1893" priority="14">
      <formula>F160&lt;0</formula>
    </cfRule>
  </conditionalFormatting>
  <conditionalFormatting sqref="F157:F159 H157:H159 K156:K159">
    <cfRule type="expression" dxfId="1892" priority="9">
      <formula>F156&gt;0</formula>
    </cfRule>
    <cfRule type="expression" dxfId="1891" priority="10">
      <formula>F156&lt;0</formula>
    </cfRule>
  </conditionalFormatting>
  <conditionalFormatting sqref="K154:K155 F154:F156 H154:H156">
    <cfRule type="expression" dxfId="1890" priority="7">
      <formula>F154&gt;0</formula>
    </cfRule>
    <cfRule type="expression" dxfId="1889" priority="8">
      <formula>F154&lt;0</formula>
    </cfRule>
  </conditionalFormatting>
  <conditionalFormatting sqref="F153 H153 K152:K153">
    <cfRule type="expression" dxfId="1888" priority="5">
      <formula>F152&gt;0</formula>
    </cfRule>
    <cfRule type="expression" dxfId="1887" priority="6">
      <formula>F152&lt;0</formula>
    </cfRule>
  </conditionalFormatting>
  <conditionalFormatting sqref="F166:F167 H166:H167 K165:K167">
    <cfRule type="expression" dxfId="1886" priority="3">
      <formula>F165&gt;0</formula>
    </cfRule>
    <cfRule type="expression" dxfId="1885" priority="4">
      <formula>F165&lt;0</formula>
    </cfRule>
  </conditionalFormatting>
  <conditionalFormatting sqref="F165 H165">
    <cfRule type="expression" dxfId="1884" priority="1">
      <formula>F165&gt;0</formula>
    </cfRule>
    <cfRule type="expression" dxfId="1883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2" priority="31">
      <formula>Q7&gt;0</formula>
    </cfRule>
    <cfRule type="expression" dxfId="1881" priority="32">
      <formula>Q7&lt;0</formula>
    </cfRule>
  </conditionalFormatting>
  <conditionalFormatting sqref="Q8">
    <cfRule type="expression" dxfId="1880" priority="29">
      <formula>Q8&gt;0</formula>
    </cfRule>
    <cfRule type="expression" dxfId="1879" priority="30">
      <formula>Q8&lt;0</formula>
    </cfRule>
  </conditionalFormatting>
  <conditionalFormatting sqref="F62:F65">
    <cfRule type="expression" dxfId="1878" priority="21">
      <formula>F62&gt;0</formula>
    </cfRule>
    <cfRule type="expression" dxfId="1877" priority="22">
      <formula>F62&lt;0</formula>
    </cfRule>
  </conditionalFormatting>
  <conditionalFormatting sqref="F66:F74 F78:F98 F102:F106">
    <cfRule type="expression" dxfId="1876" priority="17">
      <formula>F66&gt;0</formula>
    </cfRule>
    <cfRule type="expression" dxfId="1875" priority="18">
      <formula>F66&lt;0</formula>
    </cfRule>
  </conditionalFormatting>
  <conditionalFormatting sqref="F66:F74 F78:F98 F102:F106">
    <cfRule type="expression" dxfId="1874" priority="19">
      <formula>F66&gt;0</formula>
    </cfRule>
    <cfRule type="expression" dxfId="1873" priority="20">
      <formula>F66&lt;0</formula>
    </cfRule>
  </conditionalFormatting>
  <conditionalFormatting sqref="H62:H74 H78:H98 H102:H106">
    <cfRule type="expression" dxfId="1872" priority="15">
      <formula>H62&gt;0</formula>
    </cfRule>
    <cfRule type="expression" dxfId="1871" priority="16">
      <formula>H62&lt;0</formula>
    </cfRule>
  </conditionalFormatting>
  <conditionalFormatting sqref="F57:F61">
    <cfRule type="expression" dxfId="1870" priority="13">
      <formula>F57&gt;0</formula>
    </cfRule>
    <cfRule type="expression" dxfId="1869" priority="14">
      <formula>F57&lt;0</formula>
    </cfRule>
  </conditionalFormatting>
  <conditionalFormatting sqref="H57:H61">
    <cfRule type="expression" dxfId="1868" priority="11">
      <formula>H57&gt;0</formula>
    </cfRule>
    <cfRule type="expression" dxfId="1867" priority="12">
      <formula>H57&lt;0</formula>
    </cfRule>
  </conditionalFormatting>
  <conditionalFormatting sqref="F75:F77">
    <cfRule type="expression" dxfId="1866" priority="7">
      <formula>F75&gt;0</formula>
    </cfRule>
    <cfRule type="expression" dxfId="1865" priority="8">
      <formula>F75&lt;0</formula>
    </cfRule>
  </conditionalFormatting>
  <conditionalFormatting sqref="F75:F77">
    <cfRule type="expression" dxfId="1864" priority="9">
      <formula>F75&gt;0</formula>
    </cfRule>
    <cfRule type="expression" dxfId="1863" priority="10">
      <formula>F75&lt;0</formula>
    </cfRule>
  </conditionalFormatting>
  <conditionalFormatting sqref="H75:H77">
    <cfRule type="expression" dxfId="1862" priority="5">
      <formula>H75&gt;0</formula>
    </cfRule>
    <cfRule type="expression" dxfId="1861" priority="6">
      <formula>H75&lt;0</formula>
    </cfRule>
  </conditionalFormatting>
  <conditionalFormatting sqref="F22:F30">
    <cfRule type="expression" dxfId="1860" priority="3">
      <formula>F22&gt;0</formula>
    </cfRule>
    <cfRule type="expression" dxfId="1859" priority="4">
      <formula>F22&lt;0</formula>
    </cfRule>
  </conditionalFormatting>
  <conditionalFormatting sqref="F99:F101">
    <cfRule type="expression" dxfId="1858" priority="1">
      <formula>F99&gt;0</formula>
    </cfRule>
    <cfRule type="expression" dxfId="185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1171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3" t="s">
        <v>78</v>
      </c>
      <c r="P40" s="863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6" priority="25">
      <formula>F30&gt;0</formula>
    </cfRule>
    <cfRule type="expression" dxfId="1855" priority="26">
      <formula>F30&lt;0</formula>
    </cfRule>
  </conditionalFormatting>
  <conditionalFormatting sqref="Q7">
    <cfRule type="expression" dxfId="1854" priority="23">
      <formula>Q7&gt;0</formula>
    </cfRule>
    <cfRule type="expression" dxfId="1853" priority="24">
      <formula>Q7&lt;0</formula>
    </cfRule>
  </conditionalFormatting>
  <conditionalFormatting sqref="Q8">
    <cfRule type="expression" dxfId="1852" priority="21">
      <formula>Q8&gt;0</formula>
    </cfRule>
    <cfRule type="expression" dxfId="1851" priority="22">
      <formula>Q8&lt;0</formula>
    </cfRule>
  </conditionalFormatting>
  <conditionalFormatting sqref="M74">
    <cfRule type="expression" dxfId="1850" priority="15">
      <formula>M74&gt;0</formula>
    </cfRule>
    <cfRule type="expression" dxfId="1849" priority="16">
      <formula>M74&lt;0</formula>
    </cfRule>
  </conditionalFormatting>
  <conditionalFormatting sqref="F113:F149 H113:H149">
    <cfRule type="expression" dxfId="1848" priority="13">
      <formula>F113&gt;0</formula>
    </cfRule>
    <cfRule type="expression" dxfId="1847" priority="14">
      <formula>F113&lt;0</formula>
    </cfRule>
  </conditionalFormatting>
  <conditionalFormatting sqref="F105:F112">
    <cfRule type="expression" dxfId="1846" priority="11">
      <formula>F105&gt;0</formula>
    </cfRule>
    <cfRule type="expression" dxfId="1845" priority="12">
      <formula>F105&lt;0</formula>
    </cfRule>
  </conditionalFormatting>
  <conditionalFormatting sqref="H105:H112">
    <cfRule type="expression" dxfId="1844" priority="9">
      <formula>H105&gt;0</formula>
    </cfRule>
    <cfRule type="expression" dxfId="1843" priority="10">
      <formula>H105&lt;0</formula>
    </cfRule>
  </conditionalFormatting>
  <conditionalFormatting sqref="Q10">
    <cfRule type="expression" dxfId="1842" priority="7">
      <formula>Q10&gt;0</formula>
    </cfRule>
    <cfRule type="expression" dxfId="1841" priority="8">
      <formula>Q10&lt;0</formula>
    </cfRule>
  </conditionalFormatting>
  <conditionalFormatting sqref="F25:F29">
    <cfRule type="expression" dxfId="1840" priority="5">
      <formula>F25&gt;0</formula>
    </cfRule>
    <cfRule type="expression" dxfId="1839" priority="6">
      <formula>F25&lt;0</formula>
    </cfRule>
  </conditionalFormatting>
  <conditionalFormatting sqref="H25:H29">
    <cfRule type="expression" dxfId="1838" priority="3">
      <formula>H25&gt;0</formula>
    </cfRule>
    <cfRule type="expression" dxfId="1837" priority="4">
      <formula>H25&lt;0</formula>
    </cfRule>
  </conditionalFormatting>
  <conditionalFormatting sqref="J26:J35">
    <cfRule type="expression" dxfId="1836" priority="1">
      <formula>J26&gt;0</formula>
    </cfRule>
    <cfRule type="expression" dxfId="183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C24" sqref="C24:F2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240.8399</v>
      </c>
      <c r="R4" s="495">
        <v>-3.3999999999999998E-3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10837.7955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4202.365499999989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3977.5954999999885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0.57980751290049592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1141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24.595578022875817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3" t="s">
        <v>78</v>
      </c>
      <c r="P19" s="863"/>
      <c r="T19" s="1">
        <v>43285</v>
      </c>
      <c r="U19" t="s">
        <v>1142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264.92389000000003</v>
      </c>
      <c r="T20" s="1">
        <v>43288</v>
      </c>
      <c r="U20" t="s">
        <v>1168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262.515491</v>
      </c>
    </row>
    <row r="22" spans="1:21" x14ac:dyDescent="0.25">
      <c r="B22" s="72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260.10709200000002</v>
      </c>
      <c r="T22" s="770">
        <v>43314</v>
      </c>
      <c r="U22" t="s">
        <v>1251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257.69869299999999</v>
      </c>
    </row>
    <row r="24" spans="1:21" x14ac:dyDescent="0.25">
      <c r="C24" s="4"/>
      <c r="O24" s="81">
        <v>1.06</v>
      </c>
      <c r="P24" s="81">
        <f t="shared" si="4"/>
        <v>255.29029400000002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252.88189500000001</v>
      </c>
    </row>
    <row r="26" spans="1:21" x14ac:dyDescent="0.25">
      <c r="O26" s="81">
        <v>1.04</v>
      </c>
      <c r="P26" s="81">
        <f t="shared" si="4"/>
        <v>250.47349600000001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248.06509700000001</v>
      </c>
    </row>
    <row r="28" spans="1:21" x14ac:dyDescent="0.25">
      <c r="O28" s="81">
        <v>1.02</v>
      </c>
      <c r="P28" s="81">
        <f t="shared" si="4"/>
        <v>245.65669800000001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243.248299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240.8399</v>
      </c>
    </row>
    <row r="31" spans="1:21" x14ac:dyDescent="0.25">
      <c r="O31" s="81">
        <v>0.99</v>
      </c>
      <c r="P31" s="81">
        <f t="shared" si="4"/>
        <v>238.431501</v>
      </c>
    </row>
    <row r="32" spans="1:21" x14ac:dyDescent="0.25">
      <c r="O32" s="81">
        <v>0.98</v>
      </c>
      <c r="P32" s="81">
        <f t="shared" si="4"/>
        <v>236.02310199999999</v>
      </c>
    </row>
    <row r="33" spans="1:17" x14ac:dyDescent="0.25">
      <c r="O33" s="81">
        <v>0.97</v>
      </c>
      <c r="P33" s="81">
        <f t="shared" si="4"/>
        <v>233.61470299999999</v>
      </c>
    </row>
    <row r="34" spans="1:17" x14ac:dyDescent="0.25">
      <c r="O34" s="81">
        <v>0.96</v>
      </c>
      <c r="P34" s="81">
        <f t="shared" si="4"/>
        <v>231.20630399999999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228.79790499999999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226.38950599999998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223.98110700000001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221.57270800000001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219.164309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216.75591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4" priority="47">
      <formula>F7&gt;0</formula>
    </cfRule>
    <cfRule type="expression" dxfId="1833" priority="48">
      <formula>F7&lt;0</formula>
    </cfRule>
  </conditionalFormatting>
  <conditionalFormatting sqref="Q8">
    <cfRule type="expression" dxfId="1832" priority="45">
      <formula>Q8&gt;0</formula>
    </cfRule>
    <cfRule type="expression" dxfId="1831" priority="46">
      <formula>Q8&lt;0</formula>
    </cfRule>
  </conditionalFormatting>
  <conditionalFormatting sqref="F41:F60">
    <cfRule type="expression" dxfId="1830" priority="43">
      <formula>F41&gt;0</formula>
    </cfRule>
    <cfRule type="expression" dxfId="1829" priority="44">
      <formula>F41&lt;0</formula>
    </cfRule>
  </conditionalFormatting>
  <conditionalFormatting sqref="H41:H60">
    <cfRule type="expression" dxfId="1828" priority="41">
      <formula>H41&gt;0</formula>
    </cfRule>
    <cfRule type="expression" dxfId="1827" priority="42">
      <formula>H41&lt;0</formula>
    </cfRule>
  </conditionalFormatting>
  <conditionalFormatting sqref="Q10">
    <cfRule type="expression" dxfId="1826" priority="35">
      <formula>Q10&gt;0</formula>
    </cfRule>
    <cfRule type="expression" dxfId="1825" priority="36">
      <formula>Q10&lt;0</formula>
    </cfRule>
  </conditionalFormatting>
  <conditionalFormatting sqref="J36:J60">
    <cfRule type="expression" dxfId="1824" priority="33">
      <formula>J36&gt;0</formula>
    </cfRule>
    <cfRule type="expression" dxfId="1823" priority="34">
      <formula>J36&lt;0</formula>
    </cfRule>
  </conditionalFormatting>
  <conditionalFormatting sqref="K36:K49">
    <cfRule type="expression" dxfId="1822" priority="31">
      <formula>K36&gt;0</formula>
    </cfRule>
    <cfRule type="expression" dxfId="1821" priority="32">
      <formula>K36&lt;0</formula>
    </cfRule>
  </conditionalFormatting>
  <conditionalFormatting sqref="L36:L49">
    <cfRule type="expression" dxfId="1820" priority="29">
      <formula>L36&gt;0</formula>
    </cfRule>
    <cfRule type="expression" dxfId="1819" priority="30">
      <formula>L36&lt;0</formula>
    </cfRule>
  </conditionalFormatting>
  <conditionalFormatting sqref="F114:F135">
    <cfRule type="expression" dxfId="1818" priority="27">
      <formula>F114&gt;0</formula>
    </cfRule>
    <cfRule type="expression" dxfId="1817" priority="28">
      <formula>F114&lt;0</formula>
    </cfRule>
  </conditionalFormatting>
  <conditionalFormatting sqref="H114:H135">
    <cfRule type="expression" dxfId="1816" priority="25">
      <formula>H114&gt;0</formula>
    </cfRule>
    <cfRule type="expression" dxfId="1815" priority="26">
      <formula>H114&lt;0</formula>
    </cfRule>
  </conditionalFormatting>
  <conditionalFormatting sqref="J114:J127">
    <cfRule type="expression" dxfId="1814" priority="23">
      <formula>J114&gt;0</formula>
    </cfRule>
    <cfRule type="expression" dxfId="1813" priority="24">
      <formula>J114&lt;0</formula>
    </cfRule>
  </conditionalFormatting>
  <conditionalFormatting sqref="K114:K127">
    <cfRule type="expression" dxfId="1812" priority="21">
      <formula>K114&gt;0</formula>
    </cfRule>
    <cfRule type="expression" dxfId="1811" priority="22">
      <formula>K114&lt;0</formula>
    </cfRule>
  </conditionalFormatting>
  <conditionalFormatting sqref="L114:L127">
    <cfRule type="expression" dxfId="1810" priority="19">
      <formula>L114&gt;0</formula>
    </cfRule>
    <cfRule type="expression" dxfId="1809" priority="20">
      <formula>L114&lt;0</formula>
    </cfRule>
  </conditionalFormatting>
  <conditionalFormatting sqref="F36:F40">
    <cfRule type="expression" dxfId="1808" priority="17">
      <formula>F36&gt;0</formula>
    </cfRule>
    <cfRule type="expression" dxfId="1807" priority="18">
      <formula>F36&lt;0</formula>
    </cfRule>
  </conditionalFormatting>
  <conditionalFormatting sqref="H36:H40">
    <cfRule type="expression" dxfId="1806" priority="15">
      <formula>H36&gt;0</formula>
    </cfRule>
    <cfRule type="expression" dxfId="1805" priority="16">
      <formula>H36&lt;0</formula>
    </cfRule>
  </conditionalFormatting>
  <conditionalFormatting sqref="F61:F62">
    <cfRule type="expression" dxfId="1804" priority="13">
      <formula>F61&gt;0</formula>
    </cfRule>
    <cfRule type="expression" dxfId="1803" priority="14">
      <formula>F61&lt;0</formula>
    </cfRule>
  </conditionalFormatting>
  <conditionalFormatting sqref="H61:H62">
    <cfRule type="expression" dxfId="1802" priority="11">
      <formula>H61&gt;0</formula>
    </cfRule>
    <cfRule type="expression" dxfId="1801" priority="12">
      <formula>H61&lt;0</formula>
    </cfRule>
  </conditionalFormatting>
  <conditionalFormatting sqref="J61:J62">
    <cfRule type="expression" dxfId="1800" priority="9">
      <formula>J61&gt;0</formula>
    </cfRule>
    <cfRule type="expression" dxfId="1799" priority="10">
      <formula>J61&lt;0</formula>
    </cfRule>
  </conditionalFormatting>
  <conditionalFormatting sqref="J74:J75 H74:H75 F74:F75">
    <cfRule type="expression" dxfId="1798" priority="7">
      <formula>F74&gt;0</formula>
    </cfRule>
    <cfRule type="expression" dxfId="1797" priority="8">
      <formula>F74&lt;0</formula>
    </cfRule>
  </conditionalFormatting>
  <conditionalFormatting sqref="J79:J82 F79:F83 H79:H83">
    <cfRule type="expression" dxfId="1796" priority="3">
      <formula>F79&gt;0</formula>
    </cfRule>
    <cfRule type="expression" dxfId="1795" priority="4">
      <formula>F79&lt;0</formula>
    </cfRule>
  </conditionalFormatting>
  <conditionalFormatting sqref="F84:F86 H84:H86 J84:J86">
    <cfRule type="expression" dxfId="1794" priority="1">
      <formula>F84&gt;0</formula>
    </cfRule>
    <cfRule type="expression" dxfId="179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1174</v>
      </c>
      <c r="W14" s="134"/>
    </row>
    <row r="15" spans="1:23" ht="20.25" thickBot="1" x14ac:dyDescent="0.35">
      <c r="H15" s="70"/>
      <c r="O15" s="863" t="s">
        <v>78</v>
      </c>
      <c r="P15" s="863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2" priority="21">
      <formula>F47&gt;0</formula>
    </cfRule>
    <cfRule type="expression" dxfId="1791" priority="22">
      <formula>F47&lt;0</formula>
    </cfRule>
  </conditionalFormatting>
  <conditionalFormatting sqref="Q7">
    <cfRule type="expression" dxfId="1790" priority="19">
      <formula>Q7&gt;0</formula>
    </cfRule>
    <cfRule type="expression" dxfId="1789" priority="20">
      <formula>Q7&lt;0</formula>
    </cfRule>
  </conditionalFormatting>
  <conditionalFormatting sqref="Q8">
    <cfRule type="expression" dxfId="1788" priority="17">
      <formula>Q8&gt;0</formula>
    </cfRule>
    <cfRule type="expression" dxfId="1787" priority="18">
      <formula>Q8&lt;0</formula>
    </cfRule>
  </conditionalFormatting>
  <conditionalFormatting sqref="F25:F46">
    <cfRule type="expression" dxfId="1786" priority="15">
      <formula>F25&gt;0</formula>
    </cfRule>
    <cfRule type="expression" dxfId="1785" priority="16">
      <formula>F25&lt;0</formula>
    </cfRule>
  </conditionalFormatting>
  <conditionalFormatting sqref="H25:H46">
    <cfRule type="expression" dxfId="1784" priority="13">
      <formula>H25&gt;0</formula>
    </cfRule>
    <cfRule type="expression" dxfId="1783" priority="14">
      <formula>H25&lt;0</formula>
    </cfRule>
  </conditionalFormatting>
  <conditionalFormatting sqref="F89:F110">
    <cfRule type="expression" dxfId="1782" priority="11">
      <formula>F89&gt;0</formula>
    </cfRule>
    <cfRule type="expression" dxfId="1781" priority="12">
      <formula>F89&lt;0</formula>
    </cfRule>
  </conditionalFormatting>
  <conditionalFormatting sqref="H89:H110">
    <cfRule type="expression" dxfId="1780" priority="9">
      <formula>H89&gt;0</formula>
    </cfRule>
    <cfRule type="expression" dxfId="1779" priority="10">
      <formula>H89&lt;0</formula>
    </cfRule>
  </conditionalFormatting>
  <conditionalFormatting sqref="Q10">
    <cfRule type="expression" dxfId="1778" priority="7">
      <formula>Q10&gt;0</formula>
    </cfRule>
    <cfRule type="expression" dxfId="1777" priority="8">
      <formula>Q10&lt;0</formula>
    </cfRule>
  </conditionalFormatting>
  <conditionalFormatting sqref="J25:J38">
    <cfRule type="expression" dxfId="1776" priority="5">
      <formula>J25&gt;0</formula>
    </cfRule>
    <cfRule type="expression" dxfId="1775" priority="6">
      <formula>J25&lt;0</formula>
    </cfRule>
  </conditionalFormatting>
  <conditionalFormatting sqref="K25:K38">
    <cfRule type="expression" dxfId="1774" priority="3">
      <formula>K25&gt;0</formula>
    </cfRule>
    <cfRule type="expression" dxfId="177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3" t="s">
        <v>78</v>
      </c>
      <c r="P17" s="86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2" priority="25">
      <formula>F7&gt;0</formula>
    </cfRule>
    <cfRule type="expression" dxfId="1771" priority="26">
      <formula>F7&lt;0</formula>
    </cfRule>
  </conditionalFormatting>
  <conditionalFormatting sqref="Q8">
    <cfRule type="expression" dxfId="1770" priority="23">
      <formula>Q8&gt;0</formula>
    </cfRule>
    <cfRule type="expression" dxfId="1769" priority="24">
      <formula>Q8&lt;0</formula>
    </cfRule>
  </conditionalFormatting>
  <conditionalFormatting sqref="F93:F114">
    <cfRule type="expression" dxfId="1768" priority="17">
      <formula>F93&gt;0</formula>
    </cfRule>
    <cfRule type="expression" dxfId="1767" priority="18">
      <formula>F93&lt;0</formula>
    </cfRule>
  </conditionalFormatting>
  <conditionalFormatting sqref="H93:H114">
    <cfRule type="expression" dxfId="1766" priority="15">
      <formula>H93&gt;0</formula>
    </cfRule>
    <cfRule type="expression" dxfId="1765" priority="16">
      <formula>H93&lt;0</formula>
    </cfRule>
  </conditionalFormatting>
  <conditionalFormatting sqref="Q10">
    <cfRule type="expression" dxfId="1764" priority="13">
      <formula>Q10&gt;0</formula>
    </cfRule>
    <cfRule type="expression" dxfId="1763" priority="14">
      <formula>Q10&lt;0</formula>
    </cfRule>
  </conditionalFormatting>
  <conditionalFormatting sqref="J25:J38">
    <cfRule type="expression" dxfId="1762" priority="11">
      <formula>J25&gt;0</formula>
    </cfRule>
    <cfRule type="expression" dxfId="1761" priority="12">
      <formula>J25&lt;0</formula>
    </cfRule>
  </conditionalFormatting>
  <conditionalFormatting sqref="K25:K38">
    <cfRule type="expression" dxfId="1760" priority="9">
      <formula>K25&gt;0</formula>
    </cfRule>
    <cfRule type="expression" dxfId="1759" priority="10">
      <formula>K25&lt;0</formula>
    </cfRule>
  </conditionalFormatting>
  <conditionalFormatting sqref="L25:L34">
    <cfRule type="expression" dxfId="1758" priority="7">
      <formula>L25&gt;0</formula>
    </cfRule>
    <cfRule type="expression" dxfId="1757" priority="8">
      <formula>L25&lt;0</formula>
    </cfRule>
  </conditionalFormatting>
  <conditionalFormatting sqref="J43">
    <cfRule type="expression" dxfId="1756" priority="5">
      <formula>J43&gt;0</formula>
    </cfRule>
    <cfRule type="expression" dxfId="1755" priority="6">
      <formula>J43&lt;0</formula>
    </cfRule>
  </conditionalFormatting>
  <conditionalFormatting sqref="M25:M34">
    <cfRule type="expression" dxfId="1754" priority="3">
      <formula>M25&gt;0</formula>
    </cfRule>
    <cfRule type="expression" dxfId="1753" priority="4">
      <formula>M25&lt;0</formula>
    </cfRule>
  </conditionalFormatting>
  <conditionalFormatting sqref="H61:H64 F61:F64">
    <cfRule type="expression" dxfId="1752" priority="1">
      <formula>F61&gt;0</formula>
    </cfRule>
    <cfRule type="expression" dxfId="175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36.429900000000004</v>
      </c>
      <c r="R4" s="495">
        <v>-1.9E-3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3642.9900000000002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963.74999999999864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963.74999999999864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0.35971021633000333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2.0861984249201888E-2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14.571960000000001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1192</v>
      </c>
    </row>
    <row r="17" spans="1:21" x14ac:dyDescent="0.25">
      <c r="T17" s="156">
        <v>43308</v>
      </c>
      <c r="U17" t="s">
        <v>1144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40.072890000000008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39.708591000000006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39.344292000000003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38.979993000000007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38.615694000000005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38.251395000000002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37.887096000000007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37.522797000000004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37.158498000000002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36.794199000000006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36.429900000000004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36.065601000000001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35.701302000000005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35.337003000000003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34.972704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34.608405000000005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34.244106000000002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33.879807000000007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1202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33.515508000000004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33.151209000000001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1203</v>
      </c>
      <c r="J43" s="39"/>
      <c r="K43" s="39"/>
      <c r="L43" s="39"/>
      <c r="O43" s="81">
        <v>0.9</v>
      </c>
      <c r="P43" s="81">
        <f t="shared" si="2"/>
        <v>32.786910000000006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0" priority="33">
      <formula>F54&gt;0</formula>
    </cfRule>
    <cfRule type="expression" dxfId="1749" priority="34">
      <formula>F54&lt;0</formula>
    </cfRule>
  </conditionalFormatting>
  <conditionalFormatting sqref="Q7">
    <cfRule type="expression" dxfId="1748" priority="31">
      <formula>Q7&gt;0</formula>
    </cfRule>
    <cfRule type="expression" dxfId="1747" priority="32">
      <formula>Q7&lt;0</formula>
    </cfRule>
  </conditionalFormatting>
  <conditionalFormatting sqref="Q8">
    <cfRule type="expression" dxfId="1746" priority="29">
      <formula>Q8&gt;0</formula>
    </cfRule>
    <cfRule type="expression" dxfId="1745" priority="30">
      <formula>Q8&lt;0</formula>
    </cfRule>
  </conditionalFormatting>
  <conditionalFormatting sqref="F30:F53">
    <cfRule type="expression" dxfId="1744" priority="27">
      <formula>F30&gt;0</formula>
    </cfRule>
    <cfRule type="expression" dxfId="1743" priority="28">
      <formula>F30&lt;0</formula>
    </cfRule>
  </conditionalFormatting>
  <conditionalFormatting sqref="H30:H53">
    <cfRule type="expression" dxfId="1742" priority="25">
      <formula>H30&gt;0</formula>
    </cfRule>
    <cfRule type="expression" dxfId="1741" priority="26">
      <formula>H30&lt;0</formula>
    </cfRule>
  </conditionalFormatting>
  <conditionalFormatting sqref="Q10">
    <cfRule type="expression" dxfId="1740" priority="23">
      <formula>Q10&gt;0</formula>
    </cfRule>
    <cfRule type="expression" dxfId="1739" priority="24">
      <formula>Q10&lt;0</formula>
    </cfRule>
  </conditionalFormatting>
  <conditionalFormatting sqref="J25:J38">
    <cfRule type="expression" dxfId="1738" priority="21">
      <formula>J25&gt;0</formula>
    </cfRule>
    <cfRule type="expression" dxfId="1737" priority="22">
      <formula>J25&lt;0</formula>
    </cfRule>
  </conditionalFormatting>
  <conditionalFormatting sqref="K25:K33">
    <cfRule type="expression" dxfId="1736" priority="19">
      <formula>K25&gt;0</formula>
    </cfRule>
    <cfRule type="expression" dxfId="1735" priority="20">
      <formula>K25&lt;0</formula>
    </cfRule>
  </conditionalFormatting>
  <conditionalFormatting sqref="L25:L38">
    <cfRule type="expression" dxfId="1734" priority="17">
      <formula>L25&gt;0</formula>
    </cfRule>
    <cfRule type="expression" dxfId="1733" priority="18">
      <formula>L25&lt;0</formula>
    </cfRule>
  </conditionalFormatting>
  <conditionalFormatting sqref="F89:F110">
    <cfRule type="expression" dxfId="1732" priority="15">
      <formula>F89&gt;0</formula>
    </cfRule>
    <cfRule type="expression" dxfId="1731" priority="16">
      <formula>F89&lt;0</formula>
    </cfRule>
  </conditionalFormatting>
  <conditionalFormatting sqref="H89:H110">
    <cfRule type="expression" dxfId="1730" priority="13">
      <formula>H89&gt;0</formula>
    </cfRule>
    <cfRule type="expression" dxfId="1729" priority="14">
      <formula>H89&lt;0</formula>
    </cfRule>
  </conditionalFormatting>
  <conditionalFormatting sqref="J89:J102">
    <cfRule type="expression" dxfId="1728" priority="11">
      <formula>J89&gt;0</formula>
    </cfRule>
    <cfRule type="expression" dxfId="1727" priority="12">
      <formula>J89&lt;0</formula>
    </cfRule>
  </conditionalFormatting>
  <conditionalFormatting sqref="K89:K102">
    <cfRule type="expression" dxfId="1726" priority="9">
      <formula>K89&gt;0</formula>
    </cfRule>
    <cfRule type="expression" dxfId="1725" priority="10">
      <formula>K89&lt;0</formula>
    </cfRule>
  </conditionalFormatting>
  <conditionalFormatting sqref="L89:L102">
    <cfRule type="expression" dxfId="1724" priority="7">
      <formula>L89&gt;0</formula>
    </cfRule>
    <cfRule type="expression" dxfId="1723" priority="8">
      <formula>L89&lt;0</formula>
    </cfRule>
  </conditionalFormatting>
  <conditionalFormatting sqref="F25:F29">
    <cfRule type="expression" dxfId="1722" priority="5">
      <formula>F25&gt;0</formula>
    </cfRule>
    <cfRule type="expression" dxfId="1721" priority="6">
      <formula>F25&lt;0</formula>
    </cfRule>
  </conditionalFormatting>
  <conditionalFormatting sqref="H25:H29">
    <cfRule type="expression" dxfId="1720" priority="3">
      <formula>H25&gt;0</formula>
    </cfRule>
    <cfRule type="expression" dxfId="1719" priority="4">
      <formula>H25&lt;0</formula>
    </cfRule>
  </conditionalFormatting>
  <conditionalFormatting sqref="F29">
    <cfRule type="expression" dxfId="1718" priority="1">
      <formula>F29&gt;0</formula>
    </cfRule>
    <cfRule type="expression" dxfId="171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6" priority="31">
      <formula>F47&gt;0</formula>
    </cfRule>
    <cfRule type="expression" dxfId="1715" priority="32">
      <formula>F47&lt;0</formula>
    </cfRule>
  </conditionalFormatting>
  <conditionalFormatting sqref="Q7">
    <cfRule type="expression" dxfId="1714" priority="29">
      <formula>Q7&gt;0</formula>
    </cfRule>
    <cfRule type="expression" dxfId="1713" priority="30">
      <formula>Q7&lt;0</formula>
    </cfRule>
  </conditionalFormatting>
  <conditionalFormatting sqref="Q8">
    <cfRule type="expression" dxfId="1712" priority="27">
      <formula>Q8&gt;0</formula>
    </cfRule>
    <cfRule type="expression" dxfId="1711" priority="28">
      <formula>Q8&lt;0</formula>
    </cfRule>
  </conditionalFormatting>
  <conditionalFormatting sqref="F30:F46">
    <cfRule type="expression" dxfId="1710" priority="25">
      <formula>F30&gt;0</formula>
    </cfRule>
    <cfRule type="expression" dxfId="1709" priority="26">
      <formula>F30&lt;0</formula>
    </cfRule>
  </conditionalFormatting>
  <conditionalFormatting sqref="H30:H46">
    <cfRule type="expression" dxfId="1708" priority="23">
      <formula>H30&gt;0</formula>
    </cfRule>
    <cfRule type="expression" dxfId="1707" priority="24">
      <formula>H30&lt;0</formula>
    </cfRule>
  </conditionalFormatting>
  <conditionalFormatting sqref="Q10">
    <cfRule type="expression" dxfId="1706" priority="21">
      <formula>Q10&gt;0</formula>
    </cfRule>
    <cfRule type="expression" dxfId="1705" priority="22">
      <formula>Q10&lt;0</formula>
    </cfRule>
  </conditionalFormatting>
  <conditionalFormatting sqref="J25:J38">
    <cfRule type="expression" dxfId="1704" priority="19">
      <formula>J25&gt;0</formula>
    </cfRule>
    <cfRule type="expression" dxfId="1703" priority="20">
      <formula>J25&lt;0</formula>
    </cfRule>
  </conditionalFormatting>
  <conditionalFormatting sqref="K25:K38">
    <cfRule type="expression" dxfId="1702" priority="17">
      <formula>K25&gt;0</formula>
    </cfRule>
    <cfRule type="expression" dxfId="1701" priority="18">
      <formula>K25&lt;0</formula>
    </cfRule>
  </conditionalFormatting>
  <conditionalFormatting sqref="L25:L38">
    <cfRule type="expression" dxfId="1700" priority="15">
      <formula>L25&gt;0</formula>
    </cfRule>
    <cfRule type="expression" dxfId="1699" priority="16">
      <formula>L25&lt;0</formula>
    </cfRule>
  </conditionalFormatting>
  <conditionalFormatting sqref="F89:F110">
    <cfRule type="expression" dxfId="1698" priority="13">
      <formula>F89&gt;0</formula>
    </cfRule>
    <cfRule type="expression" dxfId="1697" priority="14">
      <formula>F89&lt;0</formula>
    </cfRule>
  </conditionalFormatting>
  <conditionalFormatting sqref="H89:H110">
    <cfRule type="expression" dxfId="1696" priority="11">
      <formula>H89&gt;0</formula>
    </cfRule>
    <cfRule type="expression" dxfId="1695" priority="12">
      <formula>H89&lt;0</formula>
    </cfRule>
  </conditionalFormatting>
  <conditionalFormatting sqref="J89:J102">
    <cfRule type="expression" dxfId="1694" priority="9">
      <formula>J89&gt;0</formula>
    </cfRule>
    <cfRule type="expression" dxfId="1693" priority="10">
      <formula>J89&lt;0</formula>
    </cfRule>
  </conditionalFormatting>
  <conditionalFormatting sqref="K89:K102">
    <cfRule type="expression" dxfId="1692" priority="7">
      <formula>K89&gt;0</formula>
    </cfRule>
    <cfRule type="expression" dxfId="1691" priority="8">
      <formula>K89&lt;0</formula>
    </cfRule>
  </conditionalFormatting>
  <conditionalFormatting sqref="L89:L102">
    <cfRule type="expression" dxfId="1690" priority="5">
      <formula>L89&gt;0</formula>
    </cfRule>
    <cfRule type="expression" dxfId="1689" priority="6">
      <formula>L89&lt;0</formula>
    </cfRule>
  </conditionalFormatting>
  <conditionalFormatting sqref="F25:F29">
    <cfRule type="expression" dxfId="1688" priority="3">
      <formula>F25&gt;0</formula>
    </cfRule>
    <cfRule type="expression" dxfId="1687" priority="4">
      <formula>F25&lt;0</formula>
    </cfRule>
  </conditionalFormatting>
  <conditionalFormatting sqref="H25:H29">
    <cfRule type="expression" dxfId="1686" priority="1">
      <formula>H25&gt;0</formula>
    </cfRule>
    <cfRule type="expression" dxfId="16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1256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1270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56.0899</v>
      </c>
      <c r="R4" s="495">
        <v>1.2500000000000001E-2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5608.99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160.98999999999978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160.98999999999978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2.95502936857562E-2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3.0665057345440089E-2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14.075257214554579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20" ht="15.75" thickTop="1" x14ac:dyDescent="0.25">
      <c r="O17" s="81">
        <v>1.1000000000000001</v>
      </c>
      <c r="P17" s="81">
        <f>O17*$Q$4</f>
        <v>61.698890000000006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61.137991000000007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60.577092000000007</v>
      </c>
    </row>
    <row r="20" spans="1:20" x14ac:dyDescent="0.25">
      <c r="O20" s="81">
        <v>1.07</v>
      </c>
      <c r="P20" s="81">
        <f t="shared" si="0"/>
        <v>60.016193000000001</v>
      </c>
    </row>
    <row r="21" spans="1:20" x14ac:dyDescent="0.25">
      <c r="O21" s="81">
        <v>1.06</v>
      </c>
      <c r="P21" s="81">
        <f t="shared" si="0"/>
        <v>59.455294000000002</v>
      </c>
    </row>
    <row r="22" spans="1:20" x14ac:dyDescent="0.25">
      <c r="O22" s="81">
        <v>1.05</v>
      </c>
      <c r="P22" s="81">
        <f t="shared" si="0"/>
        <v>58.894395000000003</v>
      </c>
    </row>
    <row r="23" spans="1:20" x14ac:dyDescent="0.25">
      <c r="O23" s="81">
        <v>1.04</v>
      </c>
      <c r="P23" s="81">
        <f t="shared" si="0"/>
        <v>58.333496000000004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57.772597000000005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57.211697999999998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56.650798999999999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56.0899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55.529001000000001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54.968102000000002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54.407202999999996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53.846303999999996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53.285404999999997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52.724505999999998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52.163607000000006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51.602708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51.041809000000001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50.480910000000002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4" priority="35">
      <formula>F54&gt;0</formula>
    </cfRule>
    <cfRule type="expression" dxfId="1683" priority="36">
      <formula>F54&lt;0</formula>
    </cfRule>
  </conditionalFormatting>
  <conditionalFormatting sqref="Q7">
    <cfRule type="expression" dxfId="1682" priority="33">
      <formula>Q7&gt;0</formula>
    </cfRule>
    <cfRule type="expression" dxfId="1681" priority="34">
      <formula>Q7&lt;0</formula>
    </cfRule>
  </conditionalFormatting>
  <conditionalFormatting sqref="Q8">
    <cfRule type="expression" dxfId="1680" priority="31">
      <formula>Q8&gt;0</formula>
    </cfRule>
    <cfRule type="expression" dxfId="1679" priority="32">
      <formula>Q8&lt;0</formula>
    </cfRule>
  </conditionalFormatting>
  <conditionalFormatting sqref="F30:F53">
    <cfRule type="expression" dxfId="1678" priority="29">
      <formula>F30&gt;0</formula>
    </cfRule>
    <cfRule type="expression" dxfId="1677" priority="30">
      <formula>F30&lt;0</formula>
    </cfRule>
  </conditionalFormatting>
  <conditionalFormatting sqref="H30:H53">
    <cfRule type="expression" dxfId="1676" priority="27">
      <formula>H30&gt;0</formula>
    </cfRule>
    <cfRule type="expression" dxfId="1675" priority="28">
      <formula>H30&lt;0</formula>
    </cfRule>
  </conditionalFormatting>
  <conditionalFormatting sqref="Q10">
    <cfRule type="expression" dxfId="1674" priority="25">
      <formula>Q10&gt;0</formula>
    </cfRule>
    <cfRule type="expression" dxfId="1673" priority="26">
      <formula>Q10&lt;0</formula>
    </cfRule>
  </conditionalFormatting>
  <conditionalFormatting sqref="J25:J39">
    <cfRule type="expression" dxfId="1672" priority="23">
      <formula>J25&gt;0</formula>
    </cfRule>
    <cfRule type="expression" dxfId="1671" priority="24">
      <formula>J25&lt;0</formula>
    </cfRule>
  </conditionalFormatting>
  <conditionalFormatting sqref="K25:K39">
    <cfRule type="expression" dxfId="1670" priority="21">
      <formula>K25&gt;0</formula>
    </cfRule>
    <cfRule type="expression" dxfId="1669" priority="22">
      <formula>K25&lt;0</formula>
    </cfRule>
  </conditionalFormatting>
  <conditionalFormatting sqref="L25">
    <cfRule type="expression" dxfId="1668" priority="19">
      <formula>L25&gt;0</formula>
    </cfRule>
    <cfRule type="expression" dxfId="1667" priority="20">
      <formula>L25&lt;0</formula>
    </cfRule>
  </conditionalFormatting>
  <conditionalFormatting sqref="F89:F110">
    <cfRule type="expression" dxfId="1666" priority="17">
      <formula>F89&gt;0</formula>
    </cfRule>
    <cfRule type="expression" dxfId="1665" priority="18">
      <formula>F89&lt;0</formula>
    </cfRule>
  </conditionalFormatting>
  <conditionalFormatting sqref="H89:H110">
    <cfRule type="expression" dxfId="1664" priority="15">
      <formula>H89&gt;0</formula>
    </cfRule>
    <cfRule type="expression" dxfId="1663" priority="16">
      <formula>H89&lt;0</formula>
    </cfRule>
  </conditionalFormatting>
  <conditionalFormatting sqref="J89:J102">
    <cfRule type="expression" dxfId="1662" priority="13">
      <formula>J89&gt;0</formula>
    </cfRule>
    <cfRule type="expression" dxfId="1661" priority="14">
      <formula>J89&lt;0</formula>
    </cfRule>
  </conditionalFormatting>
  <conditionalFormatting sqref="K89:K102">
    <cfRule type="expression" dxfId="1660" priority="11">
      <formula>K89&gt;0</formula>
    </cfRule>
    <cfRule type="expression" dxfId="1659" priority="12">
      <formula>K89&lt;0</formula>
    </cfRule>
  </conditionalFormatting>
  <conditionalFormatting sqref="L89:L102">
    <cfRule type="expression" dxfId="1658" priority="9">
      <formula>L89&gt;0</formula>
    </cfRule>
    <cfRule type="expression" dxfId="1657" priority="10">
      <formula>L89&lt;0</formula>
    </cfRule>
  </conditionalFormatting>
  <conditionalFormatting sqref="F29 F25:F26">
    <cfRule type="expression" dxfId="1656" priority="7">
      <formula>F25&gt;0</formula>
    </cfRule>
    <cfRule type="expression" dxfId="1655" priority="8">
      <formula>F25&lt;0</formula>
    </cfRule>
  </conditionalFormatting>
  <conditionalFormatting sqref="H29 H25:H26">
    <cfRule type="expression" dxfId="1654" priority="5">
      <formula>H25&gt;0</formula>
    </cfRule>
    <cfRule type="expression" dxfId="1653" priority="6">
      <formula>H25&lt;0</formula>
    </cfRule>
  </conditionalFormatting>
  <conditionalFormatting sqref="F27:F28">
    <cfRule type="expression" dxfId="1652" priority="3">
      <formula>F27&gt;0</formula>
    </cfRule>
    <cfRule type="expression" dxfId="1651" priority="4">
      <formula>F27&lt;0</formula>
    </cfRule>
  </conditionalFormatting>
  <conditionalFormatting sqref="H27:H28">
    <cfRule type="expression" dxfId="1650" priority="1">
      <formula>H27&gt;0</formula>
    </cfRule>
    <cfRule type="expression" dxfId="164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1140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59.01</v>
      </c>
      <c r="R4" s="495">
        <v>3.8999999999999998E-3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11802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478.84000000000015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478.84000000000015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4.2288548426411013E-2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4.7449584816132859E-2</v>
      </c>
      <c r="R11">
        <v>0.7</v>
      </c>
      <c r="T11" s="1">
        <v>43285</v>
      </c>
      <c r="U11" t="s">
        <v>1139</v>
      </c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14.808030112923461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1163</v>
      </c>
    </row>
    <row r="15" spans="1:21" x14ac:dyDescent="0.25">
      <c r="H15" s="70"/>
      <c r="U15" t="s">
        <v>1190</v>
      </c>
    </row>
    <row r="16" spans="1:21" ht="20.25" thickBot="1" x14ac:dyDescent="0.35">
      <c r="H16" s="70"/>
      <c r="O16" s="863" t="s">
        <v>78</v>
      </c>
      <c r="P16" s="863"/>
    </row>
    <row r="17" spans="1:21" ht="15.75" thickTop="1" x14ac:dyDescent="0.25">
      <c r="O17" s="81">
        <v>1.1000000000000001</v>
      </c>
      <c r="P17" s="81">
        <f>O17*$Q$4</f>
        <v>64.911000000000001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64.320900000000009</v>
      </c>
      <c r="T18" s="1">
        <v>43307</v>
      </c>
      <c r="U18" t="s">
        <v>1204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63.730800000000002</v>
      </c>
    </row>
    <row r="20" spans="1:21" x14ac:dyDescent="0.25">
      <c r="O20" s="81">
        <v>1.07</v>
      </c>
      <c r="P20" s="81">
        <f t="shared" si="0"/>
        <v>63.140700000000002</v>
      </c>
    </row>
    <row r="21" spans="1:21" x14ac:dyDescent="0.25">
      <c r="O21" s="81">
        <v>1.06</v>
      </c>
      <c r="P21" s="81">
        <f t="shared" si="0"/>
        <v>62.550600000000003</v>
      </c>
    </row>
    <row r="22" spans="1:21" x14ac:dyDescent="0.25">
      <c r="O22" s="81">
        <v>1.05</v>
      </c>
      <c r="P22" s="81">
        <f t="shared" si="0"/>
        <v>61.960500000000003</v>
      </c>
    </row>
    <row r="23" spans="1:21" x14ac:dyDescent="0.25">
      <c r="O23" s="81">
        <v>1.04</v>
      </c>
      <c r="P23" s="81">
        <f t="shared" si="0"/>
        <v>61.370399999999997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60.780299999999997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60.190199999999997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59.600099999999998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59.01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58.419899999999998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57.829799999999999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57.239699999999999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56.6496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56.059499999999993</v>
      </c>
    </row>
    <row r="33" spans="1:17" x14ac:dyDescent="0.25">
      <c r="A33" t="s">
        <v>1172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55.469399999999993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54.879300000000001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54.289200000000001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53.699100000000001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53.109000000000002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8" priority="35">
      <formula>F54&gt;0</formula>
    </cfRule>
    <cfRule type="expression" dxfId="1647" priority="36">
      <formula>F54&lt;0</formula>
    </cfRule>
  </conditionalFormatting>
  <conditionalFormatting sqref="Q7">
    <cfRule type="expression" dxfId="1646" priority="33">
      <formula>Q7&gt;0</formula>
    </cfRule>
    <cfRule type="expression" dxfId="1645" priority="34">
      <formula>Q7&lt;0</formula>
    </cfRule>
  </conditionalFormatting>
  <conditionalFormatting sqref="Q8">
    <cfRule type="expression" dxfId="1644" priority="31">
      <formula>Q8&gt;0</formula>
    </cfRule>
    <cfRule type="expression" dxfId="1643" priority="32">
      <formula>Q8&lt;0</formula>
    </cfRule>
  </conditionalFormatting>
  <conditionalFormatting sqref="F30:F53">
    <cfRule type="expression" dxfId="1642" priority="29">
      <formula>F30&gt;0</formula>
    </cfRule>
    <cfRule type="expression" dxfId="1641" priority="30">
      <formula>F30&lt;0</formula>
    </cfRule>
  </conditionalFormatting>
  <conditionalFormatting sqref="H30:H53">
    <cfRule type="expression" dxfId="1640" priority="27">
      <formula>H30&gt;0</formula>
    </cfRule>
    <cfRule type="expression" dxfId="1639" priority="28">
      <formula>H30&lt;0</formula>
    </cfRule>
  </conditionalFormatting>
  <conditionalFormatting sqref="Q10">
    <cfRule type="expression" dxfId="1638" priority="25">
      <formula>Q10&gt;0</formula>
    </cfRule>
    <cfRule type="expression" dxfId="1637" priority="26">
      <formula>Q10&lt;0</formula>
    </cfRule>
  </conditionalFormatting>
  <conditionalFormatting sqref="J25:J39">
    <cfRule type="expression" dxfId="1636" priority="23">
      <formula>J25&gt;0</formula>
    </cfRule>
    <cfRule type="expression" dxfId="1635" priority="24">
      <formula>J25&lt;0</formula>
    </cfRule>
  </conditionalFormatting>
  <conditionalFormatting sqref="K25:K39">
    <cfRule type="expression" dxfId="1634" priority="21">
      <formula>K25&gt;0</formula>
    </cfRule>
    <cfRule type="expression" dxfId="1633" priority="22">
      <formula>K25&lt;0</formula>
    </cfRule>
  </conditionalFormatting>
  <conditionalFormatting sqref="L25">
    <cfRule type="expression" dxfId="1632" priority="19">
      <formula>L25&gt;0</formula>
    </cfRule>
    <cfRule type="expression" dxfId="1631" priority="20">
      <formula>L25&lt;0</formula>
    </cfRule>
  </conditionalFormatting>
  <conditionalFormatting sqref="F89:F110">
    <cfRule type="expression" dxfId="1630" priority="17">
      <formula>F89&gt;0</formula>
    </cfRule>
    <cfRule type="expression" dxfId="1629" priority="18">
      <formula>F89&lt;0</formula>
    </cfRule>
  </conditionalFormatting>
  <conditionalFormatting sqref="H89:H110">
    <cfRule type="expression" dxfId="1628" priority="15">
      <formula>H89&gt;0</formula>
    </cfRule>
    <cfRule type="expression" dxfId="1627" priority="16">
      <formula>H89&lt;0</formula>
    </cfRule>
  </conditionalFormatting>
  <conditionalFormatting sqref="J89:J102">
    <cfRule type="expression" dxfId="1626" priority="13">
      <formula>J89&gt;0</formula>
    </cfRule>
    <cfRule type="expression" dxfId="1625" priority="14">
      <formula>J89&lt;0</formula>
    </cfRule>
  </conditionalFormatting>
  <conditionalFormatting sqref="K89:K102">
    <cfRule type="expression" dxfId="1624" priority="11">
      <formula>K89&gt;0</formula>
    </cfRule>
    <cfRule type="expression" dxfId="1623" priority="12">
      <formula>K89&lt;0</formula>
    </cfRule>
  </conditionalFormatting>
  <conditionalFormatting sqref="L89:L102">
    <cfRule type="expression" dxfId="1622" priority="9">
      <formula>L89&gt;0</formula>
    </cfRule>
    <cfRule type="expression" dxfId="1621" priority="10">
      <formula>L89&lt;0</formula>
    </cfRule>
  </conditionalFormatting>
  <conditionalFormatting sqref="F25 F29">
    <cfRule type="expression" dxfId="1620" priority="7">
      <formula>F25&gt;0</formula>
    </cfRule>
    <cfRule type="expression" dxfId="1619" priority="8">
      <formula>F25&lt;0</formula>
    </cfRule>
  </conditionalFormatting>
  <conditionalFormatting sqref="H25 H29">
    <cfRule type="expression" dxfId="1618" priority="5">
      <formula>H25&gt;0</formula>
    </cfRule>
    <cfRule type="expression" dxfId="1617" priority="6">
      <formula>H25&lt;0</formula>
    </cfRule>
  </conditionalFormatting>
  <conditionalFormatting sqref="F26:F28">
    <cfRule type="expression" dxfId="1616" priority="3">
      <formula>F26&gt;0</formula>
    </cfRule>
    <cfRule type="expression" dxfId="1615" priority="4">
      <formula>F26&lt;0</formula>
    </cfRule>
  </conditionalFormatting>
  <conditionalFormatting sqref="H26:H28">
    <cfRule type="expression" dxfId="1614" priority="1">
      <formula>H26&gt;0</formula>
    </cfRule>
    <cfRule type="expression" dxfId="161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8" activePane="bottomLeft" state="frozen"/>
      <selection activeCell="A2" sqref="A2"/>
      <selection pane="bottomLeft" activeCell="S16" sqref="S1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1120</v>
      </c>
      <c r="U3" t="s">
        <v>1247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1281</v>
      </c>
      <c r="M4" s="4"/>
      <c r="O4" s="11" t="s">
        <v>66</v>
      </c>
      <c r="Q4" s="54">
        <v>32.83</v>
      </c>
      <c r="R4" s="495">
        <v>5.7999999999999996E-3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39396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3028.7099999999991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3028.7099999999991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8.328115732571767E-2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6.0919890344197383E-2</v>
      </c>
      <c r="R11">
        <v>0.5</v>
      </c>
    </row>
    <row r="12" spans="1:21" x14ac:dyDescent="0.25">
      <c r="H12" s="70"/>
      <c r="O12" s="11" t="s">
        <v>925</v>
      </c>
      <c r="Q12" s="1" t="s">
        <v>1241</v>
      </c>
      <c r="T12" s="1">
        <v>43294</v>
      </c>
      <c r="U12" t="s">
        <v>1176</v>
      </c>
    </row>
    <row r="13" spans="1:21" x14ac:dyDescent="0.25">
      <c r="H13" s="70"/>
      <c r="O13" s="11" t="s">
        <v>952</v>
      </c>
      <c r="Q13" s="2">
        <f>Q4/3.47</f>
        <v>9.4610951008645525</v>
      </c>
      <c r="T13" s="770"/>
    </row>
    <row r="14" spans="1:21" x14ac:dyDescent="0.25">
      <c r="H14" s="70"/>
      <c r="O14" s="11" t="s">
        <v>1207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3" t="s">
        <v>78</v>
      </c>
      <c r="P17" s="863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36.113</v>
      </c>
      <c r="T18" s="1">
        <v>43308</v>
      </c>
      <c r="U18" t="s">
        <v>1205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35.784700000000001</v>
      </c>
    </row>
    <row r="20" spans="1:21" x14ac:dyDescent="0.25">
      <c r="O20" s="81">
        <v>1.08</v>
      </c>
      <c r="P20" s="81">
        <f t="shared" si="1"/>
        <v>35.456400000000002</v>
      </c>
      <c r="T20" s="1">
        <v>43320</v>
      </c>
      <c r="U20" t="s">
        <v>1243</v>
      </c>
    </row>
    <row r="21" spans="1:21" x14ac:dyDescent="0.25">
      <c r="O21" s="81">
        <v>1.07</v>
      </c>
      <c r="P21" s="81">
        <f t="shared" si="1"/>
        <v>35.128100000000003</v>
      </c>
    </row>
    <row r="22" spans="1:21" x14ac:dyDescent="0.25">
      <c r="O22" s="81">
        <v>1.06</v>
      </c>
      <c r="P22" s="81">
        <f t="shared" si="1"/>
        <v>34.799799999999998</v>
      </c>
    </row>
    <row r="23" spans="1:21" x14ac:dyDescent="0.25">
      <c r="O23" s="81">
        <v>1.05</v>
      </c>
      <c r="P23" s="81">
        <f t="shared" si="1"/>
        <v>34.471499999999999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34.1432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33.814900000000002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33.486599999999996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33.158299999999997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32.83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32.5017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32.173400000000001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31.845099999999999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31.516799999999996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31.188499999999998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30.860199999999995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30.5319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30.203599999999998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29.875299999999999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29.547000000000001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:F49" si="5">C48*(E48-D48)</f>
        <v>3712.799999999997</v>
      </c>
      <c r="G48" s="39">
        <f t="shared" ref="G48:G49" si="6">D48*C48</f>
        <v>36367.200000000004</v>
      </c>
      <c r="H48" s="222">
        <f t="shared" ref="H48:H49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2" priority="33">
      <formula>F59&gt;0</formula>
    </cfRule>
    <cfRule type="expression" dxfId="1611" priority="34">
      <formula>F59&lt;0</formula>
    </cfRule>
  </conditionalFormatting>
  <conditionalFormatting sqref="Q7">
    <cfRule type="expression" dxfId="1610" priority="31">
      <formula>Q7&gt;0</formula>
    </cfRule>
    <cfRule type="expression" dxfId="1609" priority="32">
      <formula>Q7&lt;0</formula>
    </cfRule>
  </conditionalFormatting>
  <conditionalFormatting sqref="Q8">
    <cfRule type="expression" dxfId="1608" priority="29">
      <formula>Q8&gt;0</formula>
    </cfRule>
    <cfRule type="expression" dxfId="1607" priority="30">
      <formula>Q8&lt;0</formula>
    </cfRule>
  </conditionalFormatting>
  <conditionalFormatting sqref="F30:F58">
    <cfRule type="expression" dxfId="1606" priority="27">
      <formula>F30&gt;0</formula>
    </cfRule>
    <cfRule type="expression" dxfId="1605" priority="28">
      <formula>F30&lt;0</formula>
    </cfRule>
  </conditionalFormatting>
  <conditionalFormatting sqref="H30:H58">
    <cfRule type="expression" dxfId="1604" priority="25">
      <formula>H30&gt;0</formula>
    </cfRule>
    <cfRule type="expression" dxfId="1603" priority="26">
      <formula>H30&lt;0</formula>
    </cfRule>
  </conditionalFormatting>
  <conditionalFormatting sqref="Q10">
    <cfRule type="expression" dxfId="1602" priority="23">
      <formula>Q10&gt;0</formula>
    </cfRule>
    <cfRule type="expression" dxfId="1601" priority="24">
      <formula>Q10&lt;0</formula>
    </cfRule>
  </conditionalFormatting>
  <conditionalFormatting sqref="J25:J38">
    <cfRule type="expression" dxfId="1600" priority="21">
      <formula>J25&gt;0</formula>
    </cfRule>
    <cfRule type="expression" dxfId="1599" priority="22">
      <formula>J25&lt;0</formula>
    </cfRule>
  </conditionalFormatting>
  <conditionalFormatting sqref="K25:K38">
    <cfRule type="expression" dxfId="1598" priority="19">
      <formula>K25&gt;0</formula>
    </cfRule>
    <cfRule type="expression" dxfId="1597" priority="20">
      <formula>K25&lt;0</formula>
    </cfRule>
  </conditionalFormatting>
  <conditionalFormatting sqref="L25:L33">
    <cfRule type="expression" dxfId="1596" priority="17">
      <formula>L25&gt;0</formula>
    </cfRule>
    <cfRule type="expression" dxfId="1595" priority="18">
      <formula>L25&lt;0</formula>
    </cfRule>
  </conditionalFormatting>
  <conditionalFormatting sqref="F89:F110">
    <cfRule type="expression" dxfId="1594" priority="15">
      <formula>F89&gt;0</formula>
    </cfRule>
    <cfRule type="expression" dxfId="1593" priority="16">
      <formula>F89&lt;0</formula>
    </cfRule>
  </conditionalFormatting>
  <conditionalFormatting sqref="H89:H110">
    <cfRule type="expression" dxfId="1592" priority="13">
      <formula>H89&gt;0</formula>
    </cfRule>
    <cfRule type="expression" dxfId="1591" priority="14">
      <formula>H89&lt;0</formula>
    </cfRule>
  </conditionalFormatting>
  <conditionalFormatting sqref="J89:J102">
    <cfRule type="expression" dxfId="1590" priority="11">
      <formula>J89&gt;0</formula>
    </cfRule>
    <cfRule type="expression" dxfId="1589" priority="12">
      <formula>J89&lt;0</formula>
    </cfRule>
  </conditionalFormatting>
  <conditionalFormatting sqref="K89:K102">
    <cfRule type="expression" dxfId="1588" priority="9">
      <formula>K89&gt;0</formula>
    </cfRule>
    <cfRule type="expression" dxfId="1587" priority="10">
      <formula>K89&lt;0</formula>
    </cfRule>
  </conditionalFormatting>
  <conditionalFormatting sqref="L89:L102">
    <cfRule type="expression" dxfId="1586" priority="7">
      <formula>L89&gt;0</formula>
    </cfRule>
    <cfRule type="expression" dxfId="1585" priority="8">
      <formula>L89&lt;0</formula>
    </cfRule>
  </conditionalFormatting>
  <conditionalFormatting sqref="F25:F29">
    <cfRule type="expression" dxfId="1584" priority="5">
      <formula>F25&gt;0</formula>
    </cfRule>
    <cfRule type="expression" dxfId="1583" priority="6">
      <formula>F25&lt;0</formula>
    </cfRule>
  </conditionalFormatting>
  <conditionalFormatting sqref="H25:H29">
    <cfRule type="expression" dxfId="1582" priority="3">
      <formula>H25&gt;0</formula>
    </cfRule>
    <cfRule type="expression" dxfId="1581" priority="4">
      <formula>H25&lt;0</formula>
    </cfRule>
  </conditionalFormatting>
  <conditionalFormatting sqref="Q9">
    <cfRule type="expression" dxfId="1580" priority="1">
      <formula>Q9&gt;0</formula>
    </cfRule>
    <cfRule type="expression" dxfId="157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3" t="s">
        <v>78</v>
      </c>
      <c r="P24" s="863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8" priority="24">
      <formula>F51&gt;0</formula>
    </cfRule>
    <cfRule type="expression" dxfId="1577" priority="25">
      <formula>F51&lt;0</formula>
    </cfRule>
  </conditionalFormatting>
  <conditionalFormatting sqref="Q7">
    <cfRule type="expression" dxfId="1576" priority="22">
      <formula>Q7&gt;0</formula>
    </cfRule>
    <cfRule type="expression" dxfId="1575" priority="23">
      <formula>Q7&lt;0</formula>
    </cfRule>
  </conditionalFormatting>
  <conditionalFormatting sqref="Q8">
    <cfRule type="expression" dxfId="1574" priority="20">
      <formula>Q8&gt;0</formula>
    </cfRule>
    <cfRule type="expression" dxfId="1573" priority="21">
      <formula>Q8&lt;0</formula>
    </cfRule>
  </conditionalFormatting>
  <conditionalFormatting sqref="F25:F50">
    <cfRule type="expression" dxfId="1572" priority="18">
      <formula>F25&gt;0</formula>
    </cfRule>
    <cfRule type="expression" dxfId="1571" priority="19">
      <formula>F25&lt;0</formula>
    </cfRule>
  </conditionalFormatting>
  <conditionalFormatting sqref="H25:H50">
    <cfRule type="expression" dxfId="1570" priority="16">
      <formula>H25&gt;0</formula>
    </cfRule>
    <cfRule type="expression" dxfId="1569" priority="17">
      <formula>H25&lt;0</formula>
    </cfRule>
  </conditionalFormatting>
  <conditionalFormatting sqref="F89:F110">
    <cfRule type="expression" dxfId="1568" priority="14">
      <formula>F89&gt;0</formula>
    </cfRule>
    <cfRule type="expression" dxfId="1567" priority="15">
      <formula>F89&lt;0</formula>
    </cfRule>
  </conditionalFormatting>
  <conditionalFormatting sqref="H89:H110">
    <cfRule type="expression" dxfId="1566" priority="12">
      <formula>H89&gt;0</formula>
    </cfRule>
    <cfRule type="expression" dxfId="1565" priority="13">
      <formula>H89&lt;0</formula>
    </cfRule>
  </conditionalFormatting>
  <conditionalFormatting sqref="Q10">
    <cfRule type="expression" dxfId="1564" priority="10">
      <formula>Q10&gt;0</formula>
    </cfRule>
    <cfRule type="expression" dxfId="1563" priority="11">
      <formula>Q10&lt;0</formula>
    </cfRule>
  </conditionalFormatting>
  <conditionalFormatting sqref="J25:J39">
    <cfRule type="expression" dxfId="1562" priority="8">
      <formula>J25&gt;0</formula>
    </cfRule>
    <cfRule type="expression" dxfId="1561" priority="9">
      <formula>J25&lt;0</formula>
    </cfRule>
  </conditionalFormatting>
  <conditionalFormatting sqref="K25:K38">
    <cfRule type="expression" dxfId="1560" priority="6">
      <formula>K25&gt;0</formula>
    </cfRule>
    <cfRule type="expression" dxfId="1559" priority="7">
      <formula>K25&lt;0</formula>
    </cfRule>
  </conditionalFormatting>
  <conditionalFormatting sqref="L25:L38">
    <cfRule type="expression" dxfId="1558" priority="4">
      <formula>L25&gt;0</formula>
    </cfRule>
    <cfRule type="expression" dxfId="155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6" priority="1">
      <formula>J40&gt;0</formula>
    </cfRule>
    <cfRule type="expression" dxfId="155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4" priority="74">
      <formula>F12&gt;0</formula>
    </cfRule>
    <cfRule type="expression" dxfId="155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2" priority="67">
      <formula>F124&gt;0</formula>
    </cfRule>
    <cfRule type="expression" dxfId="1551" priority="68">
      <formula>F124&lt;0</formula>
    </cfRule>
  </conditionalFormatting>
  <conditionalFormatting sqref="H124:H130">
    <cfRule type="expression" dxfId="1550" priority="55">
      <formula>H124&gt;0</formula>
    </cfRule>
    <cfRule type="expression" dxfId="1549" priority="56">
      <formula>H124&lt;0</formula>
    </cfRule>
  </conditionalFormatting>
  <conditionalFormatting sqref="H131">
    <cfRule type="expression" dxfId="1548" priority="53">
      <formula>H131&gt;0</formula>
    </cfRule>
    <cfRule type="expression" dxfId="1547" priority="54">
      <formula>H131&lt;0</formula>
    </cfRule>
  </conditionalFormatting>
  <conditionalFormatting sqref="H132">
    <cfRule type="expression" dxfId="1546" priority="51">
      <formula>H132&gt;0</formula>
    </cfRule>
    <cfRule type="expression" dxfId="1545" priority="52">
      <formula>H132&lt;0</formula>
    </cfRule>
  </conditionalFormatting>
  <conditionalFormatting sqref="H133:H135">
    <cfRule type="expression" dxfId="1544" priority="49">
      <formula>H133&gt;0</formula>
    </cfRule>
    <cfRule type="expression" dxfId="1543" priority="50">
      <formula>H133&lt;0</formula>
    </cfRule>
  </conditionalFormatting>
  <conditionalFormatting sqref="H136">
    <cfRule type="expression" dxfId="1542" priority="45">
      <formula>H136&gt;0</formula>
    </cfRule>
    <cfRule type="expression" dxfId="1541" priority="46">
      <formula>H136&lt;0</formula>
    </cfRule>
  </conditionalFormatting>
  <conditionalFormatting sqref="Q7">
    <cfRule type="expression" dxfId="1540" priority="39">
      <formula>Q7&gt;0</formula>
    </cfRule>
    <cfRule type="expression" dxfId="1539" priority="40">
      <formula>Q7&lt;0</formula>
    </cfRule>
  </conditionalFormatting>
  <conditionalFormatting sqref="Q8">
    <cfRule type="expression" dxfId="1538" priority="37">
      <formula>Q8&gt;0</formula>
    </cfRule>
    <cfRule type="expression" dxfId="1537" priority="38">
      <formula>Q8&lt;0</formula>
    </cfRule>
  </conditionalFormatting>
  <conditionalFormatting sqref="F167:F178 H167:H178">
    <cfRule type="expression" dxfId="1536" priority="35">
      <formula>F167&gt;0</formula>
    </cfRule>
    <cfRule type="expression" dxfId="1535" priority="36">
      <formula>F167&lt;0</formula>
    </cfRule>
  </conditionalFormatting>
  <conditionalFormatting sqref="F183:F197 H183:H197">
    <cfRule type="expression" dxfId="1534" priority="33">
      <formula>F183&gt;0</formula>
    </cfRule>
    <cfRule type="expression" dxfId="1533" priority="34">
      <formula>F183&lt;0</formula>
    </cfRule>
  </conditionalFormatting>
  <conditionalFormatting sqref="F198:F206 H198:H206">
    <cfRule type="expression" dxfId="1532" priority="31">
      <formula>F198&gt;0</formula>
    </cfRule>
    <cfRule type="expression" dxfId="1531" priority="32">
      <formula>F198&lt;0</formula>
    </cfRule>
  </conditionalFormatting>
  <conditionalFormatting sqref="F141:F147 H141:H147">
    <cfRule type="expression" dxfId="1530" priority="29">
      <formula>F141&gt;0</formula>
    </cfRule>
    <cfRule type="expression" dxfId="1529" priority="30">
      <formula>F141&lt;0</formula>
    </cfRule>
  </conditionalFormatting>
  <conditionalFormatting sqref="H149:H152 F149:F152">
    <cfRule type="expression" dxfId="1528" priority="27">
      <formula>F149&gt;0</formula>
    </cfRule>
    <cfRule type="expression" dxfId="1527" priority="28">
      <formula>F149&lt;0</formula>
    </cfRule>
  </conditionalFormatting>
  <conditionalFormatting sqref="F226 H215:H218 H257:H260 F257:F260 H226 H231:H233 F231:F233 F235:F244 H235:H244">
    <cfRule type="expression" dxfId="1526" priority="25">
      <formula>F215&gt;0</formula>
    </cfRule>
    <cfRule type="expression" dxfId="1525" priority="26">
      <formula>F215&lt;0</formula>
    </cfRule>
  </conditionalFormatting>
  <conditionalFormatting sqref="F207:F218">
    <cfRule type="expression" dxfId="1524" priority="23">
      <formula>F207&gt;0</formula>
    </cfRule>
    <cfRule type="expression" dxfId="1523" priority="24">
      <formula>F207&lt;0</formula>
    </cfRule>
  </conditionalFormatting>
  <conditionalFormatting sqref="H207:H208">
    <cfRule type="expression" dxfId="1522" priority="21">
      <formula>H207&gt;0</formula>
    </cfRule>
    <cfRule type="expression" dxfId="1521" priority="22">
      <formula>H207&lt;0</formula>
    </cfRule>
  </conditionalFormatting>
  <conditionalFormatting sqref="H209">
    <cfRule type="expression" dxfId="1520" priority="19">
      <formula>H209&gt;0</formula>
    </cfRule>
    <cfRule type="expression" dxfId="1519" priority="20">
      <formula>H209&lt;0</formula>
    </cfRule>
  </conditionalFormatting>
  <conditionalFormatting sqref="H210">
    <cfRule type="expression" dxfId="1518" priority="17">
      <formula>H210&gt;0</formula>
    </cfRule>
    <cfRule type="expression" dxfId="1517" priority="18">
      <formula>H210&lt;0</formula>
    </cfRule>
  </conditionalFormatting>
  <conditionalFormatting sqref="H211:H213">
    <cfRule type="expression" dxfId="1516" priority="15">
      <formula>H211&gt;0</formula>
    </cfRule>
    <cfRule type="expression" dxfId="1515" priority="16">
      <formula>H211&lt;0</formula>
    </cfRule>
  </conditionalFormatting>
  <conditionalFormatting sqref="H214">
    <cfRule type="expression" dxfId="1514" priority="13">
      <formula>H214&gt;0</formula>
    </cfRule>
    <cfRule type="expression" dxfId="1513" priority="14">
      <formula>H214&lt;0</formula>
    </cfRule>
  </conditionalFormatting>
  <conditionalFormatting sqref="F245:F256 H245:H256">
    <cfRule type="expression" dxfId="1512" priority="11">
      <formula>F245&gt;0</formula>
    </cfRule>
    <cfRule type="expression" dxfId="1511" priority="12">
      <formula>F245&lt;0</formula>
    </cfRule>
  </conditionalFormatting>
  <conditionalFormatting sqref="F261:F275 H261:H275">
    <cfRule type="expression" dxfId="1510" priority="9">
      <formula>F261&gt;0</formula>
    </cfRule>
    <cfRule type="expression" dxfId="1509" priority="10">
      <formula>F261&lt;0</formula>
    </cfRule>
  </conditionalFormatting>
  <conditionalFormatting sqref="F276:F283 H276:H283">
    <cfRule type="expression" dxfId="1508" priority="7">
      <formula>F276&gt;0</formula>
    </cfRule>
    <cfRule type="expression" dxfId="1507" priority="8">
      <formula>F276&lt;0</formula>
    </cfRule>
  </conditionalFormatting>
  <conditionalFormatting sqref="F219:F225 H219:H225">
    <cfRule type="expression" dxfId="1506" priority="5">
      <formula>F219&gt;0</formula>
    </cfRule>
    <cfRule type="expression" dxfId="1505" priority="6">
      <formula>F219&lt;0</formula>
    </cfRule>
  </conditionalFormatting>
  <conditionalFormatting sqref="H227:H230 F227:F230">
    <cfRule type="expression" dxfId="1504" priority="3">
      <formula>F227&gt;0</formula>
    </cfRule>
    <cfRule type="expression" dxfId="1503" priority="4">
      <formula>F227&lt;0</formula>
    </cfRule>
  </conditionalFormatting>
  <conditionalFormatting sqref="H234 F234">
    <cfRule type="expression" dxfId="1502" priority="1">
      <formula>F234&gt;0</formula>
    </cfRule>
    <cfRule type="expression" dxfId="150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3" t="s">
        <v>78</v>
      </c>
      <c r="P40" s="86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0" priority="43">
      <formula>F33&gt;0</formula>
    </cfRule>
    <cfRule type="expression" dxfId="1499" priority="44">
      <formula>F33&lt;0</formula>
    </cfRule>
  </conditionalFormatting>
  <conditionalFormatting sqref="Q7">
    <cfRule type="expression" dxfId="1498" priority="41">
      <formula>Q7&gt;0</formula>
    </cfRule>
    <cfRule type="expression" dxfId="1497" priority="42">
      <formula>Q7&lt;0</formula>
    </cfRule>
  </conditionalFormatting>
  <conditionalFormatting sqref="Q8">
    <cfRule type="expression" dxfId="1496" priority="39">
      <formula>Q8&gt;0</formula>
    </cfRule>
    <cfRule type="expression" dxfId="1495" priority="40">
      <formula>Q8&lt;0</formula>
    </cfRule>
  </conditionalFormatting>
  <conditionalFormatting sqref="F29 F32">
    <cfRule type="expression" dxfId="1494" priority="37">
      <formula>F29&gt;0</formula>
    </cfRule>
    <cfRule type="expression" dxfId="1493" priority="38">
      <formula>F29&lt;0</formula>
    </cfRule>
  </conditionalFormatting>
  <conditionalFormatting sqref="H29 H32">
    <cfRule type="expression" dxfId="1492" priority="35">
      <formula>H29&gt;0</formula>
    </cfRule>
    <cfRule type="expression" dxfId="1491" priority="36">
      <formula>H29&lt;0</formula>
    </cfRule>
  </conditionalFormatting>
  <conditionalFormatting sqref="F30:F31">
    <cfRule type="expression" dxfId="1490" priority="33">
      <formula>F30&gt;0</formula>
    </cfRule>
    <cfRule type="expression" dxfId="1489" priority="34">
      <formula>F30&lt;0</formula>
    </cfRule>
  </conditionalFormatting>
  <conditionalFormatting sqref="H30:H31">
    <cfRule type="expression" dxfId="1488" priority="31">
      <formula>H30&gt;0</formula>
    </cfRule>
    <cfRule type="expression" dxfId="1487" priority="32">
      <formula>H30&lt;0</formula>
    </cfRule>
  </conditionalFormatting>
  <conditionalFormatting sqref="F105:F140 H105:H140">
    <cfRule type="expression" dxfId="1486" priority="29">
      <formula>F105&gt;0</formula>
    </cfRule>
    <cfRule type="expression" dxfId="1485" priority="30">
      <formula>F105&lt;0</formula>
    </cfRule>
  </conditionalFormatting>
  <conditionalFormatting sqref="F96:F99">
    <cfRule type="expression" dxfId="1484" priority="27">
      <formula>F96&gt;0</formula>
    </cfRule>
    <cfRule type="expression" dxfId="1483" priority="28">
      <formula>F96&lt;0</formula>
    </cfRule>
  </conditionalFormatting>
  <conditionalFormatting sqref="H96:H99">
    <cfRule type="expression" dxfId="1482" priority="25">
      <formula>H96&gt;0</formula>
    </cfRule>
    <cfRule type="expression" dxfId="1481" priority="26">
      <formula>H96&lt;0</formula>
    </cfRule>
  </conditionalFormatting>
  <conditionalFormatting sqref="F25:F28">
    <cfRule type="expression" dxfId="1480" priority="19">
      <formula>F25&gt;0</formula>
    </cfRule>
    <cfRule type="expression" dxfId="1479" priority="20">
      <formula>F25&lt;0</formula>
    </cfRule>
  </conditionalFormatting>
  <conditionalFormatting sqref="H25:H28">
    <cfRule type="expression" dxfId="1478" priority="17">
      <formula>H25&gt;0</formula>
    </cfRule>
    <cfRule type="expression" dxfId="1477" priority="18">
      <formula>H25&lt;0</formula>
    </cfRule>
  </conditionalFormatting>
  <conditionalFormatting sqref="J27">
    <cfRule type="expression" dxfId="1476" priority="15">
      <formula>J27&gt;0</formula>
    </cfRule>
    <cfRule type="expression" dxfId="1475" priority="16">
      <formula>J27&lt;0</formula>
    </cfRule>
  </conditionalFormatting>
  <conditionalFormatting sqref="F104">
    <cfRule type="expression" dxfId="1474" priority="13">
      <formula>F104&gt;0</formula>
    </cfRule>
    <cfRule type="expression" dxfId="1473" priority="14">
      <formula>F104&lt;0</formula>
    </cfRule>
  </conditionalFormatting>
  <conditionalFormatting sqref="H104">
    <cfRule type="expression" dxfId="1472" priority="11">
      <formula>H104&gt;0</formula>
    </cfRule>
    <cfRule type="expression" dxfId="1471" priority="12">
      <formula>H104&lt;0</formula>
    </cfRule>
  </conditionalFormatting>
  <conditionalFormatting sqref="F100:F103">
    <cfRule type="expression" dxfId="1470" priority="9">
      <formula>F100&gt;0</formula>
    </cfRule>
    <cfRule type="expression" dxfId="1469" priority="10">
      <formula>F100&lt;0</formula>
    </cfRule>
  </conditionalFormatting>
  <conditionalFormatting sqref="H100:H103">
    <cfRule type="expression" dxfId="1468" priority="7">
      <formula>H100&gt;0</formula>
    </cfRule>
    <cfRule type="expression" dxfId="1467" priority="8">
      <formula>H100&lt;0</formula>
    </cfRule>
  </conditionalFormatting>
  <conditionalFormatting sqref="J102">
    <cfRule type="expression" dxfId="1466" priority="5">
      <formula>J102&gt;0</formula>
    </cfRule>
    <cfRule type="expression" dxfId="1465" priority="6">
      <formula>J102&lt;0</formula>
    </cfRule>
  </conditionalFormatting>
  <conditionalFormatting sqref="Q10">
    <cfRule type="expression" dxfId="1464" priority="3">
      <formula>Q10&gt;0</formula>
    </cfRule>
    <cfRule type="expression" dxfId="1463" priority="4">
      <formula>Q10&lt;0</formula>
    </cfRule>
  </conditionalFormatting>
  <conditionalFormatting sqref="M71">
    <cfRule type="expression" dxfId="1462" priority="1">
      <formula>M71&gt;0</formula>
    </cfRule>
    <cfRule type="expression" dxfId="146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0" priority="33">
      <formula>F34&gt;0</formula>
    </cfRule>
    <cfRule type="expression" dxfId="1459" priority="34">
      <formula>F34&lt;0</formula>
    </cfRule>
  </conditionalFormatting>
  <conditionalFormatting sqref="Q7">
    <cfRule type="expression" dxfId="1458" priority="31">
      <formula>Q7&gt;0</formula>
    </cfRule>
    <cfRule type="expression" dxfId="1457" priority="32">
      <formula>Q7&lt;0</formula>
    </cfRule>
  </conditionalFormatting>
  <conditionalFormatting sqref="Q8">
    <cfRule type="expression" dxfId="1456" priority="29">
      <formula>Q8&gt;0</formula>
    </cfRule>
    <cfRule type="expression" dxfId="1455" priority="30">
      <formula>Q8&lt;0</formula>
    </cfRule>
  </conditionalFormatting>
  <conditionalFormatting sqref="F27:F33">
    <cfRule type="expression" dxfId="1454" priority="27">
      <formula>F27&gt;0</formula>
    </cfRule>
    <cfRule type="expression" dxfId="1453" priority="28">
      <formula>F27&lt;0</formula>
    </cfRule>
  </conditionalFormatting>
  <conditionalFormatting sqref="H27:H33">
    <cfRule type="expression" dxfId="1452" priority="25">
      <formula>H27&gt;0</formula>
    </cfRule>
    <cfRule type="expression" dxfId="1451" priority="26">
      <formula>H27&lt;0</formula>
    </cfRule>
  </conditionalFormatting>
  <conditionalFormatting sqref="M46">
    <cfRule type="expression" dxfId="1450" priority="23">
      <formula>M46&gt;0</formula>
    </cfRule>
    <cfRule type="expression" dxfId="1449" priority="24">
      <formula>M46&lt;0</formula>
    </cfRule>
  </conditionalFormatting>
  <conditionalFormatting sqref="F79:F87 H79:H87">
    <cfRule type="expression" dxfId="1448" priority="21">
      <formula>F79&gt;0</formula>
    </cfRule>
    <cfRule type="expression" dxfId="1447" priority="22">
      <formula>F79&lt;0</formula>
    </cfRule>
  </conditionalFormatting>
  <conditionalFormatting sqref="F73 F77:F78">
    <cfRule type="expression" dxfId="1446" priority="19">
      <formula>F73&gt;0</formula>
    </cfRule>
    <cfRule type="expression" dxfId="1445" priority="20">
      <formula>F73&lt;0</formula>
    </cfRule>
  </conditionalFormatting>
  <conditionalFormatting sqref="H73 H77:H78">
    <cfRule type="expression" dxfId="1444" priority="17">
      <formula>H73&gt;0</formula>
    </cfRule>
    <cfRule type="expression" dxfId="1443" priority="18">
      <formula>H73&lt;0</formula>
    </cfRule>
  </conditionalFormatting>
  <conditionalFormatting sqref="F70:F72">
    <cfRule type="expression" dxfId="1442" priority="15">
      <formula>F70&gt;0</formula>
    </cfRule>
    <cfRule type="expression" dxfId="1441" priority="16">
      <formula>F70&lt;0</formula>
    </cfRule>
  </conditionalFormatting>
  <conditionalFormatting sqref="H70:H72">
    <cfRule type="expression" dxfId="1440" priority="13">
      <formula>H70&gt;0</formula>
    </cfRule>
    <cfRule type="expression" dxfId="1439" priority="14">
      <formula>H70&lt;0</formula>
    </cfRule>
  </conditionalFormatting>
  <conditionalFormatting sqref="F25:F26">
    <cfRule type="expression" dxfId="1438" priority="11">
      <formula>F25&gt;0</formula>
    </cfRule>
    <cfRule type="expression" dxfId="1437" priority="12">
      <formula>F25&lt;0</formula>
    </cfRule>
  </conditionalFormatting>
  <conditionalFormatting sqref="H25:H26">
    <cfRule type="expression" dxfId="1436" priority="9">
      <formula>H25&gt;0</formula>
    </cfRule>
    <cfRule type="expression" dxfId="1435" priority="10">
      <formula>H25&lt;0</formula>
    </cfRule>
  </conditionalFormatting>
  <conditionalFormatting sqref="F76">
    <cfRule type="expression" dxfId="1434" priority="7">
      <formula>F76&gt;0</formula>
    </cfRule>
    <cfRule type="expression" dxfId="1433" priority="8">
      <formula>F76&lt;0</formula>
    </cfRule>
  </conditionalFormatting>
  <conditionalFormatting sqref="H76">
    <cfRule type="expression" dxfId="1432" priority="5">
      <formula>H76&gt;0</formula>
    </cfRule>
    <cfRule type="expression" dxfId="1431" priority="6">
      <formula>H76&lt;0</formula>
    </cfRule>
  </conditionalFormatting>
  <conditionalFormatting sqref="F74:F75">
    <cfRule type="expression" dxfId="1430" priority="3">
      <formula>F74&gt;0</formula>
    </cfRule>
    <cfRule type="expression" dxfId="1429" priority="4">
      <formula>F74&lt;0</formula>
    </cfRule>
  </conditionalFormatting>
  <conditionalFormatting sqref="H74:H75">
    <cfRule type="expression" dxfId="1428" priority="1">
      <formula>H74&gt;0</formula>
    </cfRule>
    <cfRule type="expression" dxfId="142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184.3399</v>
      </c>
      <c r="R4" s="495">
        <v>1.0200000000000001E-2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2765.0985000000001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1113.0984999999928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1113.0984999999928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0.67378843825665091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6.9436947725370363E-3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202.77389000000002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200.93049100000002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199.08709200000001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197.24369300000001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195.400294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193.556895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191.71349600000002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189.87009700000002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188.02669800000001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186.18329900000001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184.3399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182.49650099999999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180.65310199999999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178.80970299999998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176.96630399999998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175.122905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173.279506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171.43610700000002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169.59270800000002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167.74930900000001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165.90591000000001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6" priority="37">
      <formula>F54&gt;0</formula>
    </cfRule>
    <cfRule type="expression" dxfId="1425" priority="38">
      <formula>F54&lt;0</formula>
    </cfRule>
  </conditionalFormatting>
  <conditionalFormatting sqref="Q7">
    <cfRule type="expression" dxfId="1424" priority="35">
      <formula>Q7&gt;0</formula>
    </cfRule>
    <cfRule type="expression" dxfId="1423" priority="36">
      <formula>Q7&lt;0</formula>
    </cfRule>
  </conditionalFormatting>
  <conditionalFormatting sqref="Q8">
    <cfRule type="expression" dxfId="1422" priority="33">
      <formula>Q8&gt;0</formula>
    </cfRule>
    <cfRule type="expression" dxfId="1421" priority="34">
      <formula>Q8&lt;0</formula>
    </cfRule>
  </conditionalFormatting>
  <conditionalFormatting sqref="F31:F53">
    <cfRule type="expression" dxfId="1420" priority="31">
      <formula>F31&gt;0</formula>
    </cfRule>
    <cfRule type="expression" dxfId="1419" priority="32">
      <formula>F31&lt;0</formula>
    </cfRule>
  </conditionalFormatting>
  <conditionalFormatting sqref="H31:H53">
    <cfRule type="expression" dxfId="1418" priority="29">
      <formula>H31&gt;0</formula>
    </cfRule>
    <cfRule type="expression" dxfId="1417" priority="30">
      <formula>H31&lt;0</formula>
    </cfRule>
  </conditionalFormatting>
  <conditionalFormatting sqref="Q10">
    <cfRule type="expression" dxfId="1416" priority="27">
      <formula>Q10&gt;0</formula>
    </cfRule>
    <cfRule type="expression" dxfId="1415" priority="28">
      <formula>Q10&lt;0</formula>
    </cfRule>
  </conditionalFormatting>
  <conditionalFormatting sqref="J25:J38">
    <cfRule type="expression" dxfId="1414" priority="25">
      <formula>J25&gt;0</formula>
    </cfRule>
    <cfRule type="expression" dxfId="1413" priority="26">
      <formula>J25&lt;0</formula>
    </cfRule>
  </conditionalFormatting>
  <conditionalFormatting sqref="K25:K38">
    <cfRule type="expression" dxfId="1412" priority="23">
      <formula>K25&gt;0</formula>
    </cfRule>
    <cfRule type="expression" dxfId="1411" priority="24">
      <formula>K25&lt;0</formula>
    </cfRule>
  </conditionalFormatting>
  <conditionalFormatting sqref="L25:L38">
    <cfRule type="expression" dxfId="1410" priority="21">
      <formula>L25&gt;0</formula>
    </cfRule>
    <cfRule type="expression" dxfId="1409" priority="22">
      <formula>L25&lt;0</formula>
    </cfRule>
  </conditionalFormatting>
  <conditionalFormatting sqref="F89:F110">
    <cfRule type="expression" dxfId="1408" priority="19">
      <formula>F89&gt;0</formula>
    </cfRule>
    <cfRule type="expression" dxfId="1407" priority="20">
      <formula>F89&lt;0</formula>
    </cfRule>
  </conditionalFormatting>
  <conditionalFormatting sqref="H89:H110">
    <cfRule type="expression" dxfId="1406" priority="17">
      <formula>H89&gt;0</formula>
    </cfRule>
    <cfRule type="expression" dxfId="1405" priority="18">
      <formula>H89&lt;0</formula>
    </cfRule>
  </conditionalFormatting>
  <conditionalFormatting sqref="J89:J102">
    <cfRule type="expression" dxfId="1404" priority="15">
      <formula>J89&gt;0</formula>
    </cfRule>
    <cfRule type="expression" dxfId="1403" priority="16">
      <formula>J89&lt;0</formula>
    </cfRule>
  </conditionalFormatting>
  <conditionalFormatting sqref="K89:K102">
    <cfRule type="expression" dxfId="1402" priority="13">
      <formula>K89&gt;0</formula>
    </cfRule>
    <cfRule type="expression" dxfId="1401" priority="14">
      <formula>K89&lt;0</formula>
    </cfRule>
  </conditionalFormatting>
  <conditionalFormatting sqref="L89:L102">
    <cfRule type="expression" dxfId="1400" priority="11">
      <formula>L89&gt;0</formula>
    </cfRule>
    <cfRule type="expression" dxfId="1399" priority="12">
      <formula>L89&lt;0</formula>
    </cfRule>
  </conditionalFormatting>
  <conditionalFormatting sqref="F25:F28">
    <cfRule type="expression" dxfId="1398" priority="9">
      <formula>F25&gt;0</formula>
    </cfRule>
    <cfRule type="expression" dxfId="1397" priority="10">
      <formula>F25&lt;0</formula>
    </cfRule>
  </conditionalFormatting>
  <conditionalFormatting sqref="H25:H28">
    <cfRule type="expression" dxfId="1396" priority="7">
      <formula>H25&gt;0</formula>
    </cfRule>
    <cfRule type="expression" dxfId="1395" priority="8">
      <formula>H25&lt;0</formula>
    </cfRule>
  </conditionalFormatting>
  <conditionalFormatting sqref="F29:F30">
    <cfRule type="expression" dxfId="1394" priority="3">
      <formula>F29&gt;0</formula>
    </cfRule>
    <cfRule type="expression" dxfId="1393" priority="4">
      <formula>F29&lt;0</formula>
    </cfRule>
  </conditionalFormatting>
  <conditionalFormatting sqref="H29:H30">
    <cfRule type="expression" dxfId="1392" priority="1">
      <formula>H29&gt;0</formula>
    </cfRule>
    <cfRule type="expression" dxfId="139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69.44</v>
      </c>
      <c r="R4" s="495">
        <v>3.3E-3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13888</v>
      </c>
      <c r="T5" s="1"/>
      <c r="U5" t="s">
        <v>1137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1471.5999999999913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1471.5999999999913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0.11852066621564948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2.3041474654377881E-2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11.621757322175732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1129</v>
      </c>
      <c r="V20" s="134"/>
    </row>
    <row r="21" spans="1:22" ht="20.25" thickBot="1" x14ac:dyDescent="0.35">
      <c r="O21" s="863" t="s">
        <v>78</v>
      </c>
      <c r="P21" s="863"/>
      <c r="U21" t="s">
        <v>1136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76.384</v>
      </c>
      <c r="V22" s="134"/>
    </row>
    <row r="23" spans="1:22" x14ac:dyDescent="0.25">
      <c r="O23" s="81">
        <v>1.0900000000000001</v>
      </c>
      <c r="P23" s="81">
        <f t="shared" ref="P23:P42" si="2">O23*$Q$4</f>
        <v>75.689599999999999</v>
      </c>
      <c r="T23" s="1">
        <v>43285</v>
      </c>
      <c r="U23" t="s">
        <v>1132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74.995199999999997</v>
      </c>
      <c r="U24" t="s">
        <v>1133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74.300799999999995</v>
      </c>
      <c r="U25" t="s">
        <v>1134</v>
      </c>
      <c r="V25" s="134"/>
    </row>
    <row r="26" spans="1:22" x14ac:dyDescent="0.25">
      <c r="O26" s="81">
        <v>1.06</v>
      </c>
      <c r="P26" s="81">
        <f t="shared" si="2"/>
        <v>73.606400000000008</v>
      </c>
      <c r="U26" t="s">
        <v>1135</v>
      </c>
      <c r="V26" s="134"/>
    </row>
    <row r="27" spans="1:22" x14ac:dyDescent="0.25">
      <c r="O27" s="81">
        <v>1.05</v>
      </c>
      <c r="P27" s="81">
        <f t="shared" si="2"/>
        <v>72.912000000000006</v>
      </c>
      <c r="V27" s="134"/>
    </row>
    <row r="28" spans="1:22" x14ac:dyDescent="0.25">
      <c r="O28" s="81">
        <v>1.04</v>
      </c>
      <c r="P28" s="81">
        <f t="shared" si="2"/>
        <v>72.217600000000004</v>
      </c>
      <c r="V28" s="134"/>
    </row>
    <row r="29" spans="1:22" x14ac:dyDescent="0.25">
      <c r="O29" s="81">
        <v>1.03</v>
      </c>
      <c r="P29" s="81">
        <f t="shared" si="2"/>
        <v>71.523200000000003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70.828800000000001</v>
      </c>
      <c r="T30" s="770">
        <v>43318</v>
      </c>
      <c r="U30" t="s">
        <v>1160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70.134399999999999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69.44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68.745599999999996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68.051199999999994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67.356799999999993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66.662399999999991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65.967999999999989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65.273599999999988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64.5792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63.884799999999998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63.190399999999997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62.496000000000002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0" priority="29">
      <formula>F7&gt;0</formula>
    </cfRule>
    <cfRule type="expression" dxfId="1389" priority="30">
      <formula>F7&lt;0</formula>
    </cfRule>
  </conditionalFormatting>
  <conditionalFormatting sqref="Q8">
    <cfRule type="expression" dxfId="1388" priority="27">
      <formula>Q8&gt;0</formula>
    </cfRule>
    <cfRule type="expression" dxfId="1387" priority="28">
      <formula>Q8&lt;0</formula>
    </cfRule>
  </conditionalFormatting>
  <conditionalFormatting sqref="F111:F132">
    <cfRule type="expression" dxfId="1386" priority="21">
      <formula>F111&gt;0</formula>
    </cfRule>
    <cfRule type="expression" dxfId="1385" priority="22">
      <formula>F111&lt;0</formula>
    </cfRule>
  </conditionalFormatting>
  <conditionalFormatting sqref="H111:H132">
    <cfRule type="expression" dxfId="1384" priority="19">
      <formula>H111&gt;0</formula>
    </cfRule>
    <cfRule type="expression" dxfId="1383" priority="20">
      <formula>H111&lt;0</formula>
    </cfRule>
  </conditionalFormatting>
  <conditionalFormatting sqref="Q10">
    <cfRule type="expression" dxfId="1382" priority="17">
      <formula>Q10&gt;0</formula>
    </cfRule>
    <cfRule type="expression" dxfId="1381" priority="18">
      <formula>Q10&lt;0</formula>
    </cfRule>
  </conditionalFormatting>
  <conditionalFormatting sqref="J31:J44">
    <cfRule type="expression" dxfId="1380" priority="15">
      <formula>J31&gt;0</formula>
    </cfRule>
    <cfRule type="expression" dxfId="1379" priority="16">
      <formula>J31&lt;0</formula>
    </cfRule>
  </conditionalFormatting>
  <conditionalFormatting sqref="K31:K44">
    <cfRule type="expression" dxfId="1378" priority="13">
      <formula>K31&gt;0</formula>
    </cfRule>
    <cfRule type="expression" dxfId="1377" priority="14">
      <formula>K31&lt;0</formula>
    </cfRule>
  </conditionalFormatting>
  <conditionalFormatting sqref="L31:L35 L37:L44">
    <cfRule type="expression" dxfId="1376" priority="11">
      <formula>L31&gt;0</formula>
    </cfRule>
    <cfRule type="expression" dxfId="1375" priority="12">
      <formula>L31&lt;0</formula>
    </cfRule>
  </conditionalFormatting>
  <conditionalFormatting sqref="M31:M44">
    <cfRule type="expression" dxfId="1374" priority="9">
      <formula>M31&gt;0</formula>
    </cfRule>
    <cfRule type="expression" dxfId="1373" priority="10">
      <formula>M31&lt;0</formula>
    </cfRule>
  </conditionalFormatting>
  <conditionalFormatting sqref="F81:F82 H81:H82">
    <cfRule type="expression" dxfId="1372" priority="5">
      <formula>F81&gt;0</formula>
    </cfRule>
    <cfRule type="expression" dxfId="1371" priority="6">
      <formula>F81&lt;0</formula>
    </cfRule>
  </conditionalFormatting>
  <conditionalFormatting sqref="F75:F80 H75:H80">
    <cfRule type="expression" dxfId="1370" priority="3">
      <formula>F75&gt;0</formula>
    </cfRule>
    <cfRule type="expression" dxfId="1369" priority="4">
      <formula>F75&lt;0</formula>
    </cfRule>
  </conditionalFormatting>
  <conditionalFormatting sqref="F71:F74 H71:H74">
    <cfRule type="expression" dxfId="1368" priority="1">
      <formula>F71&gt;0</formula>
    </cfRule>
    <cfRule type="expression" dxfId="1367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6" priority="21">
      <formula>F47&gt;0</formula>
    </cfRule>
    <cfRule type="expression" dxfId="1365" priority="22">
      <formula>F47&lt;0</formula>
    </cfRule>
  </conditionalFormatting>
  <conditionalFormatting sqref="Q7">
    <cfRule type="expression" dxfId="1364" priority="19">
      <formula>Q7&gt;0</formula>
    </cfRule>
    <cfRule type="expression" dxfId="1363" priority="20">
      <formula>Q7&lt;0</formula>
    </cfRule>
  </conditionalFormatting>
  <conditionalFormatting sqref="Q8">
    <cfRule type="expression" dxfId="1362" priority="17">
      <formula>Q8&gt;0</formula>
    </cfRule>
    <cfRule type="expression" dxfId="1361" priority="18">
      <formula>Q8&lt;0</formula>
    </cfRule>
  </conditionalFormatting>
  <conditionalFormatting sqref="F25:F46">
    <cfRule type="expression" dxfId="1360" priority="15">
      <formula>F25&gt;0</formula>
    </cfRule>
    <cfRule type="expression" dxfId="1359" priority="16">
      <formula>F25&lt;0</formula>
    </cfRule>
  </conditionalFormatting>
  <conditionalFormatting sqref="H25:H46">
    <cfRule type="expression" dxfId="1358" priority="13">
      <formula>H25&gt;0</formula>
    </cfRule>
    <cfRule type="expression" dxfId="1357" priority="14">
      <formula>H25&lt;0</formula>
    </cfRule>
  </conditionalFormatting>
  <conditionalFormatting sqref="F89:F110">
    <cfRule type="expression" dxfId="1356" priority="11">
      <formula>F89&gt;0</formula>
    </cfRule>
    <cfRule type="expression" dxfId="1355" priority="12">
      <formula>F89&lt;0</formula>
    </cfRule>
  </conditionalFormatting>
  <conditionalFormatting sqref="H89:H110">
    <cfRule type="expression" dxfId="1354" priority="9">
      <formula>H89&gt;0</formula>
    </cfRule>
    <cfRule type="expression" dxfId="1353" priority="10">
      <formula>H89&lt;0</formula>
    </cfRule>
  </conditionalFormatting>
  <conditionalFormatting sqref="Q10">
    <cfRule type="expression" dxfId="1352" priority="7">
      <formula>Q10&gt;0</formula>
    </cfRule>
    <cfRule type="expression" dxfId="1351" priority="8">
      <formula>Q10&lt;0</formula>
    </cfRule>
  </conditionalFormatting>
  <conditionalFormatting sqref="J25:J38">
    <cfRule type="expression" dxfId="1350" priority="5">
      <formula>J25&gt;0</formula>
    </cfRule>
    <cfRule type="expression" dxfId="1349" priority="6">
      <formula>J25&lt;0</formula>
    </cfRule>
  </conditionalFormatting>
  <conditionalFormatting sqref="K25:K38">
    <cfRule type="expression" dxfId="1348" priority="3">
      <formula>K25&gt;0</formula>
    </cfRule>
    <cfRule type="expression" dxfId="1347" priority="4">
      <formula>K25&lt;0</formula>
    </cfRule>
  </conditionalFormatting>
  <conditionalFormatting sqref="L25:L38">
    <cfRule type="expression" dxfId="1346" priority="1">
      <formula>L25&gt;0</formula>
    </cfRule>
    <cfRule type="expression" dxfId="13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48.94</v>
      </c>
      <c r="R4" s="495">
        <v>1.2800000000000001E-2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7341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2071.7699999999968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2071.7699999999968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0.39318268513615756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2.8197793216183081E-2</v>
      </c>
      <c r="R11">
        <f>0.345</f>
        <v>0.34499999999999997</v>
      </c>
      <c r="U11" t="s">
        <v>1260</v>
      </c>
    </row>
    <row r="12" spans="1:21" x14ac:dyDescent="0.25">
      <c r="H12" s="70"/>
      <c r="O12" s="11" t="s">
        <v>925</v>
      </c>
      <c r="Q12" s="1" t="s">
        <v>1278</v>
      </c>
    </row>
    <row r="13" spans="1:21" x14ac:dyDescent="0.25">
      <c r="H13" s="70"/>
      <c r="O13" s="11" t="s">
        <v>952</v>
      </c>
      <c r="Q13" s="2">
        <f>Q4/4.4</f>
        <v>11.122727272727271</v>
      </c>
      <c r="T13" s="1">
        <v>43338</v>
      </c>
      <c r="U13" t="s">
        <v>1282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16" ht="15.75" thickTop="1" x14ac:dyDescent="0.25">
      <c r="O17" s="81">
        <v>1.1000000000000001</v>
      </c>
      <c r="P17" s="81">
        <f>O17*$Q$4</f>
        <v>53.834000000000003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53.3446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52.855200000000004</v>
      </c>
    </row>
    <row r="20" spans="1:16" x14ac:dyDescent="0.25">
      <c r="O20" s="81">
        <v>1.07</v>
      </c>
      <c r="P20" s="81">
        <f t="shared" si="2"/>
        <v>52.3658</v>
      </c>
    </row>
    <row r="21" spans="1:16" x14ac:dyDescent="0.25">
      <c r="O21" s="81">
        <v>1.06</v>
      </c>
      <c r="P21" s="81">
        <f t="shared" si="2"/>
        <v>51.876399999999997</v>
      </c>
    </row>
    <row r="22" spans="1:16" x14ac:dyDescent="0.25">
      <c r="O22" s="81">
        <v>1.05</v>
      </c>
      <c r="P22" s="81">
        <f t="shared" si="2"/>
        <v>51.387</v>
      </c>
    </row>
    <row r="23" spans="1:16" x14ac:dyDescent="0.25">
      <c r="O23" s="81">
        <v>1.04</v>
      </c>
      <c r="P23" s="81">
        <f t="shared" si="2"/>
        <v>50.897599999999997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50.408200000000001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49.918799999999997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49.429400000000001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48.94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48.450599999999994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47.961199999999998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47.471799999999995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46.982399999999998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46.492999999999995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46.003599999999999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45.514200000000002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45.024799999999999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44.535400000000003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44.045999999999999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1275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4" priority="39">
      <formula>F54&gt;0</formula>
    </cfRule>
    <cfRule type="expression" dxfId="1343" priority="40">
      <formula>F54&lt;0</formula>
    </cfRule>
  </conditionalFormatting>
  <conditionalFormatting sqref="Q7">
    <cfRule type="expression" dxfId="1342" priority="37">
      <formula>Q7&gt;0</formula>
    </cfRule>
    <cfRule type="expression" dxfId="1341" priority="38">
      <formula>Q7&lt;0</formula>
    </cfRule>
  </conditionalFormatting>
  <conditionalFormatting sqref="Q8">
    <cfRule type="expression" dxfId="1340" priority="35">
      <formula>Q8&gt;0</formula>
    </cfRule>
    <cfRule type="expression" dxfId="1339" priority="36">
      <formula>Q8&lt;0</formula>
    </cfRule>
  </conditionalFormatting>
  <conditionalFormatting sqref="F33:F36 F38:F53">
    <cfRule type="expression" dxfId="1338" priority="33">
      <formula>F33&gt;0</formula>
    </cfRule>
    <cfRule type="expression" dxfId="1337" priority="34">
      <formula>F33&lt;0</formula>
    </cfRule>
  </conditionalFormatting>
  <conditionalFormatting sqref="H33:H36 H38:H53">
    <cfRule type="expression" dxfId="1336" priority="31">
      <formula>H33&gt;0</formula>
    </cfRule>
    <cfRule type="expression" dxfId="1335" priority="32">
      <formula>H33&lt;0</formula>
    </cfRule>
  </conditionalFormatting>
  <conditionalFormatting sqref="Q10">
    <cfRule type="expression" dxfId="1334" priority="29">
      <formula>Q10&gt;0</formula>
    </cfRule>
    <cfRule type="expression" dxfId="1333" priority="30">
      <formula>Q10&lt;0</formula>
    </cfRule>
  </conditionalFormatting>
  <conditionalFormatting sqref="J25:J38">
    <cfRule type="expression" dxfId="1332" priority="27">
      <formula>J25&gt;0</formula>
    </cfRule>
    <cfRule type="expression" dxfId="1331" priority="28">
      <formula>J25&lt;0</formula>
    </cfRule>
  </conditionalFormatting>
  <conditionalFormatting sqref="K25:K38">
    <cfRule type="expression" dxfId="1330" priority="25">
      <formula>K25&gt;0</formula>
    </cfRule>
    <cfRule type="expression" dxfId="1329" priority="26">
      <formula>K25&lt;0</formula>
    </cfRule>
  </conditionalFormatting>
  <conditionalFormatting sqref="L25">
    <cfRule type="expression" dxfId="1328" priority="23">
      <formula>L25&gt;0</formula>
    </cfRule>
    <cfRule type="expression" dxfId="1327" priority="24">
      <formula>L25&lt;0</formula>
    </cfRule>
  </conditionalFormatting>
  <conditionalFormatting sqref="F89:F110">
    <cfRule type="expression" dxfId="1326" priority="21">
      <formula>F89&gt;0</formula>
    </cfRule>
    <cfRule type="expression" dxfId="1325" priority="22">
      <formula>F89&lt;0</formula>
    </cfRule>
  </conditionalFormatting>
  <conditionalFormatting sqref="H89:H110">
    <cfRule type="expression" dxfId="1324" priority="19">
      <formula>H89&gt;0</formula>
    </cfRule>
    <cfRule type="expression" dxfId="1323" priority="20">
      <formula>H89&lt;0</formula>
    </cfRule>
  </conditionalFormatting>
  <conditionalFormatting sqref="J89:J102">
    <cfRule type="expression" dxfId="1322" priority="17">
      <formula>J89&gt;0</formula>
    </cfRule>
    <cfRule type="expression" dxfId="1321" priority="18">
      <formula>J89&lt;0</formula>
    </cfRule>
  </conditionalFormatting>
  <conditionalFormatting sqref="K89:K102">
    <cfRule type="expression" dxfId="1320" priority="15">
      <formula>K89&gt;0</formula>
    </cfRule>
    <cfRule type="expression" dxfId="1319" priority="16">
      <formula>K89&lt;0</formula>
    </cfRule>
  </conditionalFormatting>
  <conditionalFormatting sqref="L89:L102">
    <cfRule type="expression" dxfId="1318" priority="13">
      <formula>L89&gt;0</formula>
    </cfRule>
    <cfRule type="expression" dxfId="1317" priority="14">
      <formula>L89&lt;0</formula>
    </cfRule>
  </conditionalFormatting>
  <conditionalFormatting sqref="F29:F32">
    <cfRule type="expression" dxfId="1316" priority="11">
      <formula>F29&gt;0</formula>
    </cfRule>
    <cfRule type="expression" dxfId="1315" priority="12">
      <formula>F29&lt;0</formula>
    </cfRule>
  </conditionalFormatting>
  <conditionalFormatting sqref="H29:H32">
    <cfRule type="expression" dxfId="1314" priority="9">
      <formula>H29&gt;0</formula>
    </cfRule>
    <cfRule type="expression" dxfId="1313" priority="10">
      <formula>H29&lt;0</formula>
    </cfRule>
  </conditionalFormatting>
  <conditionalFormatting sqref="F25:F28">
    <cfRule type="expression" dxfId="1312" priority="7">
      <formula>F25&gt;0</formula>
    </cfRule>
    <cfRule type="expression" dxfId="1311" priority="8">
      <formula>F25&lt;0</formula>
    </cfRule>
  </conditionalFormatting>
  <conditionalFormatting sqref="H25:H28">
    <cfRule type="expression" dxfId="1310" priority="5">
      <formula>H25&gt;0</formula>
    </cfRule>
    <cfRule type="expression" dxfId="1309" priority="6">
      <formula>H25&lt;0</formula>
    </cfRule>
  </conditionalFormatting>
  <conditionalFormatting sqref="F37">
    <cfRule type="expression" dxfId="1308" priority="3">
      <formula>F37&gt;0</formula>
    </cfRule>
    <cfRule type="expression" dxfId="1307" priority="4">
      <formula>F37&lt;0</formula>
    </cfRule>
  </conditionalFormatting>
  <conditionalFormatting sqref="H37">
    <cfRule type="expression" dxfId="1306" priority="1">
      <formula>H37&gt;0</formula>
    </cfRule>
    <cfRule type="expression" dxfId="130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205.77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205.77</v>
      </c>
      <c r="R4" s="495">
        <v>1.26E-2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8.5532390533119493E-3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23.871229698375874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226.34700000000004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224.28930000000003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222.23160000000001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220.17390000000003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218.11620000000002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216.05850000000001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214.00080000000003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211.94310000000002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209.8854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207.82770000000002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205.77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203.7123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201.65460000000002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199.59690000000001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197.53919999999999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195.48150000000001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193.4238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191.36610000000002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189.30840000000001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187.25070000000002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185.19300000000001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4" priority="31">
      <formula>F47&gt;0</formula>
    </cfRule>
    <cfRule type="expression" dxfId="1303" priority="32">
      <formula>F47&lt;0</formula>
    </cfRule>
  </conditionalFormatting>
  <conditionalFormatting sqref="Q7">
    <cfRule type="expression" dxfId="1302" priority="29">
      <formula>Q7&gt;0</formula>
    </cfRule>
    <cfRule type="expression" dxfId="1301" priority="30">
      <formula>Q7&lt;0</formula>
    </cfRule>
  </conditionalFormatting>
  <conditionalFormatting sqref="Q8">
    <cfRule type="expression" dxfId="1300" priority="27">
      <formula>Q8&gt;0</formula>
    </cfRule>
    <cfRule type="expression" dxfId="1299" priority="28">
      <formula>Q8&lt;0</formula>
    </cfRule>
  </conditionalFormatting>
  <conditionalFormatting sqref="F30:F46">
    <cfRule type="expression" dxfId="1298" priority="25">
      <formula>F30&gt;0</formula>
    </cfRule>
    <cfRule type="expression" dxfId="1297" priority="26">
      <formula>F30&lt;0</formula>
    </cfRule>
  </conditionalFormatting>
  <conditionalFormatting sqref="H30:H46">
    <cfRule type="expression" dxfId="1296" priority="23">
      <formula>H30&gt;0</formula>
    </cfRule>
    <cfRule type="expression" dxfId="1295" priority="24">
      <formula>H30&lt;0</formula>
    </cfRule>
  </conditionalFormatting>
  <conditionalFormatting sqref="Q10">
    <cfRule type="expression" dxfId="1294" priority="21">
      <formula>Q10&gt;0</formula>
    </cfRule>
    <cfRule type="expression" dxfId="1293" priority="22">
      <formula>Q10&lt;0</formula>
    </cfRule>
  </conditionalFormatting>
  <conditionalFormatting sqref="J25:J38">
    <cfRule type="expression" dxfId="1292" priority="19">
      <formula>J25&gt;0</formula>
    </cfRule>
    <cfRule type="expression" dxfId="1291" priority="20">
      <formula>J25&lt;0</formula>
    </cfRule>
  </conditionalFormatting>
  <conditionalFormatting sqref="K25:K38">
    <cfRule type="expression" dxfId="1290" priority="17">
      <formula>K25&gt;0</formula>
    </cfRule>
    <cfRule type="expression" dxfId="1289" priority="18">
      <formula>K25&lt;0</formula>
    </cfRule>
  </conditionalFormatting>
  <conditionalFormatting sqref="L25:L38">
    <cfRule type="expression" dxfId="1288" priority="15">
      <formula>L25&gt;0</formula>
    </cfRule>
    <cfRule type="expression" dxfId="1287" priority="16">
      <formula>L25&lt;0</formula>
    </cfRule>
  </conditionalFormatting>
  <conditionalFormatting sqref="F89:F110">
    <cfRule type="expression" dxfId="1286" priority="13">
      <formula>F89&gt;0</formula>
    </cfRule>
    <cfRule type="expression" dxfId="1285" priority="14">
      <formula>F89&lt;0</formula>
    </cfRule>
  </conditionalFormatting>
  <conditionalFormatting sqref="H89:H110">
    <cfRule type="expression" dxfId="1284" priority="11">
      <formula>H89&gt;0</formula>
    </cfRule>
    <cfRule type="expression" dxfId="1283" priority="12">
      <formula>H89&lt;0</formula>
    </cfRule>
  </conditionalFormatting>
  <conditionalFormatting sqref="J89:J102">
    <cfRule type="expression" dxfId="1282" priority="9">
      <formula>J89&gt;0</formula>
    </cfRule>
    <cfRule type="expression" dxfId="1281" priority="10">
      <formula>J89&lt;0</formula>
    </cfRule>
  </conditionalFormatting>
  <conditionalFormatting sqref="K89:K102">
    <cfRule type="expression" dxfId="1280" priority="7">
      <formula>K89&gt;0</formula>
    </cfRule>
    <cfRule type="expression" dxfId="1279" priority="8">
      <formula>K89&lt;0</formula>
    </cfRule>
  </conditionalFormatting>
  <conditionalFormatting sqref="L89:L102">
    <cfRule type="expression" dxfId="1278" priority="5">
      <formula>L89&gt;0</formula>
    </cfRule>
    <cfRule type="expression" dxfId="1277" priority="6">
      <formula>L89&lt;0</formula>
    </cfRule>
  </conditionalFormatting>
  <conditionalFormatting sqref="F25:F29">
    <cfRule type="expression" dxfId="1276" priority="3">
      <formula>F25&gt;0</formula>
    </cfRule>
    <cfRule type="expression" dxfId="1275" priority="4">
      <formula>F25&lt;0</formula>
    </cfRule>
  </conditionalFormatting>
  <conditionalFormatting sqref="H25:H29">
    <cfRule type="expression" dxfId="1274" priority="1">
      <formula>H25&gt;0</formula>
    </cfRule>
    <cfRule type="expression" dxfId="12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1218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1217</v>
      </c>
      <c r="U3" t="s">
        <v>1216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59.57</v>
      </c>
      <c r="R4" s="495">
        <v>9.1999999999999998E-3</v>
      </c>
      <c r="T4" t="s">
        <v>1120</v>
      </c>
      <c r="U4" t="s">
        <v>1219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11914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46.590000000000146</v>
      </c>
      <c r="R7">
        <v>100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46.590000000000146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3.9258776767635188E-3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4.1967433271781096E-2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1214</v>
      </c>
      <c r="T12" s="770">
        <v>43315</v>
      </c>
      <c r="U12" t="s">
        <v>1212</v>
      </c>
    </row>
    <row r="13" spans="1:21" x14ac:dyDescent="0.25">
      <c r="H13" s="70"/>
      <c r="O13" s="11" t="s">
        <v>952</v>
      </c>
      <c r="Q13">
        <f>Q4/3.79</f>
        <v>15.717678100263852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3" t="s">
        <v>78</v>
      </c>
      <c r="P21" s="863"/>
    </row>
    <row r="22" spans="1:16" ht="15.75" thickTop="1" x14ac:dyDescent="0.25">
      <c r="O22" s="81">
        <v>1.1000000000000001</v>
      </c>
      <c r="P22" s="81">
        <f>O22*$Q$4</f>
        <v>65.527000000000001</v>
      </c>
    </row>
    <row r="23" spans="1:16" x14ac:dyDescent="0.25">
      <c r="O23" s="81">
        <v>1.0900000000000001</v>
      </c>
      <c r="P23" s="81">
        <f t="shared" ref="P23:P42" si="0">O23*$Q$4</f>
        <v>64.931300000000007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64.335599999999999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63.739900000000006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63.144200000000005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62.548500000000004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61.952800000000003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61.357100000000003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60.761400000000002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60.165700000000001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59.57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58.974299999999999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58.378599999999999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57.782899999999998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57.187199999999997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56.591499999999996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55.995799999999996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55.400100000000002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54.804400000000001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54.2087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53.613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2" priority="35">
      <formula>F25&gt;0</formula>
    </cfRule>
    <cfRule type="expression" dxfId="1271" priority="36">
      <formula>F25&lt;0</formula>
    </cfRule>
  </conditionalFormatting>
  <conditionalFormatting sqref="Q7">
    <cfRule type="expression" dxfId="1270" priority="33">
      <formula>Q7&gt;0</formula>
    </cfRule>
    <cfRule type="expression" dxfId="1269" priority="34">
      <formula>Q7&lt;0</formula>
    </cfRule>
  </conditionalFormatting>
  <conditionalFormatting sqref="Q8">
    <cfRule type="expression" dxfId="1268" priority="31">
      <formula>Q8&gt;0</formula>
    </cfRule>
    <cfRule type="expression" dxfId="1267" priority="32">
      <formula>Q8&lt;0</formula>
    </cfRule>
  </conditionalFormatting>
  <conditionalFormatting sqref="F39:F54">
    <cfRule type="expression" dxfId="1266" priority="29">
      <formula>F39&gt;0</formula>
    </cfRule>
    <cfRule type="expression" dxfId="1265" priority="30">
      <formula>F39&lt;0</formula>
    </cfRule>
  </conditionalFormatting>
  <conditionalFormatting sqref="H39:H54">
    <cfRule type="expression" dxfId="1264" priority="27">
      <formula>H39&gt;0</formula>
    </cfRule>
    <cfRule type="expression" dxfId="1263" priority="28">
      <formula>H39&lt;0</formula>
    </cfRule>
  </conditionalFormatting>
  <conditionalFormatting sqref="Q10">
    <cfRule type="expression" dxfId="1262" priority="25">
      <formula>Q10&gt;0</formula>
    </cfRule>
    <cfRule type="expression" dxfId="1261" priority="26">
      <formula>Q10&lt;0</formula>
    </cfRule>
  </conditionalFormatting>
  <conditionalFormatting sqref="L25:L32">
    <cfRule type="expression" dxfId="1260" priority="19">
      <formula>L25&gt;0</formula>
    </cfRule>
    <cfRule type="expression" dxfId="1259" priority="20">
      <formula>L25&lt;0</formula>
    </cfRule>
  </conditionalFormatting>
  <conditionalFormatting sqref="F88:F109">
    <cfRule type="expression" dxfId="1258" priority="17">
      <formula>F88&gt;0</formula>
    </cfRule>
    <cfRule type="expression" dxfId="1257" priority="18">
      <formula>F88&lt;0</formula>
    </cfRule>
  </conditionalFormatting>
  <conditionalFormatting sqref="H88:H109">
    <cfRule type="expression" dxfId="1256" priority="15">
      <formula>H88&gt;0</formula>
    </cfRule>
    <cfRule type="expression" dxfId="1255" priority="16">
      <formula>H88&lt;0</formula>
    </cfRule>
  </conditionalFormatting>
  <conditionalFormatting sqref="J88:J101">
    <cfRule type="expression" dxfId="1254" priority="13">
      <formula>J88&gt;0</formula>
    </cfRule>
    <cfRule type="expression" dxfId="1253" priority="14">
      <formula>J88&lt;0</formula>
    </cfRule>
  </conditionalFormatting>
  <conditionalFormatting sqref="K88:K101">
    <cfRule type="expression" dxfId="1252" priority="11">
      <formula>K88&gt;0</formula>
    </cfRule>
    <cfRule type="expression" dxfId="1251" priority="12">
      <formula>K88&lt;0</formula>
    </cfRule>
  </conditionalFormatting>
  <conditionalFormatting sqref="L88:L101">
    <cfRule type="expression" dxfId="1250" priority="9">
      <formula>L88&gt;0</formula>
    </cfRule>
    <cfRule type="expression" dxfId="1249" priority="10">
      <formula>L88&lt;0</formula>
    </cfRule>
  </conditionalFormatting>
  <conditionalFormatting sqref="F25:F29">
    <cfRule type="expression" dxfId="1248" priority="7">
      <formula>F25&gt;0</formula>
    </cfRule>
    <cfRule type="expression" dxfId="1247" priority="8">
      <formula>F25&lt;0</formula>
    </cfRule>
  </conditionalFormatting>
  <conditionalFormatting sqref="H25:H29">
    <cfRule type="expression" dxfId="1246" priority="5">
      <formula>H25&gt;0</formula>
    </cfRule>
    <cfRule type="expression" dxfId="1245" priority="6">
      <formula>H25&lt;0</formula>
    </cfRule>
  </conditionalFormatting>
  <conditionalFormatting sqref="F35:F38">
    <cfRule type="expression" dxfId="1244" priority="3">
      <formula>F35&gt;0</formula>
    </cfRule>
    <cfRule type="expression" dxfId="1243" priority="4">
      <formula>F35&lt;0</formula>
    </cfRule>
  </conditionalFormatting>
  <conditionalFormatting sqref="H35:H38">
    <cfRule type="expression" dxfId="1242" priority="1">
      <formula>H35&gt;0</formula>
    </cfRule>
    <cfRule type="expression" dxfId="124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5">
      <formula>F47&gt;0</formula>
    </cfRule>
    <cfRule type="expression" dxfId="1239" priority="36">
      <formula>F47&lt;0</formula>
    </cfRule>
  </conditionalFormatting>
  <conditionalFormatting sqref="Q7">
    <cfRule type="expression" dxfId="1238" priority="33">
      <formula>Q7&gt;0</formula>
    </cfRule>
    <cfRule type="expression" dxfId="1237" priority="34">
      <formula>Q7&lt;0</formula>
    </cfRule>
  </conditionalFormatting>
  <conditionalFormatting sqref="Q8">
    <cfRule type="expression" dxfId="1236" priority="31">
      <formula>Q8&gt;0</formula>
    </cfRule>
    <cfRule type="expression" dxfId="1235" priority="32">
      <formula>Q8&lt;0</formula>
    </cfRule>
  </conditionalFormatting>
  <conditionalFormatting sqref="F32:F46">
    <cfRule type="expression" dxfId="1234" priority="29">
      <formula>F32&gt;0</formula>
    </cfRule>
    <cfRule type="expression" dxfId="1233" priority="30">
      <formula>F32&lt;0</formula>
    </cfRule>
  </conditionalFormatting>
  <conditionalFormatting sqref="H32:H46">
    <cfRule type="expression" dxfId="1232" priority="27">
      <formula>H32&gt;0</formula>
    </cfRule>
    <cfRule type="expression" dxfId="1231" priority="28">
      <formula>H32&lt;0</formula>
    </cfRule>
  </conditionalFormatting>
  <conditionalFormatting sqref="Q10">
    <cfRule type="expression" dxfId="1230" priority="25">
      <formula>Q10&gt;0</formula>
    </cfRule>
    <cfRule type="expression" dxfId="1229" priority="26">
      <formula>Q10&lt;0</formula>
    </cfRule>
  </conditionalFormatting>
  <conditionalFormatting sqref="J25:J38">
    <cfRule type="expression" dxfId="1228" priority="23">
      <formula>J25&gt;0</formula>
    </cfRule>
    <cfRule type="expression" dxfId="1227" priority="24">
      <formula>J25&lt;0</formula>
    </cfRule>
  </conditionalFormatting>
  <conditionalFormatting sqref="K25:K38">
    <cfRule type="expression" dxfId="1226" priority="21">
      <formula>K25&gt;0</formula>
    </cfRule>
    <cfRule type="expression" dxfId="1225" priority="22">
      <formula>K25&lt;0</formula>
    </cfRule>
  </conditionalFormatting>
  <conditionalFormatting sqref="L25:L38">
    <cfRule type="expression" dxfId="1224" priority="19">
      <formula>L25&gt;0</formula>
    </cfRule>
    <cfRule type="expression" dxfId="1223" priority="20">
      <formula>L25&lt;0</formula>
    </cfRule>
  </conditionalFormatting>
  <conditionalFormatting sqref="F89:F110">
    <cfRule type="expression" dxfId="1222" priority="17">
      <formula>F89&gt;0</formula>
    </cfRule>
    <cfRule type="expression" dxfId="1221" priority="18">
      <formula>F89&lt;0</formula>
    </cfRule>
  </conditionalFormatting>
  <conditionalFormatting sqref="H89:H110">
    <cfRule type="expression" dxfId="1220" priority="15">
      <formula>H89&gt;0</formula>
    </cfRule>
    <cfRule type="expression" dxfId="1219" priority="16">
      <formula>H89&lt;0</formula>
    </cfRule>
  </conditionalFormatting>
  <conditionalFormatting sqref="J89:J102">
    <cfRule type="expression" dxfId="1218" priority="13">
      <formula>J89&gt;0</formula>
    </cfRule>
    <cfRule type="expression" dxfId="1217" priority="14">
      <formula>J89&lt;0</formula>
    </cfRule>
  </conditionalFormatting>
  <conditionalFormatting sqref="K89:K102">
    <cfRule type="expression" dxfId="1216" priority="11">
      <formula>K89&gt;0</formula>
    </cfRule>
    <cfRule type="expression" dxfId="1215" priority="12">
      <formula>K89&lt;0</formula>
    </cfRule>
  </conditionalFormatting>
  <conditionalFormatting sqref="L89:L102">
    <cfRule type="expression" dxfId="1214" priority="9">
      <formula>L89&gt;0</formula>
    </cfRule>
    <cfRule type="expression" dxfId="1213" priority="10">
      <formula>L89&lt;0</formula>
    </cfRule>
  </conditionalFormatting>
  <conditionalFormatting sqref="F25:F28">
    <cfRule type="expression" dxfId="1212" priority="7">
      <formula>F25&gt;0</formula>
    </cfRule>
    <cfRule type="expression" dxfId="1211" priority="8">
      <formula>F25&lt;0</formula>
    </cfRule>
  </conditionalFormatting>
  <conditionalFormatting sqref="H25:H28">
    <cfRule type="expression" dxfId="1210" priority="5">
      <formula>H25&gt;0</formula>
    </cfRule>
    <cfRule type="expression" dxfId="1209" priority="6">
      <formula>H25&lt;0</formula>
    </cfRule>
  </conditionalFormatting>
  <conditionalFormatting sqref="F29:F31">
    <cfRule type="expression" dxfId="1208" priority="3">
      <formula>F29&gt;0</formula>
    </cfRule>
    <cfRule type="expression" dxfId="1207" priority="4">
      <formula>F29&lt;0</formula>
    </cfRule>
  </conditionalFormatting>
  <conditionalFormatting sqref="H29:H31">
    <cfRule type="expression" dxfId="1206" priority="1">
      <formula>H29&gt;0</formula>
    </cfRule>
    <cfRule type="expression" dxfId="120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153.5</v>
      </c>
      <c r="R4" s="495">
        <v>0.03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3070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1259.0300000000025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1259.0300000000025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0.69522410641811028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3.3876221498371339E-3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1181</v>
      </c>
    </row>
    <row r="13" spans="1:21" x14ac:dyDescent="0.25">
      <c r="H13" s="70"/>
      <c r="O13" s="11" t="s">
        <v>952</v>
      </c>
      <c r="Q13" s="2">
        <f>Q4/8.62</f>
        <v>17.807424593967518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168.85000000000002</v>
      </c>
    </row>
    <row r="20" spans="1:21" x14ac:dyDescent="0.25">
      <c r="O20" s="81">
        <v>1.0900000000000001</v>
      </c>
      <c r="P20" s="81">
        <f t="shared" ref="P20:P39" si="2">O20*$Q$4</f>
        <v>167.31500000000003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165.78</v>
      </c>
    </row>
    <row r="22" spans="1:21" x14ac:dyDescent="0.25">
      <c r="O22" s="81">
        <v>1.07</v>
      </c>
      <c r="P22" s="81">
        <f t="shared" si="2"/>
        <v>164.245</v>
      </c>
    </row>
    <row r="23" spans="1:21" x14ac:dyDescent="0.25">
      <c r="O23" s="81">
        <v>1.06</v>
      </c>
      <c r="P23" s="81">
        <f t="shared" si="2"/>
        <v>162.71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161.17500000000001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159.64000000000001</v>
      </c>
      <c r="T25" s="156">
        <v>43305</v>
      </c>
      <c r="U25" t="s">
        <v>1156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158.10500000000002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156.57</v>
      </c>
      <c r="T27" s="156">
        <v>43313</v>
      </c>
      <c r="U27" t="s">
        <v>1155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155.035</v>
      </c>
      <c r="T28" s="156">
        <v>43314</v>
      </c>
      <c r="U28" t="s">
        <v>1158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153.5</v>
      </c>
      <c r="T29" s="156">
        <v>43326</v>
      </c>
      <c r="U29" t="s">
        <v>1157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151.965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150.43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148.89499999999998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147.35999999999999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145.82499999999999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144.29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142.755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141.22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139.685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138.15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4" priority="31">
      <formula>F62&gt;0</formula>
    </cfRule>
    <cfRule type="expression" dxfId="1203" priority="32">
      <formula>F62&lt;0</formula>
    </cfRule>
  </conditionalFormatting>
  <conditionalFormatting sqref="Q7">
    <cfRule type="expression" dxfId="1202" priority="29">
      <formula>Q7&gt;0</formula>
    </cfRule>
    <cfRule type="expression" dxfId="1201" priority="30">
      <formula>Q7&lt;0</formula>
    </cfRule>
  </conditionalFormatting>
  <conditionalFormatting sqref="Q8">
    <cfRule type="expression" dxfId="1200" priority="27">
      <formula>Q8&gt;0</formula>
    </cfRule>
    <cfRule type="expression" dxfId="1199" priority="28">
      <formula>Q8&lt;0</formula>
    </cfRule>
  </conditionalFormatting>
  <conditionalFormatting sqref="F34:F61">
    <cfRule type="expression" dxfId="1198" priority="25">
      <formula>F34&gt;0</formula>
    </cfRule>
    <cfRule type="expression" dxfId="1197" priority="26">
      <formula>F34&lt;0</formula>
    </cfRule>
  </conditionalFormatting>
  <conditionalFormatting sqref="H34:H61">
    <cfRule type="expression" dxfId="1196" priority="23">
      <formula>H34&gt;0</formula>
    </cfRule>
    <cfRule type="expression" dxfId="1195" priority="24">
      <formula>H34&lt;0</formula>
    </cfRule>
  </conditionalFormatting>
  <conditionalFormatting sqref="Q10">
    <cfRule type="expression" dxfId="1194" priority="21">
      <formula>Q10&gt;0</formula>
    </cfRule>
    <cfRule type="expression" dxfId="1193" priority="22">
      <formula>Q10&lt;0</formula>
    </cfRule>
  </conditionalFormatting>
  <conditionalFormatting sqref="J25:J38">
    <cfRule type="expression" dxfId="1192" priority="19">
      <formula>J25&gt;0</formula>
    </cfRule>
    <cfRule type="expression" dxfId="1191" priority="20">
      <formula>J25&lt;0</formula>
    </cfRule>
  </conditionalFormatting>
  <conditionalFormatting sqref="K25:K35 K37:K38">
    <cfRule type="expression" dxfId="1190" priority="17">
      <formula>K25&gt;0</formula>
    </cfRule>
    <cfRule type="expression" dxfId="1189" priority="18">
      <formula>K25&lt;0</formula>
    </cfRule>
  </conditionalFormatting>
  <conditionalFormatting sqref="L25">
    <cfRule type="expression" dxfId="1188" priority="15">
      <formula>L25&gt;0</formula>
    </cfRule>
    <cfRule type="expression" dxfId="1187" priority="16">
      <formula>L25&lt;0</formula>
    </cfRule>
  </conditionalFormatting>
  <conditionalFormatting sqref="F89:F110">
    <cfRule type="expression" dxfId="1186" priority="13">
      <formula>F89&gt;0</formula>
    </cfRule>
    <cfRule type="expression" dxfId="1185" priority="14">
      <formula>F89&lt;0</formula>
    </cfRule>
  </conditionalFormatting>
  <conditionalFormatting sqref="H89:H110">
    <cfRule type="expression" dxfId="1184" priority="11">
      <formula>H89&gt;0</formula>
    </cfRule>
    <cfRule type="expression" dxfId="1183" priority="12">
      <formula>H89&lt;0</formula>
    </cfRule>
  </conditionalFormatting>
  <conditionalFormatting sqref="J89:J102">
    <cfRule type="expression" dxfId="1182" priority="9">
      <formula>J89&gt;0</formula>
    </cfRule>
    <cfRule type="expression" dxfId="1181" priority="10">
      <formula>J89&lt;0</formula>
    </cfRule>
  </conditionalFormatting>
  <conditionalFormatting sqref="K89:K102">
    <cfRule type="expression" dxfId="1180" priority="7">
      <formula>K89&gt;0</formula>
    </cfRule>
    <cfRule type="expression" dxfId="1179" priority="8">
      <formula>K89&lt;0</formula>
    </cfRule>
  </conditionalFormatting>
  <conditionalFormatting sqref="L89:L102">
    <cfRule type="expression" dxfId="1178" priority="5">
      <formula>L89&gt;0</formula>
    </cfRule>
    <cfRule type="expression" dxfId="1177" priority="6">
      <formula>L89&lt;0</formula>
    </cfRule>
  </conditionalFormatting>
  <conditionalFormatting sqref="F25:F33">
    <cfRule type="expression" dxfId="1176" priority="3">
      <formula>F25&gt;0</formula>
    </cfRule>
    <cfRule type="expression" dxfId="1175" priority="4">
      <formula>F25&lt;0</formula>
    </cfRule>
  </conditionalFormatting>
  <conditionalFormatting sqref="H25:H33">
    <cfRule type="expression" dxfId="1174" priority="1">
      <formula>H25&gt;0</formula>
    </cfRule>
    <cfRule type="expression" dxfId="11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2" priority="31">
      <formula>F47&gt;0</formula>
    </cfRule>
    <cfRule type="expression" dxfId="1171" priority="32">
      <formula>F47&lt;0</formula>
    </cfRule>
  </conditionalFormatting>
  <conditionalFormatting sqref="Q7">
    <cfRule type="expression" dxfId="1170" priority="29">
      <formula>Q7&gt;0</formula>
    </cfRule>
    <cfRule type="expression" dxfId="1169" priority="30">
      <formula>Q7&lt;0</formula>
    </cfRule>
  </conditionalFormatting>
  <conditionalFormatting sqref="Q8">
    <cfRule type="expression" dxfId="1168" priority="27">
      <formula>Q8&gt;0</formula>
    </cfRule>
    <cfRule type="expression" dxfId="1167" priority="28">
      <formula>Q8&lt;0</formula>
    </cfRule>
  </conditionalFormatting>
  <conditionalFormatting sqref="F32:F46">
    <cfRule type="expression" dxfId="1166" priority="25">
      <formula>F32&gt;0</formula>
    </cfRule>
    <cfRule type="expression" dxfId="1165" priority="26">
      <formula>F32&lt;0</formula>
    </cfRule>
  </conditionalFormatting>
  <conditionalFormatting sqref="H32:H46">
    <cfRule type="expression" dxfId="1164" priority="23">
      <formula>H32&gt;0</formula>
    </cfRule>
    <cfRule type="expression" dxfId="1163" priority="24">
      <formula>H32&lt;0</formula>
    </cfRule>
  </conditionalFormatting>
  <conditionalFormatting sqref="Q10">
    <cfRule type="expression" dxfId="1162" priority="21">
      <formula>Q10&gt;0</formula>
    </cfRule>
    <cfRule type="expression" dxfId="1161" priority="22">
      <formula>Q10&lt;0</formula>
    </cfRule>
  </conditionalFormatting>
  <conditionalFormatting sqref="J25:J38">
    <cfRule type="expression" dxfId="1160" priority="19">
      <formula>J25&gt;0</formula>
    </cfRule>
    <cfRule type="expression" dxfId="1159" priority="20">
      <formula>J25&lt;0</formula>
    </cfRule>
  </conditionalFormatting>
  <conditionalFormatting sqref="K25:K38">
    <cfRule type="expression" dxfId="1158" priority="17">
      <formula>K25&gt;0</formula>
    </cfRule>
    <cfRule type="expression" dxfId="1157" priority="18">
      <formula>K25&lt;0</formula>
    </cfRule>
  </conditionalFormatting>
  <conditionalFormatting sqref="L25:L38">
    <cfRule type="expression" dxfId="1156" priority="15">
      <formula>L25&gt;0</formula>
    </cfRule>
    <cfRule type="expression" dxfId="1155" priority="16">
      <formula>L25&lt;0</formula>
    </cfRule>
  </conditionalFormatting>
  <conditionalFormatting sqref="F89:F110">
    <cfRule type="expression" dxfId="1154" priority="13">
      <formula>F89&gt;0</formula>
    </cfRule>
    <cfRule type="expression" dxfId="1153" priority="14">
      <formula>F89&lt;0</formula>
    </cfRule>
  </conditionalFormatting>
  <conditionalFormatting sqref="H89:H110">
    <cfRule type="expression" dxfId="1152" priority="11">
      <formula>H89&gt;0</formula>
    </cfRule>
    <cfRule type="expression" dxfId="1151" priority="12">
      <formula>H89&lt;0</formula>
    </cfRule>
  </conditionalFormatting>
  <conditionalFormatting sqref="J89:J102">
    <cfRule type="expression" dxfId="1150" priority="9">
      <formula>J89&gt;0</formula>
    </cfRule>
    <cfRule type="expression" dxfId="1149" priority="10">
      <formula>J89&lt;0</formula>
    </cfRule>
  </conditionalFormatting>
  <conditionalFormatting sqref="K89:K102">
    <cfRule type="expression" dxfId="1148" priority="7">
      <formula>K89&gt;0</formula>
    </cfRule>
    <cfRule type="expression" dxfId="1147" priority="8">
      <formula>K89&lt;0</formula>
    </cfRule>
  </conditionalFormatting>
  <conditionalFormatting sqref="L89:L102">
    <cfRule type="expression" dxfId="1146" priority="5">
      <formula>L89&gt;0</formula>
    </cfRule>
    <cfRule type="expression" dxfId="1145" priority="6">
      <formula>L89&lt;0</formula>
    </cfRule>
  </conditionalFormatting>
  <conditionalFormatting sqref="F25:F31">
    <cfRule type="expression" dxfId="1144" priority="3">
      <formula>F25&gt;0</formula>
    </cfRule>
    <cfRule type="expression" dxfId="1143" priority="4">
      <formula>F25&lt;0</formula>
    </cfRule>
  </conditionalFormatting>
  <conditionalFormatting sqref="H25:H31">
    <cfRule type="expression" dxfId="1142" priority="1">
      <formula>H25&gt;0</formula>
    </cfRule>
    <cfRule type="expression" dxfId="114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74.14</v>
      </c>
      <c r="R4" s="495">
        <v>1.2999999999999999E-2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4448.3999999999996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547.49999999999818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547.49999999999818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0.14035222640928963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1.2948475856487725E-2</v>
      </c>
      <c r="R11">
        <v>0.24</v>
      </c>
    </row>
    <row r="12" spans="1:21" x14ac:dyDescent="0.25">
      <c r="H12" s="70"/>
      <c r="O12" s="11" t="s">
        <v>925</v>
      </c>
      <c r="Q12" s="1" t="s">
        <v>1280</v>
      </c>
    </row>
    <row r="13" spans="1:21" x14ac:dyDescent="0.25">
      <c r="H13" s="70"/>
      <c r="O13" s="11" t="s">
        <v>952</v>
      </c>
      <c r="Q13">
        <f>Q4/3.55</f>
        <v>20.884507042253521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81.554000000000002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80.812600000000003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80.071200000000005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79.329800000000006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78.588400000000007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77.847000000000008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77.10560000000001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76.364199999999997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75.622799999999998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74.881399999999999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74.14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73.398600000000002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72.657200000000003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71.915800000000004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71.174399999999991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70.432999999999993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69.691599999999994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68.950200000000009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68.208799999999997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67.467399999999998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66.725999999999999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5">
      <formula>F47&gt;0</formula>
    </cfRule>
    <cfRule type="expression" dxfId="1139" priority="36">
      <formula>F47&lt;0</formula>
    </cfRule>
  </conditionalFormatting>
  <conditionalFormatting sqref="Q7">
    <cfRule type="expression" dxfId="1138" priority="33">
      <formula>Q7&gt;0</formula>
    </cfRule>
    <cfRule type="expression" dxfId="1137" priority="34">
      <formula>Q7&lt;0</formula>
    </cfRule>
  </conditionalFormatting>
  <conditionalFormatting sqref="Q8">
    <cfRule type="expression" dxfId="1136" priority="31">
      <formula>Q8&gt;0</formula>
    </cfRule>
    <cfRule type="expression" dxfId="1135" priority="32">
      <formula>Q8&lt;0</formula>
    </cfRule>
  </conditionalFormatting>
  <conditionalFormatting sqref="F30:F33 F36:F46">
    <cfRule type="expression" dxfId="1134" priority="29">
      <formula>F30&gt;0</formula>
    </cfRule>
    <cfRule type="expression" dxfId="1133" priority="30">
      <formula>F30&lt;0</formula>
    </cfRule>
  </conditionalFormatting>
  <conditionalFormatting sqref="H30:H33 H36:H46">
    <cfRule type="expression" dxfId="1132" priority="27">
      <formula>H30&gt;0</formula>
    </cfRule>
    <cfRule type="expression" dxfId="1131" priority="28">
      <formula>H30&lt;0</formula>
    </cfRule>
  </conditionalFormatting>
  <conditionalFormatting sqref="Q10">
    <cfRule type="expression" dxfId="1130" priority="25">
      <formula>Q10&gt;0</formula>
    </cfRule>
    <cfRule type="expression" dxfId="1129" priority="26">
      <formula>Q10&lt;0</formula>
    </cfRule>
  </conditionalFormatting>
  <conditionalFormatting sqref="J25:J38">
    <cfRule type="expression" dxfId="1128" priority="23">
      <formula>J25&gt;0</formula>
    </cfRule>
    <cfRule type="expression" dxfId="1127" priority="24">
      <formula>J25&lt;0</formula>
    </cfRule>
  </conditionalFormatting>
  <conditionalFormatting sqref="K25:K38">
    <cfRule type="expression" dxfId="1126" priority="21">
      <formula>K25&gt;0</formula>
    </cfRule>
    <cfRule type="expression" dxfId="1125" priority="22">
      <formula>K25&lt;0</formula>
    </cfRule>
  </conditionalFormatting>
  <conditionalFormatting sqref="L25:L38">
    <cfRule type="expression" dxfId="1124" priority="19">
      <formula>L25&gt;0</formula>
    </cfRule>
    <cfRule type="expression" dxfId="1123" priority="20">
      <formula>L25&lt;0</formula>
    </cfRule>
  </conditionalFormatting>
  <conditionalFormatting sqref="F89:F110">
    <cfRule type="expression" dxfId="1122" priority="17">
      <formula>F89&gt;0</formula>
    </cfRule>
    <cfRule type="expression" dxfId="1121" priority="18">
      <formula>F89&lt;0</formula>
    </cfRule>
  </conditionalFormatting>
  <conditionalFormatting sqref="H89:H110">
    <cfRule type="expression" dxfId="1120" priority="15">
      <formula>H89&gt;0</formula>
    </cfRule>
    <cfRule type="expression" dxfId="1119" priority="16">
      <formula>H89&lt;0</formula>
    </cfRule>
  </conditionalFormatting>
  <conditionalFormatting sqref="J89:J102">
    <cfRule type="expression" dxfId="1118" priority="13">
      <formula>J89&gt;0</formula>
    </cfRule>
    <cfRule type="expression" dxfId="1117" priority="14">
      <formula>J89&lt;0</formula>
    </cfRule>
  </conditionalFormatting>
  <conditionalFormatting sqref="K89:K102">
    <cfRule type="expression" dxfId="1116" priority="11">
      <formula>K89&gt;0</formula>
    </cfRule>
    <cfRule type="expression" dxfId="1115" priority="12">
      <formula>K89&lt;0</formula>
    </cfRule>
  </conditionalFormatting>
  <conditionalFormatting sqref="L89:L102">
    <cfRule type="expression" dxfId="1114" priority="9">
      <formula>L89&gt;0</formula>
    </cfRule>
    <cfRule type="expression" dxfId="1113" priority="10">
      <formula>L89&lt;0</formula>
    </cfRule>
  </conditionalFormatting>
  <conditionalFormatting sqref="F25:F29">
    <cfRule type="expression" dxfId="1112" priority="7">
      <formula>F25&gt;0</formula>
    </cfRule>
    <cfRule type="expression" dxfId="1111" priority="8">
      <formula>F25&lt;0</formula>
    </cfRule>
  </conditionalFormatting>
  <conditionalFormatting sqref="H25:H29">
    <cfRule type="expression" dxfId="1110" priority="5">
      <formula>H25&gt;0</formula>
    </cfRule>
    <cfRule type="expression" dxfId="1109" priority="6">
      <formula>H25&lt;0</formula>
    </cfRule>
  </conditionalFormatting>
  <conditionalFormatting sqref="F34:F35">
    <cfRule type="expression" dxfId="1108" priority="3">
      <formula>F34&gt;0</formula>
    </cfRule>
    <cfRule type="expression" dxfId="1107" priority="4">
      <formula>F34&lt;0</formula>
    </cfRule>
  </conditionalFormatting>
  <conditionalFormatting sqref="H34:H35">
    <cfRule type="expression" dxfId="1106" priority="1">
      <formula>H34&gt;0</formula>
    </cfRule>
    <cfRule type="expression" dxfId="110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3" t="s">
        <v>78</v>
      </c>
      <c r="P44" s="86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4" priority="57">
      <formula>F27&gt;0</formula>
    </cfRule>
    <cfRule type="expression" dxfId="1103" priority="58">
      <formula>F27&lt;0</formula>
    </cfRule>
  </conditionalFormatting>
  <conditionalFormatting sqref="H28:H33">
    <cfRule type="expression" dxfId="1102" priority="53">
      <formula>H28&gt;0</formula>
    </cfRule>
    <cfRule type="expression" dxfId="1101" priority="54">
      <formula>H28&lt;0</formula>
    </cfRule>
  </conditionalFormatting>
  <conditionalFormatting sqref="F24:F26">
    <cfRule type="expression" dxfId="1100" priority="39">
      <formula>F24&gt;0</formula>
    </cfRule>
    <cfRule type="expression" dxfId="1099" priority="40">
      <formula>F24&lt;0</formula>
    </cfRule>
  </conditionalFormatting>
  <conditionalFormatting sqref="Q8">
    <cfRule type="expression" dxfId="1098" priority="33">
      <formula>Q8&gt;0</formula>
    </cfRule>
    <cfRule type="expression" dxfId="1097" priority="34">
      <formula>Q8&lt;0</formula>
    </cfRule>
  </conditionalFormatting>
  <conditionalFormatting sqref="Q7">
    <cfRule type="expression" dxfId="1096" priority="35">
      <formula>Q7&gt;0</formula>
    </cfRule>
    <cfRule type="expression" dxfId="1095" priority="36">
      <formula>Q7&lt;0</formula>
    </cfRule>
  </conditionalFormatting>
  <conditionalFormatting sqref="F34">
    <cfRule type="expression" dxfId="1094" priority="31">
      <formula>F34&gt;0</formula>
    </cfRule>
    <cfRule type="expression" dxfId="1093" priority="32">
      <formula>F34&lt;0</formula>
    </cfRule>
  </conditionalFormatting>
  <conditionalFormatting sqref="H34">
    <cfRule type="expression" dxfId="1092" priority="29">
      <formula>H34&gt;0</formula>
    </cfRule>
    <cfRule type="expression" dxfId="1091" priority="30">
      <formula>H34&lt;0</formula>
    </cfRule>
  </conditionalFormatting>
  <conditionalFormatting sqref="M36">
    <cfRule type="expression" dxfId="1090" priority="19">
      <formula>M36&gt;0</formula>
    </cfRule>
    <cfRule type="expression" dxfId="1089" priority="20">
      <formula>M36&lt;0</formula>
    </cfRule>
  </conditionalFormatting>
  <conditionalFormatting sqref="Q10">
    <cfRule type="expression" dxfId="1088" priority="15">
      <formula>Q10&gt;0</formula>
    </cfRule>
    <cfRule type="expression" dxfId="1087" priority="16">
      <formula>Q10&lt;0</formula>
    </cfRule>
  </conditionalFormatting>
  <conditionalFormatting sqref="F23">
    <cfRule type="expression" dxfId="1086" priority="13">
      <formula>F23&gt;0</formula>
    </cfRule>
    <cfRule type="expression" dxfId="1085" priority="14">
      <formula>F23&lt;0</formula>
    </cfRule>
  </conditionalFormatting>
  <conditionalFormatting sqref="I25:J25">
    <cfRule type="expression" dxfId="1084" priority="9">
      <formula>I25&gt;0</formula>
    </cfRule>
    <cfRule type="expression" dxfId="1083" priority="10">
      <formula>I25&lt;0</formula>
    </cfRule>
  </conditionalFormatting>
  <conditionalFormatting sqref="I26:J27">
    <cfRule type="expression" dxfId="1082" priority="7">
      <formula>I26&gt;0</formula>
    </cfRule>
    <cfRule type="expression" dxfId="1081" priority="8">
      <formula>I26&lt;0</formula>
    </cfRule>
  </conditionalFormatting>
  <conditionalFormatting sqref="K25:K27">
    <cfRule type="expression" dxfId="1080" priority="5">
      <formula>K25&gt;0</formula>
    </cfRule>
    <cfRule type="expression" dxfId="1079" priority="6">
      <formula>K25&lt;0</formula>
    </cfRule>
  </conditionalFormatting>
  <conditionalFormatting sqref="I23:J23">
    <cfRule type="expression" dxfId="1078" priority="3">
      <formula>I23&gt;0</formula>
    </cfRule>
    <cfRule type="expression" dxfId="107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30.619900000000001</v>
      </c>
      <c r="R4" s="494">
        <v>3.3099999999999997E-2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12247.960000000001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6929.6700000000401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5477.4100000000417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0.80900517683202611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3.2658499864467224E-3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21.871357142857146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1165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3" t="s">
        <v>78</v>
      </c>
      <c r="P18" s="863"/>
      <c r="V18" t="s">
        <v>1166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33.681890000000003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33.375691000000003</v>
      </c>
      <c r="U20" s="770">
        <v>43313</v>
      </c>
      <c r="V20" t="s">
        <v>1164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33.069492000000004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32.763293000000004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32.457094000000005</v>
      </c>
      <c r="V23" t="s">
        <v>1225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32.150895000000006</v>
      </c>
      <c r="V24" t="s">
        <v>1226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31.844696000000003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31.538497000000003</v>
      </c>
      <c r="U26" s="1">
        <v>43339</v>
      </c>
      <c r="V26" t="s">
        <v>1284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31.232298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30.926099000000001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30.619900000000001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30.313701000000002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30.007502000000002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29.701302999999999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29.395104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29.088905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28.782706000000001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28.476507000000002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28.170308000000002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27.864109000000003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27.557910000000003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1185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1272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7" si="26">C116*(E116-D116)</f>
        <v>4727.9999999999991</v>
      </c>
      <c r="G116" s="39">
        <f t="shared" ref="G116:G117" si="27">D116*C116</f>
        <v>12984</v>
      </c>
      <c r="H116" s="222">
        <f t="shared" ref="H116:H117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1283</v>
      </c>
      <c r="J117" s="39"/>
      <c r="K117" s="39">
        <f>F117+$Q$10</f>
        <v>7113.8599999999988</v>
      </c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76" priority="88">
      <formula>F87&gt;0</formula>
    </cfRule>
    <cfRule type="expression" dxfId="1075" priority="89">
      <formula>F87&lt;0</formula>
    </cfRule>
  </conditionalFormatting>
  <conditionalFormatting sqref="Q7">
    <cfRule type="expression" dxfId="1074" priority="76">
      <formula>Q7&gt;0</formula>
    </cfRule>
    <cfRule type="expression" dxfId="1073" priority="77">
      <formula>Q7&lt;0</formula>
    </cfRule>
  </conditionalFormatting>
  <conditionalFormatting sqref="Q8">
    <cfRule type="expression" dxfId="1072" priority="74">
      <formula>Q8&gt;0</formula>
    </cfRule>
    <cfRule type="expression" dxfId="1071" priority="75">
      <formula>Q8&lt;0</formula>
    </cfRule>
  </conditionalFormatting>
  <conditionalFormatting sqref="F126:F138">
    <cfRule type="expression" dxfId="1070" priority="72">
      <formula>F126&gt;0</formula>
    </cfRule>
    <cfRule type="expression" dxfId="1069" priority="73">
      <formula>F126&lt;0</formula>
    </cfRule>
  </conditionalFormatting>
  <conditionalFormatting sqref="H126:H138">
    <cfRule type="expression" dxfId="1068" priority="70">
      <formula>H126&gt;0</formula>
    </cfRule>
    <cfRule type="expression" dxfId="1067" priority="71">
      <formula>H126&lt;0</formula>
    </cfRule>
  </conditionalFormatting>
  <conditionalFormatting sqref="H142:H145">
    <cfRule type="expression" dxfId="1066" priority="66">
      <formula>H142&gt;0</formula>
    </cfRule>
    <cfRule type="expression" dxfId="1065" priority="67">
      <formula>H142&lt;0</formula>
    </cfRule>
  </conditionalFormatting>
  <conditionalFormatting sqref="F142:F145">
    <cfRule type="expression" dxfId="1064" priority="68">
      <formula>F142&gt;0</formula>
    </cfRule>
    <cfRule type="expression" dxfId="1063" priority="69">
      <formula>F142&lt;0</formula>
    </cfRule>
  </conditionalFormatting>
  <conditionalFormatting sqref="M168">
    <cfRule type="expression" dxfId="1062" priority="64">
      <formula>M168&gt;0</formula>
    </cfRule>
    <cfRule type="expression" dxfId="1061" priority="65">
      <formula>M168&lt;0</formula>
    </cfRule>
  </conditionalFormatting>
  <conditionalFormatting sqref="F39:F40 F47:F84">
    <cfRule type="expression" dxfId="1060" priority="62">
      <formula>F39&gt;0</formula>
    </cfRule>
    <cfRule type="expression" dxfId="1059" priority="63">
      <formula>F39&lt;0</formula>
    </cfRule>
  </conditionalFormatting>
  <conditionalFormatting sqref="H39:H40 H47:H84">
    <cfRule type="expression" dxfId="1058" priority="60">
      <formula>H39&gt;0</formula>
    </cfRule>
    <cfRule type="expression" dxfId="1057" priority="61">
      <formula>H39&lt;0</formula>
    </cfRule>
  </conditionalFormatting>
  <conditionalFormatting sqref="Q10">
    <cfRule type="expression" dxfId="1056" priority="58">
      <formula>Q10&gt;0</formula>
    </cfRule>
    <cfRule type="expression" dxfId="1055" priority="59">
      <formula>Q10&lt;0</formula>
    </cfRule>
  </conditionalFormatting>
  <conditionalFormatting sqref="F41:F46">
    <cfRule type="expression" dxfId="1054" priority="56">
      <formula>F41&gt;0</formula>
    </cfRule>
    <cfRule type="expression" dxfId="1053" priority="57">
      <formula>F41&lt;0</formula>
    </cfRule>
  </conditionalFormatting>
  <conditionalFormatting sqref="H41:H46">
    <cfRule type="expression" dxfId="1052" priority="54">
      <formula>H41&gt;0</formula>
    </cfRule>
    <cfRule type="expression" dxfId="1051" priority="55">
      <formula>H41&lt;0</formula>
    </cfRule>
  </conditionalFormatting>
  <conditionalFormatting sqref="K44:K51">
    <cfRule type="expression" dxfId="1050" priority="52">
      <formula>K44&gt;0</formula>
    </cfRule>
    <cfRule type="expression" dxfId="1049" priority="53">
      <formula>K44&lt;0</formula>
    </cfRule>
  </conditionalFormatting>
  <conditionalFormatting sqref="K52:K84">
    <cfRule type="expression" dxfId="1048" priority="50">
      <formula>K52&gt;0</formula>
    </cfRule>
    <cfRule type="expression" dxfId="1047" priority="51">
      <formula>K52&lt;0</formula>
    </cfRule>
  </conditionalFormatting>
  <conditionalFormatting sqref="F85:F86">
    <cfRule type="expression" dxfId="1046" priority="47">
      <formula>F85&gt;0</formula>
    </cfRule>
    <cfRule type="expression" dxfId="1045" priority="48">
      <formula>F85&lt;0</formula>
    </cfRule>
  </conditionalFormatting>
  <conditionalFormatting sqref="H85:H86">
    <cfRule type="expression" dxfId="1044" priority="45">
      <formula>H85&gt;0</formula>
    </cfRule>
    <cfRule type="expression" dxfId="1043" priority="46">
      <formula>H85&lt;0</formula>
    </cfRule>
  </conditionalFormatting>
  <conditionalFormatting sqref="K85:K86">
    <cfRule type="expression" dxfId="1042" priority="43">
      <formula>K85&gt;0</formula>
    </cfRule>
    <cfRule type="expression" dxfId="1041" priority="44">
      <formula>K85&lt;0</formula>
    </cfRule>
  </conditionalFormatting>
  <conditionalFormatting sqref="F95:F97 H95:H97 K95:K97">
    <cfRule type="expression" dxfId="1040" priority="39">
      <formula>F95&gt;0</formula>
    </cfRule>
    <cfRule type="expression" dxfId="1039" priority="40">
      <formula>F95&lt;0</formula>
    </cfRule>
  </conditionalFormatting>
  <conditionalFormatting sqref="L87:L93 L122:L123">
    <cfRule type="expression" dxfId="1038" priority="37">
      <formula>L87&gt;0</formula>
    </cfRule>
    <cfRule type="expression" dxfId="1037" priority="38">
      <formula>L87&lt;0</formula>
    </cfRule>
  </conditionalFormatting>
  <conditionalFormatting sqref="L44:L51">
    <cfRule type="expression" dxfId="1036" priority="35">
      <formula>L44&gt;0</formula>
    </cfRule>
    <cfRule type="expression" dxfId="1035" priority="36">
      <formula>L44&lt;0</formula>
    </cfRule>
  </conditionalFormatting>
  <conditionalFormatting sqref="L52:L84">
    <cfRule type="expression" dxfId="1034" priority="33">
      <formula>L52&gt;0</formula>
    </cfRule>
    <cfRule type="expression" dxfId="1033" priority="34">
      <formula>L52&lt;0</formula>
    </cfRule>
  </conditionalFormatting>
  <conditionalFormatting sqref="L85:L86">
    <cfRule type="expression" dxfId="1032" priority="31">
      <formula>L85&gt;0</formula>
    </cfRule>
    <cfRule type="expression" dxfId="1031" priority="32">
      <formula>L85&lt;0</formula>
    </cfRule>
  </conditionalFormatting>
  <conditionalFormatting sqref="L95:L97">
    <cfRule type="expression" dxfId="1030" priority="29">
      <formula>L95&gt;0</formula>
    </cfRule>
    <cfRule type="expression" dxfId="1029" priority="30">
      <formula>L95&lt;0</formula>
    </cfRule>
  </conditionalFormatting>
  <conditionalFormatting sqref="F104:F107 H104:H107">
    <cfRule type="expression" dxfId="1028" priority="27">
      <formula>F104&gt;0</formula>
    </cfRule>
    <cfRule type="expression" dxfId="1027" priority="28">
      <formula>F104&lt;0</formula>
    </cfRule>
  </conditionalFormatting>
  <conditionalFormatting sqref="K101:K103 F101:F103 H101:H103">
    <cfRule type="expression" dxfId="1026" priority="23">
      <formula>F101&gt;0</formula>
    </cfRule>
    <cfRule type="expression" dxfId="1025" priority="24">
      <formula>F101&lt;0</formula>
    </cfRule>
  </conditionalFormatting>
  <conditionalFormatting sqref="L101:L102">
    <cfRule type="expression" dxfId="1024" priority="21">
      <formula>L101&gt;0</formula>
    </cfRule>
    <cfRule type="expression" dxfId="1023" priority="22">
      <formula>L101&lt;0</formula>
    </cfRule>
  </conditionalFormatting>
  <conditionalFormatting sqref="K98:K100 F98:F100 H98:H100">
    <cfRule type="expression" dxfId="1022" priority="19">
      <formula>F98&gt;0</formula>
    </cfRule>
    <cfRule type="expression" dxfId="1021" priority="20">
      <formula>F98&lt;0</formula>
    </cfRule>
  </conditionalFormatting>
  <conditionalFormatting sqref="L99:L100">
    <cfRule type="expression" dxfId="1020" priority="17">
      <formula>L99&gt;0</formula>
    </cfRule>
    <cfRule type="expression" dxfId="1019" priority="18">
      <formula>L99&lt;0</formula>
    </cfRule>
  </conditionalFormatting>
  <conditionalFormatting sqref="H109:H112 F109:F112">
    <cfRule type="expression" dxfId="1018" priority="11">
      <formula>F109&gt;0</formula>
    </cfRule>
    <cfRule type="expression" dxfId="1017" priority="12">
      <formula>F109&lt;0</formula>
    </cfRule>
  </conditionalFormatting>
  <conditionalFormatting sqref="H113:H116 F113:F116">
    <cfRule type="expression" dxfId="1016" priority="7">
      <formula>F113&gt;0</formula>
    </cfRule>
    <cfRule type="expression" dxfId="1015" priority="8">
      <formula>F113&lt;0</formula>
    </cfRule>
  </conditionalFormatting>
  <conditionalFormatting sqref="K118:K120 F118:F120 H118:H120">
    <cfRule type="expression" dxfId="1014" priority="3">
      <formula>F118&gt;0</formula>
    </cfRule>
    <cfRule type="expression" dxfId="1013" priority="4">
      <formula>F118&lt;0</formula>
    </cfRule>
  </conditionalFormatting>
  <conditionalFormatting sqref="L119:L120">
    <cfRule type="expression" dxfId="1012" priority="1">
      <formula>L119&gt;0</formula>
    </cfRule>
    <cfRule type="expression" dxfId="1011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0" priority="9">
      <formula>F39&gt;0</formula>
    </cfRule>
    <cfRule type="expression" dxfId="1009" priority="10">
      <formula>F39&lt;0</formula>
    </cfRule>
  </conditionalFormatting>
  <conditionalFormatting sqref="F25:F38">
    <cfRule type="expression" dxfId="1008" priority="7">
      <formula>F25&gt;0</formula>
    </cfRule>
    <cfRule type="expression" dxfId="1007" priority="8">
      <formula>F25&lt;0</formula>
    </cfRule>
  </conditionalFormatting>
  <conditionalFormatting sqref="H25:H38">
    <cfRule type="expression" dxfId="1006" priority="5">
      <formula>H25&gt;0</formula>
    </cfRule>
    <cfRule type="expression" dxfId="1005" priority="6">
      <formula>H25&lt;0</formula>
    </cfRule>
  </conditionalFormatting>
  <conditionalFormatting sqref="Q7">
    <cfRule type="expression" dxfId="1004" priority="3">
      <formula>Q7&gt;0</formula>
    </cfRule>
    <cfRule type="expression" dxfId="1003" priority="4">
      <formula>Q7&lt;0</formula>
    </cfRule>
  </conditionalFormatting>
  <conditionalFormatting sqref="Q8">
    <cfRule type="expression" dxfId="1002" priority="1">
      <formula>Q8&gt;0</formula>
    </cfRule>
    <cfRule type="expression" dxfId="100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3" t="s">
        <v>78</v>
      </c>
      <c r="P14" s="863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0" priority="29">
      <formula>F29&gt;0</formula>
    </cfRule>
    <cfRule type="expression" dxfId="999" priority="30">
      <formula>F29&lt;0</formula>
    </cfRule>
  </conditionalFormatting>
  <conditionalFormatting sqref="Q7">
    <cfRule type="expression" dxfId="998" priority="27">
      <formula>Q7&gt;0</formula>
    </cfRule>
    <cfRule type="expression" dxfId="997" priority="28">
      <formula>Q7&lt;0</formula>
    </cfRule>
  </conditionalFormatting>
  <conditionalFormatting sqref="Q8">
    <cfRule type="expression" dxfId="996" priority="25">
      <formula>Q8&gt;0</formula>
    </cfRule>
    <cfRule type="expression" dxfId="995" priority="26">
      <formula>Q8&lt;0</formula>
    </cfRule>
  </conditionalFormatting>
  <conditionalFormatting sqref="F96:F110">
    <cfRule type="expression" dxfId="994" priority="19">
      <formula>F96&gt;0</formula>
    </cfRule>
    <cfRule type="expression" dxfId="993" priority="20">
      <formula>F96&lt;0</formula>
    </cfRule>
  </conditionalFormatting>
  <conditionalFormatting sqref="H96:H110">
    <cfRule type="expression" dxfId="992" priority="17">
      <formula>H96&gt;0</formula>
    </cfRule>
    <cfRule type="expression" dxfId="991" priority="18">
      <formula>H96&lt;0</formula>
    </cfRule>
  </conditionalFormatting>
  <conditionalFormatting sqref="Q10">
    <cfRule type="expression" dxfId="990" priority="15">
      <formula>Q10&gt;0</formula>
    </cfRule>
    <cfRule type="expression" dxfId="989" priority="16">
      <formula>Q10&lt;0</formula>
    </cfRule>
  </conditionalFormatting>
  <conditionalFormatting sqref="L29:L38">
    <cfRule type="expression" dxfId="988" priority="9">
      <formula>L29&gt;0</formula>
    </cfRule>
    <cfRule type="expression" dxfId="987" priority="10">
      <formula>L29&lt;0</formula>
    </cfRule>
  </conditionalFormatting>
  <conditionalFormatting sqref="F27:F29 H27:H29 J25:K29">
    <cfRule type="expression" dxfId="986" priority="7">
      <formula>F25&gt;0</formula>
    </cfRule>
    <cfRule type="expression" dxfId="985" priority="8">
      <formula>F25&lt;0</formula>
    </cfRule>
  </conditionalFormatting>
  <conditionalFormatting sqref="L25:L29">
    <cfRule type="expression" dxfId="984" priority="5">
      <formula>L25&gt;0</formula>
    </cfRule>
    <cfRule type="expression" dxfId="983" priority="6">
      <formula>L25&lt;0</formula>
    </cfRule>
  </conditionalFormatting>
  <conditionalFormatting sqref="F25:F26">
    <cfRule type="expression" dxfId="982" priority="3">
      <formula>F25&gt;0</formula>
    </cfRule>
    <cfRule type="expression" dxfId="981" priority="4">
      <formula>F25&lt;0</formula>
    </cfRule>
  </conditionalFormatting>
  <conditionalFormatting sqref="H25:H26">
    <cfRule type="expression" dxfId="980" priority="1">
      <formula>H25&gt;0</formula>
    </cfRule>
    <cfRule type="expression" dxfId="97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14" activePane="bottomLeft" state="frozen"/>
      <selection activeCell="A2" sqref="A2"/>
      <selection pane="bottomLeft" activeCell="K44" sqref="K4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101.71</v>
      </c>
      <c r="R4" s="495">
        <v>7.1000000000000004E-3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4068.3999999999996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1064.1200000000008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1064.1200000000008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0.35420133942242454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2.2416674859895781E-2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1182</v>
      </c>
      <c r="W12" s="134"/>
    </row>
    <row r="13" spans="1:23" x14ac:dyDescent="0.25">
      <c r="H13" s="70"/>
      <c r="O13" s="11" t="s">
        <v>952</v>
      </c>
      <c r="Q13" s="2">
        <f>Q4/4.76</f>
        <v>21.367647058823529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3" t="s">
        <v>78</v>
      </c>
      <c r="P18" s="863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111.881</v>
      </c>
      <c r="W19" s="134"/>
    </row>
    <row r="20" spans="1:23" x14ac:dyDescent="0.25">
      <c r="O20" s="81">
        <v>1.0900000000000001</v>
      </c>
      <c r="P20" s="81">
        <f t="shared" ref="P20:P39" si="1">O20*$Q$4</f>
        <v>110.8639</v>
      </c>
      <c r="T20" s="1">
        <v>43304</v>
      </c>
      <c r="U20" s="475" t="s">
        <v>1200</v>
      </c>
      <c r="W20" s="134"/>
    </row>
    <row r="21" spans="1:23" x14ac:dyDescent="0.25">
      <c r="O21" s="81">
        <v>1.08</v>
      </c>
      <c r="P21" s="81">
        <f t="shared" si="1"/>
        <v>109.8468</v>
      </c>
      <c r="W21" s="134"/>
    </row>
    <row r="22" spans="1:23" x14ac:dyDescent="0.25">
      <c r="O22" s="81">
        <v>1.07</v>
      </c>
      <c r="P22" s="81">
        <f t="shared" si="1"/>
        <v>108.8297</v>
      </c>
      <c r="T22" s="156">
        <v>43306</v>
      </c>
      <c r="U22" t="s">
        <v>1201</v>
      </c>
      <c r="W22" s="134"/>
    </row>
    <row r="23" spans="1:23" x14ac:dyDescent="0.25">
      <c r="O23" s="81">
        <v>1.06</v>
      </c>
      <c r="P23" s="81">
        <f t="shared" si="1"/>
        <v>107.8126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106.7955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105.77839999999999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104.76129999999999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103.74419999999999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102.72709999999999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101.71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100.69289999999999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99.675799999999995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98.658699999999996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97.641599999999997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96.624499999999983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95.607399999999984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94.590299999999999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93.5732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92.556100000000001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91.539000000000001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8" priority="29">
      <formula>F60&gt;0</formula>
    </cfRule>
    <cfRule type="expression" dxfId="977" priority="30">
      <formula>F60&lt;0</formula>
    </cfRule>
  </conditionalFormatting>
  <conditionalFormatting sqref="Q7">
    <cfRule type="expression" dxfId="976" priority="27">
      <formula>Q7&gt;0</formula>
    </cfRule>
    <cfRule type="expression" dxfId="975" priority="28">
      <formula>Q7&lt;0</formula>
    </cfRule>
  </conditionalFormatting>
  <conditionalFormatting sqref="Q8">
    <cfRule type="expression" dxfId="974" priority="25">
      <formula>Q8&gt;0</formula>
    </cfRule>
    <cfRule type="expression" dxfId="973" priority="26">
      <formula>Q8&lt;0</formula>
    </cfRule>
  </conditionalFormatting>
  <conditionalFormatting sqref="F25:F29 F34:F59">
    <cfRule type="expression" dxfId="972" priority="23">
      <formula>F25&gt;0</formula>
    </cfRule>
    <cfRule type="expression" dxfId="971" priority="24">
      <formula>F25&lt;0</formula>
    </cfRule>
  </conditionalFormatting>
  <conditionalFormatting sqref="H25:H29 H34:H59">
    <cfRule type="expression" dxfId="970" priority="21">
      <formula>H25&gt;0</formula>
    </cfRule>
    <cfRule type="expression" dxfId="969" priority="22">
      <formula>H25&lt;0</formula>
    </cfRule>
  </conditionalFormatting>
  <conditionalFormatting sqref="F89:F110">
    <cfRule type="expression" dxfId="968" priority="19">
      <formula>F89&gt;0</formula>
    </cfRule>
    <cfRule type="expression" dxfId="967" priority="20">
      <formula>F89&lt;0</formula>
    </cfRule>
  </conditionalFormatting>
  <conditionalFormatting sqref="H89:H110">
    <cfRule type="expression" dxfId="966" priority="17">
      <formula>H89&gt;0</formula>
    </cfRule>
    <cfRule type="expression" dxfId="965" priority="18">
      <formula>H89&lt;0</formula>
    </cfRule>
  </conditionalFormatting>
  <conditionalFormatting sqref="Q10">
    <cfRule type="expression" dxfId="964" priority="15">
      <formula>Q10&gt;0</formula>
    </cfRule>
    <cfRule type="expression" dxfId="963" priority="16">
      <formula>Q10&lt;0</formula>
    </cfRule>
  </conditionalFormatting>
  <conditionalFormatting sqref="J25:J32 J34:J38">
    <cfRule type="expression" dxfId="962" priority="13">
      <formula>J25&gt;0</formula>
    </cfRule>
    <cfRule type="expression" dxfId="961" priority="14">
      <formula>J25&lt;0</formula>
    </cfRule>
  </conditionalFormatting>
  <conditionalFormatting sqref="K25:K30">
    <cfRule type="expression" dxfId="960" priority="11">
      <formula>K25&gt;0</formula>
    </cfRule>
    <cfRule type="expression" dxfId="959" priority="12">
      <formula>K25&lt;0</formula>
    </cfRule>
  </conditionalFormatting>
  <conditionalFormatting sqref="L25:L38">
    <cfRule type="expression" dxfId="958" priority="9">
      <formula>L25&gt;0</formula>
    </cfRule>
    <cfRule type="expression" dxfId="957" priority="10">
      <formula>L25&lt;0</formula>
    </cfRule>
  </conditionalFormatting>
  <conditionalFormatting sqref="F30:F33">
    <cfRule type="expression" dxfId="956" priority="7">
      <formula>F30&gt;0</formula>
    </cfRule>
    <cfRule type="expression" dxfId="955" priority="8">
      <formula>F30&lt;0</formula>
    </cfRule>
  </conditionalFormatting>
  <conditionalFormatting sqref="H30:H33">
    <cfRule type="expression" dxfId="954" priority="5">
      <formula>H30&gt;0</formula>
    </cfRule>
    <cfRule type="expression" dxfId="953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1193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3" t="s">
        <v>78</v>
      </c>
      <c r="P16" s="86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1224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2" priority="49">
      <formula>Q7&gt;0</formula>
    </cfRule>
    <cfRule type="expression" dxfId="951" priority="50">
      <formula>Q7&lt;0</formula>
    </cfRule>
  </conditionalFormatting>
  <conditionalFormatting sqref="Q8">
    <cfRule type="expression" dxfId="950" priority="47">
      <formula>Q8&gt;0</formula>
    </cfRule>
    <cfRule type="expression" dxfId="949" priority="48">
      <formula>Q8&lt;0</formula>
    </cfRule>
  </conditionalFormatting>
  <conditionalFormatting sqref="F26:F38">
    <cfRule type="expression" dxfId="948" priority="45">
      <formula>F26&gt;0</formula>
    </cfRule>
    <cfRule type="expression" dxfId="947" priority="46">
      <formula>F26&lt;0</formula>
    </cfRule>
  </conditionalFormatting>
  <conditionalFormatting sqref="H26:H38">
    <cfRule type="expression" dxfId="946" priority="43">
      <formula>H26&gt;0</formula>
    </cfRule>
    <cfRule type="expression" dxfId="945" priority="44">
      <formula>H26&lt;0</formula>
    </cfRule>
  </conditionalFormatting>
  <conditionalFormatting sqref="H25">
    <cfRule type="expression" dxfId="944" priority="23">
      <formula>H25&gt;0</formula>
    </cfRule>
    <cfRule type="expression" dxfId="943" priority="24">
      <formula>H25&lt;0</formula>
    </cfRule>
  </conditionalFormatting>
  <conditionalFormatting sqref="Q10">
    <cfRule type="expression" dxfId="942" priority="37">
      <formula>Q10&gt;0</formula>
    </cfRule>
    <cfRule type="expression" dxfId="941" priority="38">
      <formula>Q10&lt;0</formula>
    </cfRule>
  </conditionalFormatting>
  <conditionalFormatting sqref="F25">
    <cfRule type="expression" dxfId="940" priority="25">
      <formula>F25&gt;0</formula>
    </cfRule>
    <cfRule type="expression" dxfId="939" priority="26">
      <formula>F25&lt;0</formula>
    </cfRule>
  </conditionalFormatting>
  <conditionalFormatting sqref="J65:K72">
    <cfRule type="expression" dxfId="938" priority="19">
      <formula>J65&gt;0</formula>
    </cfRule>
    <cfRule type="expression" dxfId="937" priority="20">
      <formula>J65&lt;0</formula>
    </cfRule>
  </conditionalFormatting>
  <conditionalFormatting sqref="F65:F83 F89">
    <cfRule type="expression" dxfId="936" priority="17">
      <formula>F65&gt;0</formula>
    </cfRule>
    <cfRule type="expression" dxfId="935" priority="18">
      <formula>F65&lt;0</formula>
    </cfRule>
  </conditionalFormatting>
  <conditionalFormatting sqref="H65:H83 H89">
    <cfRule type="expression" dxfId="934" priority="15">
      <formula>H65&gt;0</formula>
    </cfRule>
    <cfRule type="expression" dxfId="933" priority="16">
      <formula>H65&lt;0</formula>
    </cfRule>
  </conditionalFormatting>
  <conditionalFormatting sqref="J76:J78">
    <cfRule type="expression" dxfId="932" priority="13">
      <formula>J76&gt;0</formula>
    </cfRule>
    <cfRule type="expression" dxfId="931" priority="14">
      <formula>J76&lt;0</formula>
    </cfRule>
  </conditionalFormatting>
  <conditionalFormatting sqref="K76:K78">
    <cfRule type="expression" dxfId="930" priority="11">
      <formula>K76&gt;0</formula>
    </cfRule>
    <cfRule type="expression" dxfId="929" priority="12">
      <formula>K76&lt;0</formula>
    </cfRule>
  </conditionalFormatting>
  <conditionalFormatting sqref="L65:L78">
    <cfRule type="expression" dxfId="928" priority="9">
      <formula>L65&gt;0</formula>
    </cfRule>
    <cfRule type="expression" dxfId="927" priority="10">
      <formula>L65&lt;0</formula>
    </cfRule>
  </conditionalFormatting>
  <conditionalFormatting sqref="F84:F88">
    <cfRule type="expression" dxfId="926" priority="7">
      <formula>F84&gt;0</formula>
    </cfRule>
    <cfRule type="expression" dxfId="925" priority="8">
      <formula>F84&lt;0</formula>
    </cfRule>
  </conditionalFormatting>
  <conditionalFormatting sqref="H84:H88">
    <cfRule type="expression" dxfId="924" priority="5">
      <formula>H84&gt;0</formula>
    </cfRule>
    <cfRule type="expression" dxfId="923" priority="6">
      <formula>H84&lt;0</formula>
    </cfRule>
  </conditionalFormatting>
  <conditionalFormatting sqref="M65:M78">
    <cfRule type="expression" dxfId="922" priority="3">
      <formula>M65&gt;0</formula>
    </cfRule>
    <cfRule type="expression" dxfId="921" priority="4">
      <formula>M65&lt;0</formula>
    </cfRule>
  </conditionalFormatting>
  <conditionalFormatting sqref="M26:M31">
    <cfRule type="expression" dxfId="920" priority="1">
      <formula>M26&gt;0</formula>
    </cfRule>
    <cfRule type="expression" dxfId="919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2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241</v>
      </c>
      <c r="AJ2">
        <f>$Q$2*$Q$4</f>
        <v>9452</v>
      </c>
      <c r="AK2">
        <f ca="1">AJ2*EXP(-$X$2 * AI2/365.25)</f>
        <v>19275.486560147507</v>
      </c>
      <c r="AM2" s="2">
        <f>Q10</f>
        <v>0</v>
      </c>
      <c r="AO2">
        <f ca="1" xml:space="preserve"> (SUM(AB:AB) - SUM(AE:AE) - SUM(AH:AH) - SUM(AK:AK))/SUM(AB:AB)</f>
        <v>-0.79230209774514027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241</v>
      </c>
      <c r="AJ3">
        <f t="shared" ref="AJ3:AJ17" si="11">$Q$2*$Q$4</f>
        <v>9452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23.63</v>
      </c>
      <c r="R4" s="495">
        <v>9.4000000000000004E-3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241</v>
      </c>
      <c r="AJ4">
        <f t="shared" si="11"/>
        <v>9452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9452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241</v>
      </c>
      <c r="AJ5">
        <f t="shared" si="11"/>
        <v>9452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241</v>
      </c>
      <c r="AJ6">
        <f t="shared" si="11"/>
        <v>9452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-2245.8299999999908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241</v>
      </c>
      <c r="AJ7">
        <f t="shared" si="11"/>
        <v>9452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-2245.8299999999908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241</v>
      </c>
      <c r="AJ8">
        <f t="shared" si="11"/>
        <v>9452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-0.19198688987615589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241</v>
      </c>
      <c r="AJ9">
        <f t="shared" si="11"/>
        <v>9452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241</v>
      </c>
      <c r="AJ10">
        <f t="shared" si="11"/>
        <v>9452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4.4011849344054173E-2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241</v>
      </c>
      <c r="AJ11">
        <f t="shared" si="11"/>
        <v>9452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241</v>
      </c>
      <c r="AJ12">
        <f t="shared" si="11"/>
        <v>9452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241</v>
      </c>
      <c r="AJ13">
        <f t="shared" si="11"/>
        <v>9452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241</v>
      </c>
      <c r="AJ14">
        <f t="shared" si="11"/>
        <v>9452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241</v>
      </c>
      <c r="AJ15">
        <f t="shared" si="11"/>
        <v>9452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241</v>
      </c>
      <c r="AJ16">
        <f t="shared" si="11"/>
        <v>9452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241</v>
      </c>
      <c r="AJ17">
        <f t="shared" si="11"/>
        <v>9452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3" t="s">
        <v>78</v>
      </c>
      <c r="P18" s="863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25.993000000000002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25.756700000000002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25.520400000000002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25.284099999999999</v>
      </c>
      <c r="T22" s="156">
        <v>43288</v>
      </c>
      <c r="U22" t="s">
        <v>1162</v>
      </c>
      <c r="W22" s="134"/>
    </row>
    <row r="23" spans="1:39" x14ac:dyDescent="0.25">
      <c r="O23" s="81">
        <v>1.06</v>
      </c>
      <c r="P23" s="81">
        <f t="shared" si="13"/>
        <v>25.047799999999999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SUM(H2:H12)</f>
        <v>1297</v>
      </c>
      <c r="I24" s="18"/>
      <c r="J24" s="18"/>
      <c r="K24" s="18">
        <f>SUM(K2:K12)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24.811499999999999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24.575199999999999</v>
      </c>
      <c r="T25" s="156">
        <v>43318</v>
      </c>
      <c r="U25" t="s">
        <v>1167</v>
      </c>
      <c r="W25" s="134"/>
    </row>
    <row r="26" spans="1:39" x14ac:dyDescent="0.25">
      <c r="O26" s="81">
        <v>1.03</v>
      </c>
      <c r="P26" s="81">
        <f t="shared" si="13"/>
        <v>24.338899999999999</v>
      </c>
      <c r="W26" s="134"/>
    </row>
    <row r="27" spans="1:39" x14ac:dyDescent="0.25">
      <c r="O27" s="81">
        <v>1.02</v>
      </c>
      <c r="P27" s="81">
        <f t="shared" si="13"/>
        <v>24.102599999999999</v>
      </c>
      <c r="W27" s="134"/>
    </row>
    <row r="28" spans="1:39" x14ac:dyDescent="0.25">
      <c r="O28" s="81">
        <v>1.01</v>
      </c>
      <c r="P28" s="81">
        <f t="shared" si="13"/>
        <v>23.866299999999999</v>
      </c>
      <c r="W28" s="134"/>
    </row>
    <row r="29" spans="1:39" x14ac:dyDescent="0.25">
      <c r="O29" s="81">
        <v>1</v>
      </c>
      <c r="P29" s="81">
        <f t="shared" si="13"/>
        <v>23.63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23.393699999999999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23.157399999999999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22.921099999999999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22.684799999999999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22.448499999999999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22.212199999999999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21.975899999999999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21.739599999999999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21.503299999999999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21.266999999999999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3" si="21">C70*(E70-D70)</f>
        <v>-2436</v>
      </c>
      <c r="G70" s="39">
        <f t="shared" ref="G70:G73" si="22">D70*C70</f>
        <v>11848</v>
      </c>
      <c r="H70" s="222">
        <f t="shared" ref="H70:H73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8" priority="25">
      <formula>F31&gt;0</formula>
    </cfRule>
    <cfRule type="expression" dxfId="917" priority="26">
      <formula>F31&lt;0</formula>
    </cfRule>
  </conditionalFormatting>
  <conditionalFormatting sqref="Q7">
    <cfRule type="expression" dxfId="916" priority="23">
      <formula>Q7&gt;0</formula>
    </cfRule>
    <cfRule type="expression" dxfId="915" priority="24">
      <formula>Q7&lt;0</formula>
    </cfRule>
  </conditionalFormatting>
  <conditionalFormatting sqref="Q8">
    <cfRule type="expression" dxfId="914" priority="21">
      <formula>Q8&gt;0</formula>
    </cfRule>
    <cfRule type="expression" dxfId="913" priority="22">
      <formula>Q8&lt;0</formula>
    </cfRule>
  </conditionalFormatting>
  <conditionalFormatting sqref="F105:F126">
    <cfRule type="expression" dxfId="912" priority="15">
      <formula>F105&gt;0</formula>
    </cfRule>
    <cfRule type="expression" dxfId="911" priority="16">
      <formula>F105&lt;0</formula>
    </cfRule>
  </conditionalFormatting>
  <conditionalFormatting sqref="H105:H126">
    <cfRule type="expression" dxfId="910" priority="13">
      <formula>H105&gt;0</formula>
    </cfRule>
    <cfRule type="expression" dxfId="909" priority="14">
      <formula>H105&lt;0</formula>
    </cfRule>
  </conditionalFormatting>
  <conditionalFormatting sqref="Q10">
    <cfRule type="expression" dxfId="908" priority="11">
      <formula>Q10&gt;0</formula>
    </cfRule>
    <cfRule type="expression" dxfId="907" priority="12">
      <formula>Q10&lt;0</formula>
    </cfRule>
  </conditionalFormatting>
  <conditionalFormatting sqref="J31:J44">
    <cfRule type="expression" dxfId="906" priority="9">
      <formula>J31&gt;0</formula>
    </cfRule>
    <cfRule type="expression" dxfId="905" priority="10">
      <formula>J31&lt;0</formula>
    </cfRule>
  </conditionalFormatting>
  <conditionalFormatting sqref="K31:K44">
    <cfRule type="expression" dxfId="904" priority="7">
      <formula>K31&gt;0</formula>
    </cfRule>
    <cfRule type="expression" dxfId="903" priority="8">
      <formula>K31&lt;0</formula>
    </cfRule>
  </conditionalFormatting>
  <conditionalFormatting sqref="L31:L44">
    <cfRule type="expression" dxfId="902" priority="5">
      <formula>L31&gt;0</formula>
    </cfRule>
    <cfRule type="expression" dxfId="901" priority="6">
      <formula>L31&lt;0</formula>
    </cfRule>
  </conditionalFormatting>
  <conditionalFormatting sqref="H66:H72 F66:F72">
    <cfRule type="expression" dxfId="900" priority="3">
      <formula>F66&gt;0</formula>
    </cfRule>
    <cfRule type="expression" dxfId="899" priority="4">
      <formula>F66&lt;0</formula>
    </cfRule>
  </conditionalFormatting>
  <conditionalFormatting sqref="H73:H76 F73:F76">
    <cfRule type="expression" dxfId="898" priority="1">
      <formula>F73&gt;0</formula>
    </cfRule>
    <cfRule type="expression" dxfId="897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6" priority="137">
      <formula>F30&gt;0</formula>
    </cfRule>
    <cfRule type="expression" dxfId="895" priority="138">
      <formula>F30&lt;0</formula>
    </cfRule>
  </conditionalFormatting>
  <conditionalFormatting sqref="H47:H58">
    <cfRule type="expression" dxfId="894" priority="129">
      <formula>H47&gt;0</formula>
    </cfRule>
    <cfRule type="expression" dxfId="893" priority="130">
      <formula>H47&lt;0</formula>
    </cfRule>
  </conditionalFormatting>
  <conditionalFormatting sqref="H59">
    <cfRule type="expression" dxfId="892" priority="119">
      <formula>H59&gt;0</formula>
    </cfRule>
    <cfRule type="expression" dxfId="891" priority="120">
      <formula>H59&lt;0</formula>
    </cfRule>
  </conditionalFormatting>
  <conditionalFormatting sqref="H60">
    <cfRule type="expression" dxfId="890" priority="115">
      <formula>H60&gt;0</formula>
    </cfRule>
    <cfRule type="expression" dxfId="889" priority="116">
      <formula>H60&lt;0</formula>
    </cfRule>
  </conditionalFormatting>
  <conditionalFormatting sqref="H61:H66">
    <cfRule type="expression" dxfId="888" priority="111">
      <formula>H61&gt;0</formula>
    </cfRule>
    <cfRule type="expression" dxfId="887" priority="112">
      <formula>H61&lt;0</formula>
    </cfRule>
  </conditionalFormatting>
  <conditionalFormatting sqref="Q8">
    <cfRule type="expression" dxfId="886" priority="95">
      <formula>Q8&gt;0</formula>
    </cfRule>
    <cfRule type="expression" dxfId="885" priority="96">
      <formula>Q8&lt;0</formula>
    </cfRule>
  </conditionalFormatting>
  <conditionalFormatting sqref="Q7">
    <cfRule type="expression" dxfId="884" priority="97">
      <formula>Q7&gt;0</formula>
    </cfRule>
    <cfRule type="expression" dxfId="883" priority="98">
      <formula>Q7&lt;0</formula>
    </cfRule>
  </conditionalFormatting>
  <conditionalFormatting sqref="F178 H178">
    <cfRule type="expression" dxfId="882" priority="93">
      <formula>F178&gt;0</formula>
    </cfRule>
    <cfRule type="expression" dxfId="881" priority="94">
      <formula>F178&lt;0</formula>
    </cfRule>
  </conditionalFormatting>
  <conditionalFormatting sqref="Q10">
    <cfRule type="expression" dxfId="880" priority="87">
      <formula>Q10&gt;0</formula>
    </cfRule>
    <cfRule type="expression" dxfId="879" priority="88">
      <formula>Q10&lt;0</formula>
    </cfRule>
  </conditionalFormatting>
  <conditionalFormatting sqref="Q9">
    <cfRule type="expression" dxfId="878" priority="81">
      <formula>Q9&gt;0</formula>
    </cfRule>
    <cfRule type="expression" dxfId="877" priority="82">
      <formula>Q9&lt;0</formula>
    </cfRule>
  </conditionalFormatting>
  <conditionalFormatting sqref="F201:F248">
    <cfRule type="expression" dxfId="876" priority="41">
      <formula>F201&gt;0</formula>
    </cfRule>
    <cfRule type="expression" dxfId="875" priority="42">
      <formula>F201&lt;0</formula>
    </cfRule>
  </conditionalFormatting>
  <conditionalFormatting sqref="H201:H248">
    <cfRule type="expression" dxfId="874" priority="39">
      <formula>H201&gt;0</formula>
    </cfRule>
    <cfRule type="expression" dxfId="873" priority="40">
      <formula>H201&lt;0</formula>
    </cfRule>
  </conditionalFormatting>
  <conditionalFormatting sqref="J208">
    <cfRule type="expression" dxfId="872" priority="37">
      <formula>J208&gt;0</formula>
    </cfRule>
    <cfRule type="expression" dxfId="871" priority="38">
      <formula>J208&lt;0</formula>
    </cfRule>
  </conditionalFormatting>
  <conditionalFormatting sqref="J214:J215">
    <cfRule type="expression" dxfId="870" priority="35">
      <formula>J214&gt;0</formula>
    </cfRule>
    <cfRule type="expression" dxfId="869" priority="36">
      <formula>J214&lt;0</formula>
    </cfRule>
  </conditionalFormatting>
  <conditionalFormatting sqref="J216">
    <cfRule type="expression" dxfId="868" priority="33">
      <formula>J216&gt;0</formula>
    </cfRule>
    <cfRule type="expression" dxfId="867" priority="34">
      <formula>J216&lt;0</formula>
    </cfRule>
  </conditionalFormatting>
  <conditionalFormatting sqref="J217:J219 J221:J224">
    <cfRule type="expression" dxfId="866" priority="31">
      <formula>J217&gt;0</formula>
    </cfRule>
    <cfRule type="expression" dxfId="865" priority="32">
      <formula>J217&lt;0</formula>
    </cfRule>
  </conditionalFormatting>
  <conditionalFormatting sqref="K208">
    <cfRule type="expression" dxfId="864" priority="29">
      <formula>K208&gt;0</formula>
    </cfRule>
    <cfRule type="expression" dxfId="863" priority="30">
      <formula>K208&lt;0</formula>
    </cfRule>
  </conditionalFormatting>
  <conditionalFormatting sqref="K214:K215">
    <cfRule type="expression" dxfId="862" priority="27">
      <formula>K214&gt;0</formula>
    </cfRule>
    <cfRule type="expression" dxfId="861" priority="28">
      <formula>K214&lt;0</formula>
    </cfRule>
  </conditionalFormatting>
  <conditionalFormatting sqref="K216">
    <cfRule type="expression" dxfId="860" priority="25">
      <formula>K216&gt;0</formula>
    </cfRule>
    <cfRule type="expression" dxfId="859" priority="26">
      <formula>K216&lt;0</formula>
    </cfRule>
  </conditionalFormatting>
  <conditionalFormatting sqref="K217:K224">
    <cfRule type="expression" dxfId="858" priority="23">
      <formula>K217&gt;0</formula>
    </cfRule>
    <cfRule type="expression" dxfId="857" priority="24">
      <formula>K217&lt;0</formula>
    </cfRule>
  </conditionalFormatting>
  <conditionalFormatting sqref="L208">
    <cfRule type="expression" dxfId="856" priority="21">
      <formula>L208&gt;0</formula>
    </cfRule>
    <cfRule type="expression" dxfId="855" priority="22">
      <formula>L208&lt;0</formula>
    </cfRule>
  </conditionalFormatting>
  <conditionalFormatting sqref="L214:L215">
    <cfRule type="expression" dxfId="854" priority="19">
      <formula>L214&gt;0</formula>
    </cfRule>
    <cfRule type="expression" dxfId="853" priority="20">
      <formula>L214&lt;0</formula>
    </cfRule>
  </conditionalFormatting>
  <conditionalFormatting sqref="L216">
    <cfRule type="expression" dxfId="852" priority="17">
      <formula>L216&gt;0</formula>
    </cfRule>
    <cfRule type="expression" dxfId="851" priority="18">
      <formula>L216&lt;0</formula>
    </cfRule>
  </conditionalFormatting>
  <conditionalFormatting sqref="L217:L224">
    <cfRule type="expression" dxfId="850" priority="15">
      <formula>L217&gt;0</formula>
    </cfRule>
    <cfRule type="expression" dxfId="849" priority="16">
      <formula>L217&lt;0</formula>
    </cfRule>
  </conditionalFormatting>
  <conditionalFormatting sqref="K225">
    <cfRule type="expression" dxfId="848" priority="13">
      <formula>K225&gt;0</formula>
    </cfRule>
    <cfRule type="expression" dxfId="847" priority="14">
      <formula>K225&lt;0</formula>
    </cfRule>
  </conditionalFormatting>
  <conditionalFormatting sqref="L225:L232">
    <cfRule type="expression" dxfId="846" priority="11">
      <formula>L225&gt;0</formula>
    </cfRule>
    <cfRule type="expression" dxfId="845" priority="12">
      <formula>L225&lt;0</formula>
    </cfRule>
  </conditionalFormatting>
  <conditionalFormatting sqref="K226">
    <cfRule type="expression" dxfId="844" priority="9">
      <formula>K226&gt;0</formula>
    </cfRule>
    <cfRule type="expression" dxfId="843" priority="10">
      <formula>K226&lt;0</formula>
    </cfRule>
  </conditionalFormatting>
  <conditionalFormatting sqref="K227">
    <cfRule type="expression" dxfId="842" priority="7">
      <formula>K227&gt;0</formula>
    </cfRule>
    <cfRule type="expression" dxfId="841" priority="8">
      <formula>K227&lt;0</formula>
    </cfRule>
  </conditionalFormatting>
  <conditionalFormatting sqref="K228:K248">
    <cfRule type="expression" dxfId="840" priority="5">
      <formula>K228&gt;0</formula>
    </cfRule>
    <cfRule type="expression" dxfId="839" priority="6">
      <formula>K228&lt;0</formula>
    </cfRule>
  </conditionalFormatting>
  <conditionalFormatting sqref="L233:L237">
    <cfRule type="expression" dxfId="838" priority="3">
      <formula>L233&gt;0</formula>
    </cfRule>
    <cfRule type="expression" dxfId="837" priority="4">
      <formula>L233&lt;0</formula>
    </cfRule>
  </conditionalFormatting>
  <conditionalFormatting sqref="L238:L243">
    <cfRule type="expression" dxfId="836" priority="1">
      <formula>L238&gt;0</formula>
    </cfRule>
    <cfRule type="expression" dxfId="83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3" t="s">
        <v>78</v>
      </c>
      <c r="P40" s="86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4" priority="11">
      <formula>F27&gt;0</formula>
    </cfRule>
    <cfRule type="expression" dxfId="833" priority="12">
      <formula>F27&lt;0</formula>
    </cfRule>
  </conditionalFormatting>
  <conditionalFormatting sqref="H27:H29">
    <cfRule type="expression" dxfId="832" priority="9">
      <formula>H27&gt;0</formula>
    </cfRule>
    <cfRule type="expression" dxfId="831" priority="10">
      <formula>H27&lt;0</formula>
    </cfRule>
  </conditionalFormatting>
  <conditionalFormatting sqref="F23:F26">
    <cfRule type="expression" dxfId="830" priority="7">
      <formula>F23&gt;0</formula>
    </cfRule>
    <cfRule type="expression" dxfId="829" priority="8">
      <formula>F23&lt;0</formula>
    </cfRule>
  </conditionalFormatting>
  <conditionalFormatting sqref="H23:H26">
    <cfRule type="expression" dxfId="828" priority="5">
      <formula>H23&gt;0</formula>
    </cfRule>
    <cfRule type="expression" dxfId="827" priority="6">
      <formula>H23&lt;0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3" t="s">
        <v>78</v>
      </c>
      <c r="P40" s="86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2" priority="7">
      <formula>F21&gt;0</formula>
    </cfRule>
    <cfRule type="expression" dxfId="821" priority="8">
      <formula>F21&lt;0</formula>
    </cfRule>
  </conditionalFormatting>
  <conditionalFormatting sqref="F22">
    <cfRule type="expression" dxfId="820" priority="5">
      <formula>F22&gt;0</formula>
    </cfRule>
    <cfRule type="expression" dxfId="819" priority="6">
      <formula>F22&lt;0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3" t="s">
        <v>78</v>
      </c>
      <c r="P44" s="86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4" priority="17">
      <formula>F38&gt;0</formula>
    </cfRule>
    <cfRule type="expression" dxfId="813" priority="18">
      <formula>F38&lt;0</formula>
    </cfRule>
  </conditionalFormatting>
  <conditionalFormatting sqref="H38:H72">
    <cfRule type="expression" dxfId="812" priority="9">
      <formula>H38&gt;0</formula>
    </cfRule>
    <cfRule type="expression" dxfId="811" priority="10">
      <formula>H38&lt;0</formula>
    </cfRule>
  </conditionalFormatting>
  <conditionalFormatting sqref="F21:F37">
    <cfRule type="expression" dxfId="810" priority="7">
      <formula>F21&gt;0</formula>
    </cfRule>
    <cfRule type="expression" dxfId="809" priority="8">
      <formula>F21&lt;0</formula>
    </cfRule>
  </conditionalFormatting>
  <conditionalFormatting sqref="H21:H37">
    <cfRule type="expression" dxfId="808" priority="5">
      <formula>H21&gt;0</formula>
    </cfRule>
    <cfRule type="expression" dxfId="807" priority="6">
      <formula>H21&lt;0</formula>
    </cfRule>
  </conditionalFormatting>
  <conditionalFormatting sqref="Q8">
    <cfRule type="expression" dxfId="806" priority="1">
      <formula>Q8&gt;0</formula>
    </cfRule>
    <cfRule type="expression" dxfId="805" priority="2">
      <formula>Q8&lt;0</formula>
    </cfRule>
  </conditionalFormatting>
  <conditionalFormatting sqref="Q7">
    <cfRule type="expression" dxfId="804" priority="3">
      <formula>Q7&gt;0</formula>
    </cfRule>
    <cfRule type="expression" dxfId="80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3" t="s">
        <v>78</v>
      </c>
      <c r="P46" s="86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2" priority="11">
      <formula>F24&gt;0</formula>
    </cfRule>
    <cfRule type="expression" dxfId="801" priority="12">
      <formula>F24&lt;0</formula>
    </cfRule>
  </conditionalFormatting>
  <conditionalFormatting sqref="H27:H30">
    <cfRule type="expression" dxfId="800" priority="9">
      <formula>H27&gt;0</formula>
    </cfRule>
    <cfRule type="expression" dxfId="799" priority="10">
      <formula>H27&lt;0</formula>
    </cfRule>
  </conditionalFormatting>
  <conditionalFormatting sqref="F25">
    <cfRule type="expression" dxfId="798" priority="7">
      <formula>F25&gt;0</formula>
    </cfRule>
    <cfRule type="expression" dxfId="797" priority="8">
      <formula>F25&lt;0</formula>
    </cfRule>
  </conditionalFormatting>
  <conditionalFormatting sqref="H24:H26">
    <cfRule type="expression" dxfId="796" priority="5">
      <formula>H24&gt;0</formula>
    </cfRule>
    <cfRule type="expression" dxfId="795" priority="6">
      <formula>H24&lt;0</formula>
    </cfRule>
  </conditionalFormatting>
  <conditionalFormatting sqref="Q7">
    <cfRule type="expression" dxfId="794" priority="3">
      <formula>Q7&gt;0</formula>
    </cfRule>
    <cfRule type="expression" dxfId="793" priority="4">
      <formula>Q7&lt;0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0" priority="17">
      <formula>F28&gt;0</formula>
    </cfRule>
    <cfRule type="expression" dxfId="789" priority="18">
      <formula>F28&lt;0</formula>
    </cfRule>
  </conditionalFormatting>
  <conditionalFormatting sqref="F28 F33:F35">
    <cfRule type="expression" dxfId="788" priority="19">
      <formula>F28&gt;0</formula>
    </cfRule>
    <cfRule type="expression" dxfId="787" priority="20">
      <formula>F28&lt;0</formula>
    </cfRule>
  </conditionalFormatting>
  <conditionalFormatting sqref="H28 H33:H35">
    <cfRule type="expression" dxfId="786" priority="15">
      <formula>H28&gt;0</formula>
    </cfRule>
    <cfRule type="expression" dxfId="785" priority="16">
      <formula>H28&lt;0</formula>
    </cfRule>
  </conditionalFormatting>
  <conditionalFormatting sqref="F21:F27">
    <cfRule type="expression" dxfId="784" priority="13">
      <formula>F21&gt;0</formula>
    </cfRule>
    <cfRule type="expression" dxfId="783" priority="14">
      <formula>F21&lt;0</formula>
    </cfRule>
  </conditionalFormatting>
  <conditionalFormatting sqref="H21:H27">
    <cfRule type="expression" dxfId="782" priority="11">
      <formula>H21&gt;0</formula>
    </cfRule>
    <cfRule type="expression" dxfId="781" priority="12">
      <formula>H21&lt;0</formula>
    </cfRule>
  </conditionalFormatting>
  <conditionalFormatting sqref="Q8">
    <cfRule type="expression" dxfId="780" priority="7">
      <formula>Q8&gt;0</formula>
    </cfRule>
    <cfRule type="expression" dxfId="779" priority="8">
      <formula>Q8&lt;0</formula>
    </cfRule>
  </conditionalFormatting>
  <conditionalFormatting sqref="Q7">
    <cfRule type="expression" dxfId="778" priority="9">
      <formula>Q7&gt;0</formula>
    </cfRule>
    <cfRule type="expression" dxfId="777" priority="10">
      <formula>Q7&lt;0</formula>
    </cfRule>
  </conditionalFormatting>
  <conditionalFormatting sqref="F29:F32">
    <cfRule type="expression" dxfId="776" priority="5">
      <formula>F29&gt;0</formula>
    </cfRule>
    <cfRule type="expression" dxfId="775" priority="6">
      <formula>F29&lt;0</formula>
    </cfRule>
  </conditionalFormatting>
  <conditionalFormatting sqref="H29:H32">
    <cfRule type="expression" dxfId="774" priority="3">
      <formula>H29&gt;0</formula>
    </cfRule>
    <cfRule type="expression" dxfId="773" priority="4">
      <formula>H29&lt;0</formula>
    </cfRule>
  </conditionalFormatting>
  <conditionalFormatting sqref="M37">
    <cfRule type="expression" dxfId="772" priority="1">
      <formula>M37&gt;0</formula>
    </cfRule>
    <cfRule type="expression" dxfId="77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3" t="s">
        <v>78</v>
      </c>
      <c r="Q17" s="863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0" priority="47">
      <formula>F26&gt;0</formula>
    </cfRule>
    <cfRule type="expression" dxfId="769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8" priority="35">
      <formula>F22&gt;0</formula>
    </cfRule>
    <cfRule type="expression" dxfId="767" priority="36">
      <formula>F22&lt;0</formula>
    </cfRule>
  </conditionalFormatting>
  <conditionalFormatting sqref="H22:H25">
    <cfRule type="expression" dxfId="766" priority="33">
      <formula>H22&gt;0</formula>
    </cfRule>
    <cfRule type="expression" dxfId="765" priority="34">
      <formula>H22&lt;0</formula>
    </cfRule>
  </conditionalFormatting>
  <conditionalFormatting sqref="Q8">
    <cfRule type="expression" dxfId="764" priority="29">
      <formula>Q8&gt;0</formula>
    </cfRule>
    <cfRule type="expression" dxfId="763" priority="30">
      <formula>Q8&lt;0</formula>
    </cfRule>
  </conditionalFormatting>
  <conditionalFormatting sqref="Q7">
    <cfRule type="expression" dxfId="762" priority="31">
      <formula>Q7&gt;0</formula>
    </cfRule>
    <cfRule type="expression" dxfId="761" priority="32">
      <formula>Q7&lt;0</formula>
    </cfRule>
  </conditionalFormatting>
  <conditionalFormatting sqref="F72:F74">
    <cfRule type="expression" dxfId="760" priority="27">
      <formula>F72&gt;0</formula>
    </cfRule>
    <cfRule type="expression" dxfId="759" priority="28">
      <formula>F72&lt;0</formula>
    </cfRule>
  </conditionalFormatting>
  <conditionalFormatting sqref="F75:F82">
    <cfRule type="expression" dxfId="758" priority="23">
      <formula>F75&gt;0</formula>
    </cfRule>
    <cfRule type="expression" dxfId="757" priority="24">
      <formula>F75&lt;0</formula>
    </cfRule>
  </conditionalFormatting>
  <conditionalFormatting sqref="F75:F82">
    <cfRule type="expression" dxfId="756" priority="25">
      <formula>F75&gt;0</formula>
    </cfRule>
    <cfRule type="expression" dxfId="755" priority="26">
      <formula>F75&lt;0</formula>
    </cfRule>
  </conditionalFormatting>
  <conditionalFormatting sqref="H72:H82">
    <cfRule type="expression" dxfId="754" priority="21">
      <formula>H72&gt;0</formula>
    </cfRule>
    <cfRule type="expression" dxfId="753" priority="22">
      <formula>H72&lt;0</formula>
    </cfRule>
  </conditionalFormatting>
  <conditionalFormatting sqref="F68:F71">
    <cfRule type="expression" dxfId="752" priority="19">
      <formula>F68&gt;0</formula>
    </cfRule>
    <cfRule type="expression" dxfId="751" priority="20">
      <formula>F68&lt;0</formula>
    </cfRule>
  </conditionalFormatting>
  <conditionalFormatting sqref="H68:H71">
    <cfRule type="expression" dxfId="750" priority="17">
      <formula>H68&gt;0</formula>
    </cfRule>
    <cfRule type="expression" dxfId="749" priority="18">
      <formula>H68&lt;0</formula>
    </cfRule>
  </conditionalFormatting>
  <conditionalFormatting sqref="Q10">
    <cfRule type="expression" dxfId="748" priority="15">
      <formula>Q10&gt;0</formula>
    </cfRule>
    <cfRule type="expression" dxfId="747" priority="16">
      <formula>Q10&lt;0</formula>
    </cfRule>
  </conditionalFormatting>
  <conditionalFormatting sqref="H43 F43">
    <cfRule type="expression" dxfId="746" priority="11">
      <formula>F43&gt;0</formula>
    </cfRule>
    <cfRule type="expression" dxfId="745" priority="12">
      <formula>F43&lt;0</formula>
    </cfRule>
  </conditionalFormatting>
  <conditionalFormatting sqref="H37:H39 F37:F39">
    <cfRule type="expression" dxfId="744" priority="9">
      <formula>F37&gt;0</formula>
    </cfRule>
    <cfRule type="expression" dxfId="743" priority="10">
      <formula>F37&lt;0</formula>
    </cfRule>
  </conditionalFormatting>
  <conditionalFormatting sqref="H35:H36 F35:F36">
    <cfRule type="expression" dxfId="742" priority="7">
      <formula>F35&gt;0</formula>
    </cfRule>
    <cfRule type="expression" dxfId="741" priority="8">
      <formula>F35&lt;0</formula>
    </cfRule>
  </conditionalFormatting>
  <conditionalFormatting sqref="H41:H42 F41:F42 J40:J41">
    <cfRule type="expression" dxfId="740" priority="5">
      <formula>F40&gt;0</formula>
    </cfRule>
    <cfRule type="expression" dxfId="739" priority="6">
      <formula>F40&lt;0</formula>
    </cfRule>
  </conditionalFormatting>
  <conditionalFormatting sqref="H40 F40">
    <cfRule type="expression" dxfId="738" priority="3">
      <formula>F40&gt;0</formula>
    </cfRule>
    <cfRule type="expression" dxfId="737" priority="4">
      <formula>F40&lt;0</formula>
    </cfRule>
  </conditionalFormatting>
  <conditionalFormatting sqref="J42:J45">
    <cfRule type="expression" dxfId="736" priority="1">
      <formula>J42&gt;0</formula>
    </cfRule>
    <cfRule type="expression" dxfId="735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4" priority="29">
      <formula>F40&gt;0</formula>
    </cfRule>
    <cfRule type="expression" dxfId="733" priority="30">
      <formula>F40&lt;0</formula>
    </cfRule>
  </conditionalFormatting>
  <conditionalFormatting sqref="F40:F45">
    <cfRule type="expression" dxfId="732" priority="31">
      <formula>F40&gt;0</formula>
    </cfRule>
    <cfRule type="expression" dxfId="731" priority="32">
      <formula>F40&lt;0</formula>
    </cfRule>
  </conditionalFormatting>
  <conditionalFormatting sqref="H40:H45">
    <cfRule type="expression" dxfId="730" priority="27">
      <formula>H40&gt;0</formula>
    </cfRule>
    <cfRule type="expression" dxfId="729" priority="28">
      <formula>H40&lt;0</formula>
    </cfRule>
  </conditionalFormatting>
  <conditionalFormatting sqref="F23:F39">
    <cfRule type="expression" dxfId="728" priority="13">
      <formula>F23&gt;0</formula>
    </cfRule>
    <cfRule type="expression" dxfId="727" priority="14">
      <formula>F23&lt;0</formula>
    </cfRule>
  </conditionalFormatting>
  <conditionalFormatting sqref="H23:H39">
    <cfRule type="expression" dxfId="726" priority="11">
      <formula>H23&gt;0</formula>
    </cfRule>
    <cfRule type="expression" dxfId="725" priority="12">
      <formula>H23&lt;0</formula>
    </cfRule>
  </conditionalFormatting>
  <conditionalFormatting sqref="Q7">
    <cfRule type="expression" dxfId="724" priority="9">
      <formula>Q7&gt;0</formula>
    </cfRule>
    <cfRule type="expression" dxfId="723" priority="10">
      <formula>Q7&lt;0</formula>
    </cfRule>
  </conditionalFormatting>
  <conditionalFormatting sqref="Q8">
    <cfRule type="expression" dxfId="722" priority="7">
      <formula>Q8&gt;0</formula>
    </cfRule>
    <cfRule type="expression" dxfId="721" priority="8">
      <formula>Q8&lt;0</formula>
    </cfRule>
  </conditionalFormatting>
  <conditionalFormatting sqref="Q10">
    <cfRule type="expression" dxfId="720" priority="1">
      <formula>Q10&gt;0</formula>
    </cfRule>
    <cfRule type="expression" dxfId="71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8" priority="39">
      <formula>Q12&gt;0</formula>
    </cfRule>
    <cfRule type="expression" dxfId="71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6" priority="33">
      <formula>F25&gt;0</formula>
    </cfRule>
    <cfRule type="expression" dxfId="715" priority="34">
      <formula>F25&lt;0</formula>
    </cfRule>
  </conditionalFormatting>
  <conditionalFormatting sqref="F30">
    <cfRule type="expression" dxfId="714" priority="31">
      <formula>F30&gt;0</formula>
    </cfRule>
    <cfRule type="expression" dxfId="713" priority="32">
      <formula>F30&lt;0</formula>
    </cfRule>
  </conditionalFormatting>
  <conditionalFormatting sqref="F31">
    <cfRule type="expression" dxfId="712" priority="29">
      <formula>F31&gt;0</formula>
    </cfRule>
    <cfRule type="expression" dxfId="711" priority="30">
      <formula>F31&lt;0</formula>
    </cfRule>
  </conditionalFormatting>
  <conditionalFormatting sqref="F32:F34">
    <cfRule type="expression" dxfId="710" priority="27">
      <formula>F32&gt;0</formula>
    </cfRule>
    <cfRule type="expression" dxfId="709" priority="28">
      <formula>F32&lt;0</formula>
    </cfRule>
  </conditionalFormatting>
  <conditionalFormatting sqref="H25:H29">
    <cfRule type="expression" dxfId="708" priority="25">
      <formula>H25&gt;0</formula>
    </cfRule>
    <cfRule type="expression" dxfId="707" priority="26">
      <formula>H25&lt;0</formula>
    </cfRule>
  </conditionalFormatting>
  <conditionalFormatting sqref="H30">
    <cfRule type="expression" dxfId="706" priority="23">
      <formula>H30&gt;0</formula>
    </cfRule>
    <cfRule type="expression" dxfId="705" priority="24">
      <formula>H30&lt;0</formula>
    </cfRule>
  </conditionalFormatting>
  <conditionalFormatting sqref="H31">
    <cfRule type="expression" dxfId="704" priority="21">
      <formula>H31&gt;0</formula>
    </cfRule>
    <cfRule type="expression" dxfId="703" priority="22">
      <formula>H31&lt;0</formula>
    </cfRule>
  </conditionalFormatting>
  <conditionalFormatting sqref="H32:H34">
    <cfRule type="expression" dxfId="702" priority="19">
      <formula>H32&gt;0</formula>
    </cfRule>
    <cfRule type="expression" dxfId="701" priority="20">
      <formula>H32&lt;0</formula>
    </cfRule>
  </conditionalFormatting>
  <conditionalFormatting sqref="F35">
    <cfRule type="expression" dxfId="700" priority="17">
      <formula>F35&gt;0</formula>
    </cfRule>
    <cfRule type="expression" dxfId="699" priority="18">
      <formula>F35&lt;0</formula>
    </cfRule>
  </conditionalFormatting>
  <conditionalFormatting sqref="H35">
    <cfRule type="expression" dxfId="698" priority="15">
      <formula>H35&gt;0</formula>
    </cfRule>
    <cfRule type="expression" dxfId="697" priority="16">
      <formula>H35&lt;0</formula>
    </cfRule>
  </conditionalFormatting>
  <conditionalFormatting sqref="F36">
    <cfRule type="expression" dxfId="696" priority="13">
      <formula>F36&gt;0</formula>
    </cfRule>
    <cfRule type="expression" dxfId="695" priority="14">
      <formula>F36&lt;0</formula>
    </cfRule>
  </conditionalFormatting>
  <conditionalFormatting sqref="H36">
    <cfRule type="expression" dxfId="694" priority="11">
      <formula>H36&gt;0</formula>
    </cfRule>
    <cfRule type="expression" dxfId="693" priority="12">
      <formula>H36&lt;0</formula>
    </cfRule>
  </conditionalFormatting>
  <conditionalFormatting sqref="H23:H24">
    <cfRule type="expression" dxfId="692" priority="5">
      <formula>H23&gt;0</formula>
    </cfRule>
    <cfRule type="expression" dxfId="691" priority="6">
      <formula>H23&lt;0</formula>
    </cfRule>
  </conditionalFormatting>
  <conditionalFormatting sqref="F23:F24">
    <cfRule type="expression" dxfId="690" priority="7">
      <formula>F23&gt;0</formula>
    </cfRule>
    <cfRule type="expression" dxfId="689" priority="8">
      <formula>F23&lt;0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conditionalFormatting sqref="Q8">
    <cfRule type="expression" dxfId="686" priority="1">
      <formula>Q8&gt;0</formula>
    </cfRule>
    <cfRule type="expression" dxfId="68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59.1</v>
      </c>
      <c r="R4" s="475">
        <v>7.0000000000000001E-3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2364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2976.2999999999956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1371.7199999999939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1.3823920667553367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2.910321489001692E-2</v>
      </c>
      <c r="R11">
        <v>0.43</v>
      </c>
      <c r="T11" s="83">
        <v>43294</v>
      </c>
      <c r="U11" t="s">
        <v>1175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1265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13.075221238938054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65.010000000000005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64.419000000000011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63.828000000000003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63.237000000000002</v>
      </c>
      <c r="W20" s="2"/>
      <c r="X20" s="134"/>
    </row>
    <row r="21" spans="1:33" x14ac:dyDescent="0.25">
      <c r="P21" s="81">
        <v>1.06</v>
      </c>
      <c r="Q21" s="81">
        <f t="shared" si="2"/>
        <v>62.646000000000008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62.055000000000007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61.464000000000006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60.873000000000005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60.282000000000004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59.691000000000003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59.1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58.509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57.917999999999999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57.326999999999998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56.735999999999997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56.144999999999996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55.553999999999995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54.963000000000001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54.372000000000007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53.781000000000006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53.190000000000005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1254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4" priority="69">
      <formula>J8&gt;0</formula>
    </cfRule>
    <cfRule type="expression" dxfId="683" priority="70">
      <formula>J8&lt;0</formula>
    </cfRule>
  </conditionalFormatting>
  <conditionalFormatting sqref="Q7">
    <cfRule type="expression" dxfId="682" priority="71">
      <formula>Q7&gt;0</formula>
    </cfRule>
    <cfRule type="expression" dxfId="681" priority="72">
      <formula>Q7&lt;0</formula>
    </cfRule>
  </conditionalFormatting>
  <conditionalFormatting sqref="M62">
    <cfRule type="expression" dxfId="680" priority="59">
      <formula>M62&gt;0</formula>
    </cfRule>
    <cfRule type="expression" dxfId="679" priority="60">
      <formula>M62&lt;0</formula>
    </cfRule>
  </conditionalFormatting>
  <conditionalFormatting sqref="M62">
    <cfRule type="expression" dxfId="678" priority="61">
      <formula>M62&gt;0</formula>
    </cfRule>
    <cfRule type="expression" dxfId="677" priority="62">
      <formula>M62&lt;0</formula>
    </cfRule>
  </conditionalFormatting>
  <conditionalFormatting sqref="F24:F55">
    <cfRule type="expression" dxfId="676" priority="47">
      <formula>F24&gt;0</formula>
    </cfRule>
    <cfRule type="expression" dxfId="675" priority="48">
      <formula>F24&lt;0</formula>
    </cfRule>
  </conditionalFormatting>
  <conditionalFormatting sqref="F24:F55">
    <cfRule type="expression" dxfId="674" priority="49">
      <formula>F24&gt;0</formula>
    </cfRule>
    <cfRule type="expression" dxfId="673" priority="50">
      <formula>F24&lt;0</formula>
    </cfRule>
  </conditionalFormatting>
  <conditionalFormatting sqref="H24:H55">
    <cfRule type="expression" dxfId="672" priority="45">
      <formula>H24&gt;0</formula>
    </cfRule>
    <cfRule type="expression" dxfId="671" priority="46">
      <formula>H24&lt;0</formula>
    </cfRule>
  </conditionalFormatting>
  <conditionalFormatting sqref="J27:J38">
    <cfRule type="expression" dxfId="670" priority="15">
      <formula>J27&gt;0</formula>
    </cfRule>
    <cfRule type="expression" dxfId="669" priority="16">
      <formula>J27&lt;0</formula>
    </cfRule>
  </conditionalFormatting>
  <conditionalFormatting sqref="J27:J38">
    <cfRule type="expression" dxfId="668" priority="17">
      <formula>J27&gt;0</formula>
    </cfRule>
    <cfRule type="expression" dxfId="667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6" priority="11">
      <formula>J39&gt;0</formula>
    </cfRule>
    <cfRule type="expression" dxfId="665" priority="12">
      <formula>J39&lt;0</formula>
    </cfRule>
  </conditionalFormatting>
  <conditionalFormatting sqref="J39">
    <cfRule type="expression" dxfId="664" priority="13">
      <formula>J39&gt;0</formula>
    </cfRule>
    <cfRule type="expression" dxfId="663" priority="14">
      <formula>J39&lt;0</formula>
    </cfRule>
  </conditionalFormatting>
  <conditionalFormatting sqref="J51:J56">
    <cfRule type="expression" dxfId="662" priority="1">
      <formula>J51&gt;0</formula>
    </cfRule>
    <cfRule type="expression" dxfId="661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0" priority="66">
      <formula>F22&gt;0</formula>
    </cfRule>
    <cfRule type="expression" dxfId="65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8" priority="53">
      <formula>F41&gt;0</formula>
    </cfRule>
    <cfRule type="expression" dxfId="657" priority="54">
      <formula>F41&lt;0</formula>
    </cfRule>
  </conditionalFormatting>
  <conditionalFormatting sqref="F41">
    <cfRule type="expression" dxfId="656" priority="57">
      <formula>F41&gt;0</formula>
    </cfRule>
    <cfRule type="expression" dxfId="655" priority="58">
      <formula>F41&lt;0</formula>
    </cfRule>
  </conditionalFormatting>
  <conditionalFormatting sqref="H41">
    <cfRule type="expression" dxfId="654" priority="35">
      <formula>H41&gt;0</formula>
    </cfRule>
    <cfRule type="expression" dxfId="653" priority="36">
      <formula>H41&lt;0</formula>
    </cfRule>
  </conditionalFormatting>
  <conditionalFormatting sqref="F89:F95">
    <cfRule type="expression" dxfId="652" priority="29">
      <formula>F89&gt;0</formula>
    </cfRule>
    <cfRule type="expression" dxfId="651" priority="30">
      <formula>F89&lt;0</formula>
    </cfRule>
  </conditionalFormatting>
  <conditionalFormatting sqref="F96:F110">
    <cfRule type="expression" dxfId="650" priority="25">
      <formula>F96&gt;0</formula>
    </cfRule>
    <cfRule type="expression" dxfId="649" priority="26">
      <formula>F96&lt;0</formula>
    </cfRule>
  </conditionalFormatting>
  <conditionalFormatting sqref="F96:F110">
    <cfRule type="expression" dxfId="648" priority="27">
      <formula>F96&gt;0</formula>
    </cfRule>
    <cfRule type="expression" dxfId="647" priority="28">
      <formula>F96&lt;0</formula>
    </cfRule>
  </conditionalFormatting>
  <conditionalFormatting sqref="H89:H100">
    <cfRule type="expression" dxfId="646" priority="23">
      <formula>H89&gt;0</formula>
    </cfRule>
    <cfRule type="expression" dxfId="645" priority="24">
      <formula>H89&lt;0</formula>
    </cfRule>
  </conditionalFormatting>
  <conditionalFormatting sqref="H101">
    <cfRule type="expression" dxfId="644" priority="21">
      <formula>H101&gt;0</formula>
    </cfRule>
    <cfRule type="expression" dxfId="643" priority="22">
      <formula>H101&lt;0</formula>
    </cfRule>
  </conditionalFormatting>
  <conditionalFormatting sqref="F111:F116">
    <cfRule type="expression" dxfId="642" priority="19">
      <formula>F111&gt;0</formula>
    </cfRule>
    <cfRule type="expression" dxfId="641" priority="20">
      <formula>F111&lt;0</formula>
    </cfRule>
  </conditionalFormatting>
  <conditionalFormatting sqref="H103:H116">
    <cfRule type="expression" dxfId="640" priority="17">
      <formula>H103&gt;0</formula>
    </cfRule>
    <cfRule type="expression" dxfId="639" priority="18">
      <formula>H103&lt;0</formula>
    </cfRule>
  </conditionalFormatting>
  <conditionalFormatting sqref="H102">
    <cfRule type="expression" dxfId="638" priority="15">
      <formula>H102&gt;0</formula>
    </cfRule>
    <cfRule type="expression" dxfId="637" priority="16">
      <formula>H102&lt;0</formula>
    </cfRule>
  </conditionalFormatting>
  <conditionalFormatting sqref="M42">
    <cfRule type="expression" dxfId="636" priority="13">
      <formula>M42&gt;0</formula>
    </cfRule>
    <cfRule type="expression" dxfId="635" priority="14">
      <formula>M42&lt;0</formula>
    </cfRule>
  </conditionalFormatting>
  <conditionalFormatting sqref="Q7">
    <cfRule type="expression" dxfId="634" priority="9">
      <formula>Q7&gt;0</formula>
    </cfRule>
    <cfRule type="expression" dxfId="633" priority="10">
      <formula>Q7&lt;0</formula>
    </cfRule>
  </conditionalFormatting>
  <conditionalFormatting sqref="Q8">
    <cfRule type="expression" dxfId="632" priority="7">
      <formula>Q8&gt;0</formula>
    </cfRule>
    <cfRule type="expression" dxfId="631" priority="8">
      <formula>Q8&lt;0</formula>
    </cfRule>
  </conditionalFormatting>
  <conditionalFormatting sqref="F117:F130 H117:H130">
    <cfRule type="expression" dxfId="630" priority="1">
      <formula>F117&gt;0</formula>
    </cfRule>
    <cfRule type="expression" dxfId="62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1179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8" priority="84">
      <formula>F7&gt;0</formula>
    </cfRule>
    <cfRule type="expression" dxfId="627" priority="85">
      <formula>F7&lt;0</formula>
    </cfRule>
  </conditionalFormatting>
  <conditionalFormatting sqref="Q8">
    <cfRule type="expression" dxfId="626" priority="82">
      <formula>Q8&gt;0</formula>
    </cfRule>
    <cfRule type="expression" dxfId="625" priority="83">
      <formula>Q8&lt;0</formula>
    </cfRule>
  </conditionalFormatting>
  <conditionalFormatting sqref="F29:F36">
    <cfRule type="expression" dxfId="624" priority="62">
      <formula>F29&gt;0</formula>
    </cfRule>
    <cfRule type="expression" dxfId="623" priority="63">
      <formula>F29&lt;0</formula>
    </cfRule>
  </conditionalFormatting>
  <conditionalFormatting sqref="J32:J38">
    <cfRule type="expression" dxfId="622" priority="57">
      <formula>J32&gt;0</formula>
    </cfRule>
    <cfRule type="expression" dxfId="621" priority="58">
      <formula>J32&lt;0</formula>
    </cfRule>
  </conditionalFormatting>
  <conditionalFormatting sqref="M42">
    <cfRule type="expression" dxfId="620" priority="55">
      <formula>M42&gt;0</formula>
    </cfRule>
    <cfRule type="expression" dxfId="619" priority="56">
      <formula>M42&lt;0</formula>
    </cfRule>
  </conditionalFormatting>
  <conditionalFormatting sqref="F98:F134 H98:H134 H137:H142 F137:F142 F144:F153 H144:H153">
    <cfRule type="expression" dxfId="618" priority="53">
      <formula>F98&gt;0</formula>
    </cfRule>
    <cfRule type="expression" dxfId="617" priority="54">
      <formula>F98&lt;0</formula>
    </cfRule>
  </conditionalFormatting>
  <conditionalFormatting sqref="F90:F97">
    <cfRule type="expression" dxfId="616" priority="51">
      <formula>F90&gt;0</formula>
    </cfRule>
    <cfRule type="expression" dxfId="615" priority="52">
      <formula>F90&lt;0</formula>
    </cfRule>
  </conditionalFormatting>
  <conditionalFormatting sqref="H90:H97">
    <cfRule type="expression" dxfId="614" priority="49">
      <formula>H90&gt;0</formula>
    </cfRule>
    <cfRule type="expression" dxfId="613" priority="50">
      <formula>H90&lt;0</formula>
    </cfRule>
  </conditionalFormatting>
  <conditionalFormatting sqref="F135:F136 H135:H136">
    <cfRule type="expression" dxfId="612" priority="47">
      <formula>F135&gt;0</formula>
    </cfRule>
    <cfRule type="expression" dxfId="611" priority="48">
      <formula>F135&lt;0</formula>
    </cfRule>
  </conditionalFormatting>
  <conditionalFormatting sqref="H143 F143">
    <cfRule type="expression" dxfId="610" priority="45">
      <formula>F143&gt;0</formula>
    </cfRule>
    <cfRule type="expression" dxfId="609" priority="46">
      <formula>F143&lt;0</formula>
    </cfRule>
  </conditionalFormatting>
  <conditionalFormatting sqref="F154:F161">
    <cfRule type="expression" dxfId="608" priority="31">
      <formula>F154&gt;0</formula>
    </cfRule>
    <cfRule type="expression" dxfId="607" priority="32">
      <formula>F154&lt;0</formula>
    </cfRule>
  </conditionalFormatting>
  <conditionalFormatting sqref="H154:H161">
    <cfRule type="expression" dxfId="606" priority="29">
      <formula>H154&gt;0</formula>
    </cfRule>
    <cfRule type="expression" dxfId="605" priority="30">
      <formula>H154&lt;0</formula>
    </cfRule>
  </conditionalFormatting>
  <conditionalFormatting sqref="Q10">
    <cfRule type="expression" dxfId="604" priority="27">
      <formula>Q10&gt;0</formula>
    </cfRule>
    <cfRule type="expression" dxfId="603" priority="28">
      <formula>Q10&lt;0</formula>
    </cfRule>
  </conditionalFormatting>
  <conditionalFormatting sqref="F37:F38">
    <cfRule type="expression" dxfId="602" priority="25">
      <formula>F37&gt;0</formula>
    </cfRule>
    <cfRule type="expression" dxfId="601" priority="26">
      <formula>F37&lt;0</formula>
    </cfRule>
  </conditionalFormatting>
  <conditionalFormatting sqref="H37:H38">
    <cfRule type="expression" dxfId="600" priority="23">
      <formula>H37&gt;0</formula>
    </cfRule>
    <cfRule type="expression" dxfId="599" priority="24">
      <formula>H37&lt;0</formula>
    </cfRule>
  </conditionalFormatting>
  <conditionalFormatting sqref="F167">
    <cfRule type="expression" dxfId="598" priority="21">
      <formula>F167&gt;0</formula>
    </cfRule>
    <cfRule type="expression" dxfId="597" priority="22">
      <formula>F167&lt;0</formula>
    </cfRule>
  </conditionalFormatting>
  <conditionalFormatting sqref="F168:F179">
    <cfRule type="expression" dxfId="596" priority="19">
      <formula>F168&gt;0</formula>
    </cfRule>
    <cfRule type="expression" dxfId="595" priority="20">
      <formula>F168&lt;0</formula>
    </cfRule>
  </conditionalFormatting>
  <conditionalFormatting sqref="H167:H179">
    <cfRule type="expression" dxfId="594" priority="17">
      <formula>H167&gt;0</formula>
    </cfRule>
    <cfRule type="expression" dxfId="593" priority="18">
      <formula>H167&lt;0</formula>
    </cfRule>
  </conditionalFormatting>
  <conditionalFormatting sqref="J175:J197 J201">
    <cfRule type="expression" dxfId="592" priority="15">
      <formula>J175&gt;0</formula>
    </cfRule>
    <cfRule type="expression" dxfId="591" priority="16">
      <formula>J175&lt;0</formula>
    </cfRule>
  </conditionalFormatting>
  <conditionalFormatting sqref="F180:F197 F201">
    <cfRule type="expression" dxfId="590" priority="13">
      <formula>F180&gt;0</formula>
    </cfRule>
    <cfRule type="expression" dxfId="589" priority="14">
      <formula>F180&lt;0</formula>
    </cfRule>
  </conditionalFormatting>
  <conditionalFormatting sqref="H180:H197 H201">
    <cfRule type="expression" dxfId="588" priority="11">
      <formula>H180&gt;0</formula>
    </cfRule>
    <cfRule type="expression" dxfId="587" priority="12">
      <formula>H180&lt;0</formula>
    </cfRule>
  </conditionalFormatting>
  <conditionalFormatting sqref="I32:J35">
    <cfRule type="expression" dxfId="586" priority="9">
      <formula>I32&gt;0</formula>
    </cfRule>
    <cfRule type="expression" dxfId="585" priority="10">
      <formula>I32&lt;0</formula>
    </cfRule>
  </conditionalFormatting>
  <conditionalFormatting sqref="F198:F200">
    <cfRule type="expression" dxfId="584" priority="7">
      <formula>F198&gt;0</formula>
    </cfRule>
    <cfRule type="expression" dxfId="583" priority="8">
      <formula>F198&lt;0</formula>
    </cfRule>
  </conditionalFormatting>
  <conditionalFormatting sqref="H198:H200">
    <cfRule type="expression" dxfId="582" priority="5">
      <formula>H198&gt;0</formula>
    </cfRule>
    <cfRule type="expression" dxfId="581" priority="6">
      <formula>H198&lt;0</formula>
    </cfRule>
  </conditionalFormatting>
  <conditionalFormatting sqref="J198:J200">
    <cfRule type="expression" dxfId="580" priority="3">
      <formula>J198&gt;0</formula>
    </cfRule>
    <cfRule type="expression" dxfId="579" priority="4">
      <formula>J198&lt;0</formula>
    </cfRule>
  </conditionalFormatting>
  <conditionalFormatting sqref="F202:F211 H202:H211 J202:J211">
    <cfRule type="expression" dxfId="578" priority="1">
      <formula>F202&gt;0</formula>
    </cfRule>
    <cfRule type="expression" dxfId="57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3" t="s">
        <v>78</v>
      </c>
      <c r="P40" s="86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6" priority="80">
      <formula>Q7&gt;0</formula>
    </cfRule>
    <cfRule type="expression" dxfId="575" priority="81">
      <formula>Q7&lt;0</formula>
    </cfRule>
  </conditionalFormatting>
  <conditionalFormatting sqref="Q8">
    <cfRule type="expression" dxfId="574" priority="78">
      <formula>Q8&gt;0</formula>
    </cfRule>
    <cfRule type="expression" dxfId="573" priority="79">
      <formula>Q8&lt;0</formula>
    </cfRule>
  </conditionalFormatting>
  <conditionalFormatting sqref="F29:F43">
    <cfRule type="expression" dxfId="572" priority="62">
      <formula>F29&gt;0</formula>
    </cfRule>
    <cfRule type="expression" dxfId="571" priority="63">
      <formula>F29&lt;0</formula>
    </cfRule>
  </conditionalFormatting>
  <conditionalFormatting sqref="H45 H47:H48 H50:H51 H53 H29:H43">
    <cfRule type="expression" dxfId="570" priority="60">
      <formula>H29&gt;0</formula>
    </cfRule>
    <cfRule type="expression" dxfId="569" priority="61">
      <formula>H29&lt;0</formula>
    </cfRule>
  </conditionalFormatting>
  <conditionalFormatting sqref="J35">
    <cfRule type="expression" dxfId="568" priority="56">
      <formula>J35&gt;0</formula>
    </cfRule>
    <cfRule type="expression" dxfId="567" priority="57">
      <formula>J35&lt;0</formula>
    </cfRule>
  </conditionalFormatting>
  <conditionalFormatting sqref="J36:J37">
    <cfRule type="expression" dxfId="566" priority="54">
      <formula>J36&gt;0</formula>
    </cfRule>
    <cfRule type="expression" dxfId="565" priority="55">
      <formula>J36&lt;0</formula>
    </cfRule>
  </conditionalFormatting>
  <conditionalFormatting sqref="J38:J45 J48 J51">
    <cfRule type="expression" dxfId="564" priority="52">
      <formula>J38&gt;0</formula>
    </cfRule>
    <cfRule type="expression" dxfId="56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2" priority="49">
      <formula>M59&gt;0</formula>
    </cfRule>
    <cfRule type="expression" dxfId="561" priority="50">
      <formula>M59&lt;0</formula>
    </cfRule>
  </conditionalFormatting>
  <conditionalFormatting sqref="Q10">
    <cfRule type="expression" dxfId="560" priority="47">
      <formula>Q10&gt;0</formula>
    </cfRule>
    <cfRule type="expression" dxfId="559" priority="48">
      <formula>Q10&lt;0</formula>
    </cfRule>
  </conditionalFormatting>
  <conditionalFormatting sqref="F84:F103">
    <cfRule type="expression" dxfId="558" priority="45">
      <formula>F84&gt;0</formula>
    </cfRule>
    <cfRule type="expression" dxfId="557" priority="46">
      <formula>F84&lt;0</formula>
    </cfRule>
  </conditionalFormatting>
  <conditionalFormatting sqref="H107 H84:H103">
    <cfRule type="expression" dxfId="556" priority="43">
      <formula>H84&gt;0</formula>
    </cfRule>
    <cfRule type="expression" dxfId="555" priority="44">
      <formula>H84&lt;0</formula>
    </cfRule>
  </conditionalFormatting>
  <conditionalFormatting sqref="J89">
    <cfRule type="expression" dxfId="554" priority="41">
      <formula>J89&gt;0</formula>
    </cfRule>
    <cfRule type="expression" dxfId="553" priority="42">
      <formula>J89&lt;0</formula>
    </cfRule>
  </conditionalFormatting>
  <conditionalFormatting sqref="J90:J95">
    <cfRule type="expression" dxfId="552" priority="39">
      <formula>J90&gt;0</formula>
    </cfRule>
    <cfRule type="expression" dxfId="551" priority="40">
      <formula>J90&lt;0</formula>
    </cfRule>
  </conditionalFormatting>
  <conditionalFormatting sqref="J96:J97">
    <cfRule type="expression" dxfId="550" priority="37">
      <formula>J96&gt;0</formula>
    </cfRule>
    <cfRule type="expression" dxfId="549" priority="38">
      <formula>J96&lt;0</formula>
    </cfRule>
  </conditionalFormatting>
  <conditionalFormatting sqref="J98:J104">
    <cfRule type="expression" dxfId="548" priority="35">
      <formula>J98&gt;0</formula>
    </cfRule>
    <cfRule type="expression" dxfId="547" priority="36">
      <formula>J98&lt;0</formula>
    </cfRule>
  </conditionalFormatting>
  <conditionalFormatting sqref="J25">
    <cfRule type="expression" dxfId="546" priority="31">
      <formula>J25&gt;0</formula>
    </cfRule>
    <cfRule type="expression" dxfId="545" priority="32">
      <formula>J25&lt;0</formula>
    </cfRule>
  </conditionalFormatting>
  <conditionalFormatting sqref="F105:F106">
    <cfRule type="expression" dxfId="544" priority="29">
      <formula>F105&gt;0</formula>
    </cfRule>
    <cfRule type="expression" dxfId="543" priority="30">
      <formula>F105&lt;0</formula>
    </cfRule>
  </conditionalFormatting>
  <conditionalFormatting sqref="H105:H106">
    <cfRule type="expression" dxfId="542" priority="27">
      <formula>H105&gt;0</formula>
    </cfRule>
    <cfRule type="expression" dxfId="541" priority="28">
      <formula>H105&lt;0</formula>
    </cfRule>
  </conditionalFormatting>
  <conditionalFormatting sqref="J105">
    <cfRule type="expression" dxfId="540" priority="25">
      <formula>J105&gt;0</formula>
    </cfRule>
    <cfRule type="expression" dxfId="539" priority="26">
      <formula>J105&lt;0</formula>
    </cfRule>
  </conditionalFormatting>
  <conditionalFormatting sqref="J106">
    <cfRule type="expression" dxfId="538" priority="23">
      <formula>J106&gt;0</formula>
    </cfRule>
    <cfRule type="expression" dxfId="537" priority="24">
      <formula>J106&lt;0</formula>
    </cfRule>
  </conditionalFormatting>
  <conditionalFormatting sqref="F24 F27:F28">
    <cfRule type="expression" dxfId="536" priority="21">
      <formula>F24&gt;0</formula>
    </cfRule>
    <cfRule type="expression" dxfId="535" priority="22">
      <formula>F24&lt;0</formula>
    </cfRule>
  </conditionalFormatting>
  <conditionalFormatting sqref="H24:H28">
    <cfRule type="expression" dxfId="534" priority="19">
      <formula>H24&gt;0</formula>
    </cfRule>
    <cfRule type="expression" dxfId="533" priority="20">
      <formula>H24&lt;0</formula>
    </cfRule>
  </conditionalFormatting>
  <conditionalFormatting sqref="J26:J34">
    <cfRule type="expression" dxfId="532" priority="17">
      <formula>J26&gt;0</formula>
    </cfRule>
    <cfRule type="expression" dxfId="531" priority="18">
      <formula>J26&lt;0</formula>
    </cfRule>
  </conditionalFormatting>
  <conditionalFormatting sqref="F113">
    <cfRule type="expression" dxfId="530" priority="15">
      <formula>F113&gt;0</formula>
    </cfRule>
    <cfRule type="expression" dxfId="529" priority="16">
      <formula>F113&lt;0</formula>
    </cfRule>
  </conditionalFormatting>
  <conditionalFormatting sqref="H113">
    <cfRule type="expression" dxfId="528" priority="13">
      <formula>H113&gt;0</formula>
    </cfRule>
    <cfRule type="expression" dxfId="527" priority="14">
      <formula>H113&lt;0</formula>
    </cfRule>
  </conditionalFormatting>
  <conditionalFormatting sqref="J109">
    <cfRule type="expression" dxfId="526" priority="11">
      <formula>J109&gt;0</formula>
    </cfRule>
    <cfRule type="expression" dxfId="525" priority="12">
      <formula>J109&lt;0</formula>
    </cfRule>
  </conditionalFormatting>
  <conditionalFormatting sqref="F108:F112">
    <cfRule type="expression" dxfId="524" priority="9">
      <formula>F108&gt;0</formula>
    </cfRule>
    <cfRule type="expression" dxfId="523" priority="10">
      <formula>F108&lt;0</formula>
    </cfRule>
  </conditionalFormatting>
  <conditionalFormatting sqref="H108:H112">
    <cfRule type="expression" dxfId="522" priority="7">
      <formula>H108&gt;0</formula>
    </cfRule>
    <cfRule type="expression" dxfId="521" priority="8">
      <formula>H108&lt;0</formula>
    </cfRule>
  </conditionalFormatting>
  <conditionalFormatting sqref="J110:J113">
    <cfRule type="expression" dxfId="520" priority="5">
      <formula>J110&gt;0</formula>
    </cfRule>
    <cfRule type="expression" dxfId="519" priority="6">
      <formula>J110&lt;0</formula>
    </cfRule>
  </conditionalFormatting>
  <conditionalFormatting sqref="F25:F26">
    <cfRule type="expression" dxfId="518" priority="3">
      <formula>F25&gt;0</formula>
    </cfRule>
    <cfRule type="expression" dxfId="517" priority="4">
      <formula>F25&lt;0</formula>
    </cfRule>
  </conditionalFormatting>
  <conditionalFormatting sqref="Q9">
    <cfRule type="expression" dxfId="516" priority="1">
      <formula>Q9&gt;0</formula>
    </cfRule>
    <cfRule type="expression" dxfId="51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22.33</v>
      </c>
      <c r="R4" s="223">
        <v>0.03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22330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-3391.5599999999945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-3466.5799999999945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-0.13438137923709248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4.120017913121362E-2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1276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8.7568627450980383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24.562999999999999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24.339700000000001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24.116399999999999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23.8931</v>
      </c>
    </row>
    <row r="23" spans="1:21" x14ac:dyDescent="0.25">
      <c r="A23" s="869" t="s">
        <v>1234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23.669799999999999</v>
      </c>
      <c r="T23" s="1">
        <v>43128</v>
      </c>
      <c r="U23" t="s">
        <v>894</v>
      </c>
    </row>
    <row r="24" spans="1:21" x14ac:dyDescent="0.25">
      <c r="A24" s="869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23.4465</v>
      </c>
    </row>
    <row r="25" spans="1:21" x14ac:dyDescent="0.25">
      <c r="A25" s="869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23.223199999999999</v>
      </c>
    </row>
    <row r="26" spans="1:21" x14ac:dyDescent="0.25">
      <c r="A26" s="869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22.9999</v>
      </c>
    </row>
    <row r="27" spans="1:21" x14ac:dyDescent="0.25">
      <c r="A27" s="869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22.776599999999998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22.5533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22.33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22.106699999999996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21.883399999999998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21.660099999999996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21.436799999999998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21.213499999999996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20.990199999999998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20.7669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20.543599999999998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20.3203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20.096999999999998</v>
      </c>
      <c r="U39" t="s">
        <v>1220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1231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1230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1235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1236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1242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1258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1148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v>-3972</v>
      </c>
      <c r="L85" s="193">
        <v>8.5299999999999994</v>
      </c>
    </row>
    <row r="86" spans="1:13" x14ac:dyDescent="0.25">
      <c r="B86" s="184"/>
      <c r="C86" s="10"/>
      <c r="D86" s="39"/>
      <c r="E86" s="39"/>
      <c r="F86" s="39"/>
      <c r="G86" s="39"/>
      <c r="H86" s="223"/>
      <c r="I86" s="193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3" priority="77">
      <formula>F40&gt;0</formula>
    </cfRule>
    <cfRule type="expression" dxfId="502" priority="78">
      <formula>F40&lt;0</formula>
    </cfRule>
  </conditionalFormatting>
  <conditionalFormatting sqref="H40:H42">
    <cfRule type="expression" dxfId="501" priority="75">
      <formula>H40&gt;0</formula>
    </cfRule>
    <cfRule type="expression" dxfId="500" priority="76">
      <formula>H40&lt;0</formula>
    </cfRule>
  </conditionalFormatting>
  <conditionalFormatting sqref="H43">
    <cfRule type="expression" dxfId="499" priority="73">
      <formula>H43&gt;0</formula>
    </cfRule>
    <cfRule type="expression" dxfId="498" priority="74">
      <formula>H43&lt;0</formula>
    </cfRule>
  </conditionalFormatting>
  <conditionalFormatting sqref="H44">
    <cfRule type="expression" dxfId="497" priority="71">
      <formula>H44&gt;0</formula>
    </cfRule>
    <cfRule type="expression" dxfId="496" priority="72">
      <formula>H44&lt;0</formula>
    </cfRule>
  </conditionalFormatting>
  <conditionalFormatting sqref="F36:F39">
    <cfRule type="expression" dxfId="495" priority="67">
      <formula>F36&gt;0</formula>
    </cfRule>
    <cfRule type="expression" dxfId="494" priority="68">
      <formula>F36&lt;0</formula>
    </cfRule>
  </conditionalFormatting>
  <conditionalFormatting sqref="H36:H39">
    <cfRule type="expression" dxfId="493" priority="65">
      <formula>H36&gt;0</formula>
    </cfRule>
    <cfRule type="expression" dxfId="492" priority="66">
      <formula>H36&lt;0</formula>
    </cfRule>
  </conditionalFormatting>
  <conditionalFormatting sqref="F45:F46">
    <cfRule type="expression" dxfId="491" priority="61">
      <formula>F45&gt;0</formula>
    </cfRule>
    <cfRule type="expression" dxfId="490" priority="62">
      <formula>F45&lt;0</formula>
    </cfRule>
  </conditionalFormatting>
  <conditionalFormatting sqref="I40:L42">
    <cfRule type="expression" dxfId="489" priority="59">
      <formula>I40&gt;0</formula>
    </cfRule>
    <cfRule type="expression" dxfId="488" priority="60">
      <formula>I40&lt;0</formula>
    </cfRule>
  </conditionalFormatting>
  <conditionalFormatting sqref="I49:I54 I46:L47">
    <cfRule type="expression" dxfId="487" priority="53">
      <formula>I46&gt;0</formula>
    </cfRule>
    <cfRule type="expression" dxfId="486" priority="54">
      <formula>I46&lt;0</formula>
    </cfRule>
  </conditionalFormatting>
  <conditionalFormatting sqref="I36:L39">
    <cfRule type="expression" dxfId="485" priority="51">
      <formula>I36&gt;0</formula>
    </cfRule>
    <cfRule type="expression" dxfId="484" priority="52">
      <formula>I36&lt;0</formula>
    </cfRule>
  </conditionalFormatting>
  <conditionalFormatting sqref="F47:F58">
    <cfRule type="expression" dxfId="483" priority="49">
      <formula>F47&gt;0</formula>
    </cfRule>
    <cfRule type="expression" dxfId="482" priority="50">
      <formula>F47&lt;0</formula>
    </cfRule>
  </conditionalFormatting>
  <conditionalFormatting sqref="Q8">
    <cfRule type="expression" dxfId="481" priority="45">
      <formula>Q8&gt;0</formula>
    </cfRule>
    <cfRule type="expression" dxfId="480" priority="46">
      <formula>Q8&lt;0</formula>
    </cfRule>
  </conditionalFormatting>
  <conditionalFormatting sqref="Q7">
    <cfRule type="expression" dxfId="479" priority="47">
      <formula>Q7&gt;0</formula>
    </cfRule>
    <cfRule type="expression" dxfId="478" priority="48">
      <formula>Q7&lt;0</formula>
    </cfRule>
  </conditionalFormatting>
  <conditionalFormatting sqref="F115:F119">
    <cfRule type="expression" dxfId="477" priority="43">
      <formula>F115&gt;0</formula>
    </cfRule>
    <cfRule type="expression" dxfId="476" priority="44">
      <formula>F115&lt;0</formula>
    </cfRule>
  </conditionalFormatting>
  <conditionalFormatting sqref="H115:H117">
    <cfRule type="expression" dxfId="475" priority="41">
      <formula>H115&gt;0</formula>
    </cfRule>
    <cfRule type="expression" dxfId="474" priority="42">
      <formula>H115&lt;0</formula>
    </cfRule>
  </conditionalFormatting>
  <conditionalFormatting sqref="H118">
    <cfRule type="expression" dxfId="473" priority="39">
      <formula>H118&gt;0</formula>
    </cfRule>
    <cfRule type="expression" dxfId="472" priority="40">
      <formula>H118&lt;0</formula>
    </cfRule>
  </conditionalFormatting>
  <conditionalFormatting sqref="H119">
    <cfRule type="expression" dxfId="471" priority="37">
      <formula>H119&gt;0</formula>
    </cfRule>
    <cfRule type="expression" dxfId="470" priority="38">
      <formula>H119&lt;0</formula>
    </cfRule>
  </conditionalFormatting>
  <conditionalFormatting sqref="H120:H129">
    <cfRule type="expression" dxfId="469" priority="35">
      <formula>H120&gt;0</formula>
    </cfRule>
    <cfRule type="expression" dxfId="468" priority="36">
      <formula>H120&lt;0</formula>
    </cfRule>
  </conditionalFormatting>
  <conditionalFormatting sqref="F111:F114">
    <cfRule type="expression" dxfId="467" priority="33">
      <formula>F111&gt;0</formula>
    </cfRule>
    <cfRule type="expression" dxfId="466" priority="34">
      <formula>F111&lt;0</formula>
    </cfRule>
  </conditionalFormatting>
  <conditionalFormatting sqref="H111:H114">
    <cfRule type="expression" dxfId="465" priority="31">
      <formula>H111&gt;0</formula>
    </cfRule>
    <cfRule type="expression" dxfId="464" priority="32">
      <formula>H111&lt;0</formula>
    </cfRule>
  </conditionalFormatting>
  <conditionalFormatting sqref="F120:F121">
    <cfRule type="expression" dxfId="463" priority="29">
      <formula>F120&gt;0</formula>
    </cfRule>
    <cfRule type="expression" dxfId="462" priority="30">
      <formula>F120&lt;0</formula>
    </cfRule>
  </conditionalFormatting>
  <conditionalFormatting sqref="I115:I117">
    <cfRule type="expression" dxfId="461" priority="27">
      <formula>I115&gt;0</formula>
    </cfRule>
    <cfRule type="expression" dxfId="460" priority="28">
      <formula>I115&lt;0</formula>
    </cfRule>
  </conditionalFormatting>
  <conditionalFormatting sqref="I118">
    <cfRule type="expression" dxfId="459" priority="25">
      <formula>I118&gt;0</formula>
    </cfRule>
    <cfRule type="expression" dxfId="458" priority="26">
      <formula>I118&lt;0</formula>
    </cfRule>
  </conditionalFormatting>
  <conditionalFormatting sqref="I119">
    <cfRule type="expression" dxfId="457" priority="23">
      <formula>I119&gt;0</formula>
    </cfRule>
    <cfRule type="expression" dxfId="456" priority="24">
      <formula>I119&lt;0</formula>
    </cfRule>
  </conditionalFormatting>
  <conditionalFormatting sqref="I120:I129">
    <cfRule type="expression" dxfId="455" priority="21">
      <formula>I120&gt;0</formula>
    </cfRule>
    <cfRule type="expression" dxfId="454" priority="22">
      <formula>I120&lt;0</formula>
    </cfRule>
  </conditionalFormatting>
  <conditionalFormatting sqref="I111:I114">
    <cfRule type="expression" dxfId="453" priority="19">
      <formula>I111&gt;0</formula>
    </cfRule>
    <cfRule type="expression" dxfId="452" priority="20">
      <formula>I111&lt;0</formula>
    </cfRule>
  </conditionalFormatting>
  <conditionalFormatting sqref="F122">
    <cfRule type="expression" dxfId="451" priority="17">
      <formula>F122&gt;0</formula>
    </cfRule>
    <cfRule type="expression" dxfId="450" priority="18">
      <formula>F122&lt;0</formula>
    </cfRule>
  </conditionalFormatting>
  <conditionalFormatting sqref="F61:F63 H62:H63 H61:L61">
    <cfRule type="expression" dxfId="449" priority="15">
      <formula>F61&gt;0</formula>
    </cfRule>
    <cfRule type="expression" dxfId="448" priority="16">
      <formula>F61&lt;0</formula>
    </cfRule>
  </conditionalFormatting>
  <conditionalFormatting sqref="R4">
    <cfRule type="expression" dxfId="447" priority="13">
      <formula>R4&gt;0</formula>
    </cfRule>
    <cfRule type="expression" dxfId="446" priority="14">
      <formula>R4&lt;0</formula>
    </cfRule>
  </conditionalFormatting>
  <conditionalFormatting sqref="F67:F70 H67:K70">
    <cfRule type="expression" dxfId="445" priority="11">
      <formula>F67&gt;0</formula>
    </cfRule>
    <cfRule type="expression" dxfId="444" priority="12">
      <formula>F67&lt;0</formula>
    </cfRule>
  </conditionalFormatting>
  <conditionalFormatting sqref="H75:H79 F74:F79 H74:J74 J75:K79">
    <cfRule type="expression" dxfId="443" priority="7">
      <formula>F74&gt;0</formula>
    </cfRule>
    <cfRule type="expression" dxfId="442" priority="8">
      <formula>F74&lt;0</formula>
    </cfRule>
  </conditionalFormatting>
  <conditionalFormatting sqref="H87:K88 F86:F88 H86 J86:K86">
    <cfRule type="expression" dxfId="441" priority="5">
      <formula>F86&gt;0</formula>
    </cfRule>
    <cfRule type="expression" dxfId="440" priority="6">
      <formula>F86&lt;0</formula>
    </cfRule>
  </conditionalFormatting>
  <conditionalFormatting sqref="H83:K84 F83:F85 H85 J85:K85">
    <cfRule type="expression" dxfId="439" priority="3">
      <formula>F83&gt;0</formula>
    </cfRule>
    <cfRule type="expression" dxfId="438" priority="4">
      <formula>F83&lt;0</formula>
    </cfRule>
  </conditionalFormatting>
  <conditionalFormatting sqref="H81:K82 F80:F82 H80 J80:K80">
    <cfRule type="expression" dxfId="437" priority="1">
      <formula>F80&gt;0</formula>
    </cfRule>
    <cfRule type="expression" dxfId="436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3" t="s">
        <v>78</v>
      </c>
      <c r="P35" s="86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3" t="s">
        <v>78</v>
      </c>
      <c r="P41" s="86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3" t="s">
        <v>78</v>
      </c>
      <c r="P40" s="86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100</v>
      </c>
      <c r="T2" s="83" t="s">
        <v>1120</v>
      </c>
      <c r="U2" s="837" t="s">
        <v>1246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46.7117</v>
      </c>
      <c r="T3" s="83" t="s">
        <v>1245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52.47</v>
      </c>
      <c r="R4" s="492">
        <v>1.24E-2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5247</v>
      </c>
      <c r="T5" s="83">
        <v>43307</v>
      </c>
      <c r="U5" s="837" t="s">
        <v>1197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4671.17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1632.5699999999979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575.82999999999993</v>
      </c>
      <c r="T8" s="83">
        <v>43314</v>
      </c>
      <c r="U8" s="837" t="s">
        <v>1198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0.12327318423435668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3.6287402325138177E-2</v>
      </c>
      <c r="R11">
        <v>0.47599999999999998</v>
      </c>
      <c r="T11" s="83">
        <v>43318</v>
      </c>
      <c r="U11" s="837" t="s">
        <v>1199</v>
      </c>
    </row>
    <row r="12" spans="1:21" x14ac:dyDescent="0.25">
      <c r="H12" s="70"/>
      <c r="O12" s="11" t="s">
        <v>925</v>
      </c>
      <c r="Q12" s="1" t="s">
        <v>1244</v>
      </c>
      <c r="U12" s="837" t="s">
        <v>1221</v>
      </c>
    </row>
    <row r="13" spans="1:21" x14ac:dyDescent="0.25">
      <c r="H13" s="70"/>
      <c r="O13" s="11" t="s">
        <v>952</v>
      </c>
      <c r="Q13" s="2">
        <f>Q4/(4.85+4.95)*2</f>
        <v>10.708163265306121</v>
      </c>
      <c r="U13" s="837" t="s">
        <v>1222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57.717000000000006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57.192300000000003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56.6676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56.142900000000004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55.618200000000002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55.093499999999999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5" si="8">C33*(E33-D33)</f>
        <v>474.85500000000013</v>
      </c>
      <c r="G33" s="39">
        <f t="shared" ref="G33:G35" si="9">D33*C33</f>
        <v>7310.1449999999995</v>
      </c>
      <c r="H33" s="222">
        <f t="shared" ref="H33:H35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54.568800000000003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54.0441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53.519399999999997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52.994700000000002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52.47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51.945299999999996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51.4206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50.895899999999997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50.371199999999995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49.846499999999999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49.321799999999996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48.7971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48.272399999999998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47.747700000000002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47.222999999999999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1173</v>
      </c>
    </row>
    <row r="23" spans="1:21" x14ac:dyDescent="0.25">
      <c r="T23" s="156">
        <v>43298</v>
      </c>
      <c r="U23" t="s">
        <v>1186</v>
      </c>
    </row>
    <row r="24" spans="1:21" x14ac:dyDescent="0.25">
      <c r="T24" s="67"/>
    </row>
    <row r="25" spans="1:21" x14ac:dyDescent="0.25">
      <c r="T25" s="156">
        <v>43307</v>
      </c>
      <c r="U25" t="s">
        <v>1180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3" t="s">
        <v>78</v>
      </c>
      <c r="P42" s="863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23.08</v>
      </c>
      <c r="R4" s="475">
        <v>2.5999999999999999E-3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4616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1451.7400000000052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1166.7700000000004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0.33826970077379609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1257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9.4204081632653054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25.388000000000002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25.1572</v>
      </c>
      <c r="U18" t="s">
        <v>1058</v>
      </c>
    </row>
    <row r="19" spans="1:21" x14ac:dyDescent="0.25">
      <c r="O19" s="81">
        <v>1.08</v>
      </c>
      <c r="P19" s="81">
        <f t="shared" si="1"/>
        <v>24.926400000000001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24.695599999999999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24.4648</v>
      </c>
      <c r="T21" s="156">
        <v>43314</v>
      </c>
      <c r="U21" t="s">
        <v>1209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24.233999999999998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24.0032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23.772399999999998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23.541599999999999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23.310799999999997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23.08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9" si="5">C28*(E28-D28)</f>
        <v>-982.99999999999977</v>
      </c>
      <c r="G28" s="39">
        <f t="shared" ref="G28:G39" si="6">D28*C28</f>
        <v>7731</v>
      </c>
      <c r="H28" s="223">
        <f t="shared" ref="H28:H39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22.8492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22.618399999999998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22.387599999999999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22.156799999999997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21.925999999999998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21.695199999999996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21.464400000000001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21.233599999999999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21.002800000000001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20.771999999999998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5"/>
        <v>1679.9999999999998</v>
      </c>
      <c r="G39" s="39">
        <f t="shared" si="6"/>
        <v>3450</v>
      </c>
      <c r="H39" s="223">
        <f t="shared" si="7"/>
        <v>0.48695652173913034</v>
      </c>
      <c r="I39" s="193"/>
      <c r="J39" s="727">
        <v>1966</v>
      </c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1">
      <formula>F27&gt;0</formula>
    </cfRule>
    <cfRule type="expression" dxfId="268" priority="112">
      <formula>F27&lt;0</formula>
    </cfRule>
  </conditionalFormatting>
  <conditionalFormatting sqref="H27:H29">
    <cfRule type="expression" dxfId="267" priority="109">
      <formula>H27&gt;0</formula>
    </cfRule>
    <cfRule type="expression" dxfId="266" priority="110">
      <formula>H27&lt;0</formula>
    </cfRule>
  </conditionalFormatting>
  <conditionalFormatting sqref="H30">
    <cfRule type="expression" dxfId="265" priority="105">
      <formula>H30&gt;0</formula>
    </cfRule>
    <cfRule type="expression" dxfId="264" priority="106">
      <formula>H30&lt;0</formula>
    </cfRule>
  </conditionalFormatting>
  <conditionalFormatting sqref="H31:H35 H38:H55">
    <cfRule type="expression" dxfId="263" priority="103">
      <formula>H31&gt;0</formula>
    </cfRule>
    <cfRule type="expression" dxfId="262" priority="104">
      <formula>H31&lt;0</formula>
    </cfRule>
  </conditionalFormatting>
  <conditionalFormatting sqref="F31">
    <cfRule type="expression" dxfId="261" priority="97">
      <formula>F31&gt;0</formula>
    </cfRule>
    <cfRule type="expression" dxfId="260" priority="98">
      <formula>F31&lt;0</formula>
    </cfRule>
  </conditionalFormatting>
  <conditionalFormatting sqref="I25:I29">
    <cfRule type="expression" dxfId="259" priority="95">
      <formula>I25&gt;0</formula>
    </cfRule>
    <cfRule type="expression" dxfId="258" priority="96">
      <formula>I25&lt;0</formula>
    </cfRule>
  </conditionalFormatting>
  <conditionalFormatting sqref="I30:I33 I35 I38 I40:K55 K38">
    <cfRule type="expression" dxfId="257" priority="89">
      <formula>I30&gt;0</formula>
    </cfRule>
    <cfRule type="expression" dxfId="256" priority="90">
      <formula>I30&lt;0</formula>
    </cfRule>
  </conditionalFormatting>
  <conditionalFormatting sqref="I21:K24">
    <cfRule type="expression" dxfId="255" priority="87">
      <formula>I21&gt;0</formula>
    </cfRule>
    <cfRule type="expression" dxfId="254" priority="88">
      <formula>I21&lt;0</formula>
    </cfRule>
  </conditionalFormatting>
  <conditionalFormatting sqref="F32:F35 F38:F55">
    <cfRule type="expression" dxfId="253" priority="85">
      <formula>F32&gt;0</formula>
    </cfRule>
    <cfRule type="expression" dxfId="252" priority="86">
      <formula>F32&lt;0</formula>
    </cfRule>
  </conditionalFormatting>
  <conditionalFormatting sqref="Q8">
    <cfRule type="expression" dxfId="251" priority="81">
      <formula>Q8&gt;0</formula>
    </cfRule>
    <cfRule type="expression" dxfId="250" priority="82">
      <formula>Q8&lt;0</formula>
    </cfRule>
  </conditionalFormatting>
  <conditionalFormatting sqref="Q7">
    <cfRule type="expression" dxfId="249" priority="83">
      <formula>Q7&gt;0</formula>
    </cfRule>
    <cfRule type="expression" dxfId="248" priority="84">
      <formula>Q7&lt;0</formula>
    </cfRule>
  </conditionalFormatting>
  <conditionalFormatting sqref="F82">
    <cfRule type="expression" dxfId="247" priority="69">
      <formula>F82&gt;0</formula>
    </cfRule>
    <cfRule type="expression" dxfId="246" priority="70">
      <formula>F82&lt;0</formula>
    </cfRule>
  </conditionalFormatting>
  <conditionalFormatting sqref="H82">
    <cfRule type="expression" dxfId="245" priority="67">
      <formula>H82&gt;0</formula>
    </cfRule>
    <cfRule type="expression" dxfId="244" priority="68">
      <formula>H82&lt;0</formula>
    </cfRule>
  </conditionalFormatting>
  <conditionalFormatting sqref="I82">
    <cfRule type="expression" dxfId="243" priority="55">
      <formula>I82&gt;0</formula>
    </cfRule>
    <cfRule type="expression" dxfId="242" priority="56">
      <formula>I82&lt;0</formula>
    </cfRule>
  </conditionalFormatting>
  <conditionalFormatting sqref="F25:F26">
    <cfRule type="expression" dxfId="241" priority="51">
      <formula>F25&gt;0</formula>
    </cfRule>
    <cfRule type="expression" dxfId="240" priority="52">
      <formula>F25&lt;0</formula>
    </cfRule>
  </conditionalFormatting>
  <conditionalFormatting sqref="H25:H26">
    <cfRule type="expression" dxfId="239" priority="49">
      <formula>H25&gt;0</formula>
    </cfRule>
    <cfRule type="expression" dxfId="238" priority="50">
      <formula>H25&lt;0</formula>
    </cfRule>
  </conditionalFormatting>
  <conditionalFormatting sqref="F88:F92">
    <cfRule type="expression" dxfId="237" priority="47">
      <formula>F88&gt;0</formula>
    </cfRule>
    <cfRule type="expression" dxfId="236" priority="48">
      <formula>F88&lt;0</formula>
    </cfRule>
  </conditionalFormatting>
  <conditionalFormatting sqref="H88:H90">
    <cfRule type="expression" dxfId="235" priority="45">
      <formula>H88&gt;0</formula>
    </cfRule>
    <cfRule type="expression" dxfId="234" priority="46">
      <formula>H88&lt;0</formula>
    </cfRule>
  </conditionalFormatting>
  <conditionalFormatting sqref="H91:H92">
    <cfRule type="expression" dxfId="233" priority="43">
      <formula>H91&gt;0</formula>
    </cfRule>
    <cfRule type="expression" dxfId="232" priority="44">
      <formula>H91&lt;0</formula>
    </cfRule>
  </conditionalFormatting>
  <conditionalFormatting sqref="H93:H118">
    <cfRule type="expression" dxfId="231" priority="41">
      <formula>H93&gt;0</formula>
    </cfRule>
    <cfRule type="expression" dxfId="230" priority="42">
      <formula>H93&lt;0</formula>
    </cfRule>
  </conditionalFormatting>
  <conditionalFormatting sqref="F83:F86">
    <cfRule type="expression" dxfId="229" priority="39">
      <formula>F83&gt;0</formula>
    </cfRule>
    <cfRule type="expression" dxfId="228" priority="40">
      <formula>F83&lt;0</formula>
    </cfRule>
  </conditionalFormatting>
  <conditionalFormatting sqref="H83:H86">
    <cfRule type="expression" dxfId="227" priority="37">
      <formula>H83&gt;0</formula>
    </cfRule>
    <cfRule type="expression" dxfId="226" priority="38">
      <formula>H83&lt;0</formula>
    </cfRule>
  </conditionalFormatting>
  <conditionalFormatting sqref="F93">
    <cfRule type="expression" dxfId="225" priority="35">
      <formula>F93&gt;0</formula>
    </cfRule>
    <cfRule type="expression" dxfId="224" priority="36">
      <formula>F93&lt;0</formula>
    </cfRule>
  </conditionalFormatting>
  <conditionalFormatting sqref="I87:I89">
    <cfRule type="expression" dxfId="223" priority="33">
      <formula>I87&gt;0</formula>
    </cfRule>
    <cfRule type="expression" dxfId="222" priority="34">
      <formula>I87&lt;0</formula>
    </cfRule>
  </conditionalFormatting>
  <conditionalFormatting sqref="I90">
    <cfRule type="expression" dxfId="221" priority="31">
      <formula>I90&gt;0</formula>
    </cfRule>
    <cfRule type="expression" dxfId="220" priority="32">
      <formula>I90&lt;0</formula>
    </cfRule>
  </conditionalFormatting>
  <conditionalFormatting sqref="I91">
    <cfRule type="expression" dxfId="219" priority="29">
      <formula>I91&gt;0</formula>
    </cfRule>
    <cfRule type="expression" dxfId="218" priority="30">
      <formula>I91&lt;0</formula>
    </cfRule>
  </conditionalFormatting>
  <conditionalFormatting sqref="I92:I95 I97 I100 I102:I118">
    <cfRule type="expression" dxfId="217" priority="27">
      <formula>I92&gt;0</formula>
    </cfRule>
    <cfRule type="expression" dxfId="216" priority="28">
      <formula>I92&lt;0</formula>
    </cfRule>
  </conditionalFormatting>
  <conditionalFormatting sqref="I83:I86">
    <cfRule type="expression" dxfId="215" priority="25">
      <formula>I83&gt;0</formula>
    </cfRule>
    <cfRule type="expression" dxfId="214" priority="26">
      <formula>I83&lt;0</formula>
    </cfRule>
  </conditionalFormatting>
  <conditionalFormatting sqref="F94:F118">
    <cfRule type="expression" dxfId="213" priority="23">
      <formula>F94&gt;0</formula>
    </cfRule>
    <cfRule type="expression" dxfId="212" priority="24">
      <formula>F94&lt;0</formula>
    </cfRule>
  </conditionalFormatting>
  <conditionalFormatting sqref="F87">
    <cfRule type="expression" dxfId="211" priority="21">
      <formula>F87&gt;0</formula>
    </cfRule>
    <cfRule type="expression" dxfId="210" priority="22">
      <formula>F87&lt;0</formula>
    </cfRule>
  </conditionalFormatting>
  <conditionalFormatting sqref="H87">
    <cfRule type="expression" dxfId="209" priority="19">
      <formula>H87&gt;0</formula>
    </cfRule>
    <cfRule type="expression" dxfId="208" priority="20">
      <formula>H87&lt;0</formula>
    </cfRule>
  </conditionalFormatting>
  <conditionalFormatting sqref="F21:F24">
    <cfRule type="expression" dxfId="207" priority="17">
      <formula>F21&gt;0</formula>
    </cfRule>
    <cfRule type="expression" dxfId="206" priority="18">
      <formula>F21&lt;0</formula>
    </cfRule>
  </conditionalFormatting>
  <conditionalFormatting sqref="H21:H24">
    <cfRule type="expression" dxfId="205" priority="15">
      <formula>H21&gt;0</formula>
    </cfRule>
    <cfRule type="expression" dxfId="204" priority="16">
      <formula>H21&lt;0</formula>
    </cfRule>
  </conditionalFormatting>
  <conditionalFormatting sqref="J25:K27 J30:K35 J28:J29 J37:K37 K36 J38">
    <cfRule type="expression" dxfId="203" priority="13">
      <formula>J25&gt;0</formula>
    </cfRule>
    <cfRule type="expression" dxfId="202" priority="14">
      <formula>J25&lt;0</formula>
    </cfRule>
  </conditionalFormatting>
  <conditionalFormatting sqref="H37">
    <cfRule type="expression" dxfId="201" priority="11">
      <formula>H37&gt;0</formula>
    </cfRule>
    <cfRule type="expression" dxfId="200" priority="12">
      <formula>H37&lt;0</formula>
    </cfRule>
  </conditionalFormatting>
  <conditionalFormatting sqref="F37">
    <cfRule type="expression" dxfId="199" priority="9">
      <formula>F37&gt;0</formula>
    </cfRule>
    <cfRule type="expression" dxfId="198" priority="10">
      <formula>F37&lt;0</formula>
    </cfRule>
  </conditionalFormatting>
  <conditionalFormatting sqref="J36">
    <cfRule type="expression" dxfId="197" priority="7">
      <formula>J36&gt;0</formula>
    </cfRule>
    <cfRule type="expression" dxfId="196" priority="8">
      <formula>J36&lt;0</formula>
    </cfRule>
  </conditionalFormatting>
  <conditionalFormatting sqref="H36">
    <cfRule type="expression" dxfId="195" priority="5">
      <formula>H36&gt;0</formula>
    </cfRule>
    <cfRule type="expression" dxfId="194" priority="6">
      <formula>H36&lt;0</formula>
    </cfRule>
  </conditionalFormatting>
  <conditionalFormatting sqref="F36">
    <cfRule type="expression" dxfId="193" priority="3">
      <formula>F36&gt;0</formula>
    </cfRule>
    <cfRule type="expression" dxfId="192" priority="4">
      <formula>F36&lt;0</formula>
    </cfRule>
  </conditionalFormatting>
  <conditionalFormatting sqref="J39">
    <cfRule type="expression" dxfId="191" priority="1">
      <formula>J39&gt;0</formula>
    </cfRule>
    <cfRule type="expression" dxfId="190" priority="2">
      <formula>J39&lt;0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3" t="s">
        <v>78</v>
      </c>
      <c r="P40" s="86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3" t="s">
        <v>78</v>
      </c>
      <c r="P40" s="863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3" t="s">
        <v>78</v>
      </c>
      <c r="P42" s="863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3" t="s">
        <v>78</v>
      </c>
      <c r="P42" s="86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8" activePane="bottomLeft" state="frozen"/>
      <selection activeCell="A2" sqref="A2"/>
      <selection pane="bottomLeft" activeCell="C20" sqref="C20:F20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48.567750000000025</v>
      </c>
      <c r="V3" t="s">
        <v>1170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45.869900000000001</v>
      </c>
      <c r="R4" s="475">
        <v>-2.3999999999999998E-3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9173.98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9713.5500000000047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-489.62000000000353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-539.57000000000335</v>
      </c>
      <c r="U8" s="855">
        <v>43292</v>
      </c>
      <c r="V8" t="s">
        <v>1169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-5.5548177545799743E-2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1240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4.272954595497265E-2</v>
      </c>
      <c r="R11">
        <v>0.49</v>
      </c>
      <c r="V11" t="s">
        <v>1239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9" si="2">C12*D12+E12</f>
        <v>1255</v>
      </c>
      <c r="H12" s="70"/>
      <c r="O12" s="11" t="s">
        <v>925</v>
      </c>
      <c r="Q12" s="1" t="s">
        <v>1238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15.188708609271524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3" t="s">
        <v>78</v>
      </c>
      <c r="P17" s="863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50.456890000000008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49.998191000000006</v>
      </c>
    </row>
    <row r="20" spans="1:16" x14ac:dyDescent="0.25">
      <c r="C20" s="4"/>
      <c r="H20" s="70"/>
      <c r="O20" s="81">
        <v>1.08</v>
      </c>
      <c r="P20" s="81">
        <f t="shared" si="3"/>
        <v>49.539492000000003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49.080793000000007</v>
      </c>
    </row>
    <row r="22" spans="1:16" x14ac:dyDescent="0.25">
      <c r="H22" s="70"/>
      <c r="O22" s="81">
        <v>1.06</v>
      </c>
      <c r="P22" s="81">
        <f t="shared" si="3"/>
        <v>48.622094000000004</v>
      </c>
    </row>
    <row r="23" spans="1:16" x14ac:dyDescent="0.25">
      <c r="H23" s="70"/>
      <c r="O23" s="81">
        <v>1.05</v>
      </c>
      <c r="P23" s="81">
        <f t="shared" si="3"/>
        <v>48.163395000000001</v>
      </c>
    </row>
    <row r="24" spans="1:16" x14ac:dyDescent="0.25">
      <c r="A24" s="21" t="s">
        <v>81</v>
      </c>
      <c r="B24" s="12"/>
      <c r="C24" s="12">
        <f>SUM(C2:C23)</f>
        <v>840</v>
      </c>
      <c r="D24" s="13"/>
      <c r="E24" s="13"/>
      <c r="F24" s="13">
        <f>SUM(F2:F23)</f>
        <v>44232.29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47.704696000000006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47.245997000000003</v>
      </c>
    </row>
    <row r="26" spans="1:16" x14ac:dyDescent="0.25">
      <c r="O26" s="81">
        <v>1.02</v>
      </c>
      <c r="P26" s="81">
        <f t="shared" si="3"/>
        <v>46.787298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46.328599000000004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45.869900000000001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45.411200999999998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44.952502000000003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44.493803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44.035103999999997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43.576405000000001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43.117705999999998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42.659007000000003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42.200308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41.741609000000004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41.282910000000001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7" si="16">C63*(E63-D63)</f>
        <v>-219.95999999999967</v>
      </c>
      <c r="G63" s="39">
        <f t="shared" ref="G63:G73" si="17">D63*C63</f>
        <v>5418.96</v>
      </c>
      <c r="H63" s="222">
        <f t="shared" ref="H63:H77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1261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1232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1274</v>
      </c>
      <c r="J77" s="39">
        <v>-437.6</v>
      </c>
      <c r="K77" s="39"/>
      <c r="L77" s="39">
        <v>15.27</v>
      </c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2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2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3" t="s">
        <v>78</v>
      </c>
      <c r="P41" s="86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3" t="s">
        <v>78</v>
      </c>
      <c r="P45" s="863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3" t="s">
        <v>78</v>
      </c>
      <c r="Q39" s="86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3" t="s">
        <v>78</v>
      </c>
      <c r="P41" s="86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2018-08-28T01:57:11Z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