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2" i="38" l="1"/>
  <c r="U532" i="38" s="1"/>
  <c r="E532" i="38"/>
  <c r="G532" i="38"/>
  <c r="H532" i="38"/>
  <c r="K532" i="38"/>
  <c r="L532" i="38"/>
  <c r="O532" i="38" s="1"/>
  <c r="P532" i="38" s="1"/>
  <c r="M532" i="38"/>
  <c r="T532" i="38" s="1"/>
  <c r="R532" i="38"/>
  <c r="V532" i="38" l="1"/>
  <c r="N532" i="38"/>
  <c r="W532" i="38" s="1"/>
  <c r="F7" i="46"/>
  <c r="F31" i="46"/>
  <c r="H31" i="46"/>
  <c r="G31" i="46"/>
  <c r="K3" i="46"/>
  <c r="D531" i="38"/>
  <c r="U531" i="38" s="1"/>
  <c r="E531" i="38"/>
  <c r="G531" i="38"/>
  <c r="H531" i="38"/>
  <c r="K531" i="38"/>
  <c r="L531" i="38" s="1"/>
  <c r="O531" i="38" s="1"/>
  <c r="P531" i="38" s="1"/>
  <c r="M531" i="38"/>
  <c r="T531" i="38" s="1"/>
  <c r="R531" i="38"/>
  <c r="N531" i="38" l="1"/>
  <c r="V531" i="38"/>
  <c r="W531" i="38" s="1"/>
  <c r="R288" i="1"/>
  <c r="N271" i="1" s="1"/>
  <c r="F35" i="57"/>
  <c r="H35" i="57"/>
  <c r="G35" i="57"/>
  <c r="F6" i="57"/>
  <c r="D530" i="38"/>
  <c r="E530" i="38"/>
  <c r="G530" i="38"/>
  <c r="H530" i="38"/>
  <c r="K530" i="38"/>
  <c r="L530" i="38"/>
  <c r="M530" i="38"/>
  <c r="T530" i="38" s="1"/>
  <c r="O530" i="38"/>
  <c r="P530" i="38" s="1"/>
  <c r="R530" i="38"/>
  <c r="U530" i="38"/>
  <c r="V530" i="38"/>
  <c r="N530" i="38" l="1"/>
  <c r="W530" i="38" s="1"/>
  <c r="D529" i="38"/>
  <c r="E529" i="38"/>
  <c r="G529" i="38"/>
  <c r="H529" i="38"/>
  <c r="K529" i="38"/>
  <c r="L529" i="38"/>
  <c r="O529" i="38" s="1"/>
  <c r="M529" i="38"/>
  <c r="N529" i="38" s="1"/>
  <c r="R529" i="38"/>
  <c r="K25" i="25"/>
  <c r="T529" i="38" l="1"/>
  <c r="D528" i="38"/>
  <c r="E528" i="38"/>
  <c r="G528" i="38"/>
  <c r="H528" i="38"/>
  <c r="K528" i="38"/>
  <c r="L528" i="38" s="1"/>
  <c r="O528" i="38" s="1"/>
  <c r="M528" i="38"/>
  <c r="T528" i="38" s="1"/>
  <c r="N528" i="38"/>
  <c r="R528" i="38"/>
  <c r="F122" i="25"/>
  <c r="H122" i="25"/>
  <c r="G122" i="25"/>
  <c r="F49" i="25"/>
  <c r="K2" i="64"/>
  <c r="D527" i="38" l="1"/>
  <c r="E527" i="38"/>
  <c r="G527" i="38"/>
  <c r="H527" i="38"/>
  <c r="K527" i="38"/>
  <c r="L527" i="38" s="1"/>
  <c r="O527" i="38" s="1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N527" i="38" l="1"/>
  <c r="H18" i="5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1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O516" i="38" s="1"/>
  <c r="M516" i="38"/>
  <c r="T516" i="38" s="1"/>
  <c r="N516" i="38"/>
  <c r="R516" i="38"/>
  <c r="F26" i="46"/>
  <c r="H26" i="46"/>
  <c r="G26" i="46"/>
  <c r="F118" i="25"/>
  <c r="H118" i="25"/>
  <c r="G118" i="25"/>
  <c r="K23" i="25"/>
  <c r="K68" i="83"/>
  <c r="F68" i="83"/>
  <c r="D515" i="38" l="1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F85" i="85"/>
  <c r="K85" i="85"/>
  <c r="K19" i="85"/>
  <c r="H85" i="85"/>
  <c r="C19" i="85"/>
  <c r="C85" i="85"/>
  <c r="H19" i="85"/>
  <c r="M19" i="85"/>
  <c r="F19" i="85"/>
  <c r="M85" i="85"/>
  <c r="Q2" i="85" l="1"/>
  <c r="Q8" i="85" s="1"/>
  <c r="M66" i="85"/>
  <c r="Q10" i="85" s="1"/>
  <c r="N484" i="38"/>
  <c r="O484" i="38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H85" i="84"/>
  <c r="C19" i="84"/>
  <c r="M85" i="84"/>
  <c r="C85" i="83"/>
  <c r="F19" i="83"/>
  <c r="K85" i="84"/>
  <c r="K85" i="83"/>
  <c r="M85" i="83"/>
  <c r="H85" i="83"/>
  <c r="M19" i="83"/>
  <c r="C85" i="84"/>
  <c r="K19" i="83"/>
  <c r="F85" i="83"/>
  <c r="M19" i="84"/>
  <c r="F85" i="84"/>
  <c r="F19" i="84"/>
  <c r="H19" i="83"/>
  <c r="K19" i="84"/>
  <c r="H19" i="84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M19" i="82"/>
  <c r="C18" i="74"/>
  <c r="H85" i="82"/>
  <c r="F85" i="82"/>
  <c r="M85" i="82"/>
  <c r="H19" i="82"/>
  <c r="K85" i="82"/>
  <c r="K19" i="82"/>
  <c r="C19" i="82"/>
  <c r="M18" i="74"/>
  <c r="C85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K85" i="64"/>
  <c r="H19" i="64"/>
  <c r="H85" i="64"/>
  <c r="M85" i="64"/>
  <c r="K19" i="64"/>
  <c r="M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19" i="81"/>
  <c r="C85" i="81"/>
  <c r="F85" i="81"/>
  <c r="C19" i="81"/>
  <c r="H19" i="81"/>
  <c r="M19" i="81"/>
  <c r="K85" i="81"/>
  <c r="F19" i="81"/>
  <c r="H85" i="81"/>
  <c r="M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K85" i="80"/>
  <c r="M85" i="80"/>
  <c r="H85" i="80"/>
  <c r="F85" i="80"/>
  <c r="K19" i="80"/>
  <c r="C85" i="80"/>
  <c r="H19" i="80"/>
  <c r="F19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65" i="79"/>
  <c r="K19" i="79"/>
  <c r="C19" i="79"/>
  <c r="K65" i="79"/>
  <c r="M19" i="79"/>
  <c r="H19" i="79"/>
  <c r="F65" i="79"/>
  <c r="H65" i="79"/>
  <c r="M65" i="79"/>
  <c r="F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K85" i="78"/>
  <c r="M19" i="78"/>
  <c r="H85" i="78"/>
  <c r="F19" i="78"/>
  <c r="M85" i="78"/>
  <c r="H19" i="78"/>
  <c r="F85" i="78"/>
  <c r="C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F85" i="77"/>
  <c r="M85" i="77"/>
  <c r="F19" i="77"/>
  <c r="M19" i="77"/>
  <c r="K85" i="77"/>
  <c r="K19" i="77"/>
  <c r="C19" i="77"/>
  <c r="H85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H77" i="69"/>
  <c r="F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F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F93" i="68"/>
  <c r="M93" i="68"/>
  <c r="C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59" i="25"/>
  <c r="H659" i="25"/>
  <c r="K659" i="25"/>
  <c r="C659" i="25"/>
  <c r="M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M90" i="72"/>
  <c r="F100" i="34"/>
  <c r="M19" i="50"/>
  <c r="H19" i="63"/>
  <c r="M19" i="73"/>
  <c r="F63" i="66"/>
  <c r="F19" i="73"/>
  <c r="M19" i="61"/>
  <c r="F67" i="60"/>
  <c r="C19" i="55"/>
  <c r="F75" i="41"/>
  <c r="M67" i="60"/>
  <c r="M19" i="59"/>
  <c r="M19" i="3"/>
  <c r="K19" i="73"/>
  <c r="F129" i="58"/>
  <c r="C19" i="3"/>
  <c r="F65" i="71"/>
  <c r="F51" i="54"/>
  <c r="F23" i="17"/>
  <c r="M75" i="41"/>
  <c r="M19" i="55"/>
  <c r="H92" i="45"/>
  <c r="K19" i="53"/>
  <c r="C19" i="45"/>
  <c r="K19" i="3"/>
  <c r="F92" i="45"/>
  <c r="F19" i="63"/>
  <c r="H19" i="41"/>
  <c r="H19" i="69"/>
  <c r="C19" i="62"/>
  <c r="M156" i="49"/>
  <c r="M29" i="51"/>
  <c r="F94" i="52"/>
  <c r="C19" i="64"/>
  <c r="F19" i="62"/>
  <c r="H86" i="53"/>
  <c r="H19" i="62"/>
  <c r="C75" i="41"/>
  <c r="M19" i="70"/>
  <c r="K19" i="34"/>
  <c r="M19" i="68"/>
  <c r="K100" i="34"/>
  <c r="H65" i="63"/>
  <c r="F25" i="31"/>
  <c r="K19" i="63"/>
  <c r="K19" i="59"/>
  <c r="M30" i="40"/>
  <c r="C19" i="50"/>
  <c r="K92" i="45"/>
  <c r="C19" i="61"/>
  <c r="C19" i="70"/>
  <c r="C77" i="70"/>
  <c r="H63" i="66"/>
  <c r="K30" i="40"/>
  <c r="H25" i="31"/>
  <c r="F90" i="72"/>
  <c r="C65" i="71"/>
  <c r="K19" i="68"/>
  <c r="H19" i="45"/>
  <c r="H81" i="61"/>
  <c r="K67" i="60"/>
  <c r="K19" i="50"/>
  <c r="F81" i="61"/>
  <c r="F19" i="41"/>
  <c r="M25" i="31"/>
  <c r="F19" i="71"/>
  <c r="M19" i="66"/>
  <c r="K19" i="45"/>
  <c r="H19" i="54"/>
  <c r="K19" i="66"/>
  <c r="K19" i="60"/>
  <c r="H19" i="66"/>
  <c r="C67" i="60"/>
  <c r="C29" i="51"/>
  <c r="H19" i="73"/>
  <c r="H75" i="41"/>
  <c r="H67" i="60"/>
  <c r="K213" i="57"/>
  <c r="H19" i="71"/>
  <c r="M19" i="60"/>
  <c r="H119" i="7"/>
  <c r="M451" i="17"/>
  <c r="H51" i="54"/>
  <c r="M129" i="58"/>
  <c r="F19" i="50"/>
  <c r="F19" i="69"/>
  <c r="M55" i="50"/>
  <c r="C30" i="49"/>
  <c r="K90" i="72"/>
  <c r="F19" i="3"/>
  <c r="H19" i="3"/>
  <c r="H451" i="17"/>
  <c r="C63" i="66"/>
  <c r="C92" i="45"/>
  <c r="H19" i="50"/>
  <c r="C213" i="57"/>
  <c r="F451" i="17"/>
  <c r="K19" i="72"/>
  <c r="H19" i="55"/>
  <c r="H19" i="61"/>
  <c r="C19" i="73"/>
  <c r="H100" i="34"/>
  <c r="F19" i="52"/>
  <c r="H55" i="50"/>
  <c r="F19" i="66"/>
  <c r="C19" i="68"/>
  <c r="C19" i="52"/>
  <c r="K19" i="70"/>
  <c r="C156" i="49"/>
  <c r="C51" i="54"/>
  <c r="C90" i="72"/>
  <c r="H19" i="60"/>
  <c r="C19" i="69"/>
  <c r="F72" i="59"/>
  <c r="H19" i="34"/>
  <c r="C19" i="72"/>
  <c r="M19" i="54"/>
  <c r="M30" i="49"/>
  <c r="F85" i="64"/>
  <c r="H65" i="71"/>
  <c r="F19" i="70"/>
  <c r="F55" i="50"/>
  <c r="F156" i="49"/>
  <c r="K55" i="50"/>
  <c r="H30" i="49"/>
  <c r="C19" i="75"/>
  <c r="F19" i="55"/>
  <c r="K19" i="52"/>
  <c r="F19" i="64"/>
  <c r="F19" i="54"/>
  <c r="K94" i="52"/>
  <c r="C19" i="60"/>
  <c r="K30" i="49"/>
  <c r="H77" i="70"/>
  <c r="K451" i="17"/>
  <c r="M81" i="61"/>
  <c r="M65" i="63"/>
  <c r="F19" i="45"/>
  <c r="M19" i="52"/>
  <c r="K19" i="41"/>
  <c r="K72" i="59"/>
  <c r="C119" i="7"/>
  <c r="M19" i="41"/>
  <c r="M19" i="69"/>
  <c r="K65" i="63"/>
  <c r="C25" i="31"/>
  <c r="M19" i="58"/>
  <c r="K75" i="41"/>
  <c r="H19" i="70"/>
  <c r="H23" i="17"/>
  <c r="M63" i="66"/>
  <c r="F19" i="53"/>
  <c r="M19" i="45"/>
  <c r="F30" i="40"/>
  <c r="F19" i="61"/>
  <c r="M213" i="57"/>
  <c r="C23" i="17"/>
  <c r="K19" i="58"/>
  <c r="C72" i="59"/>
  <c r="K19" i="71"/>
  <c r="M19" i="75"/>
  <c r="C19" i="63"/>
  <c r="C55" i="50"/>
  <c r="C30" i="40"/>
  <c r="F19" i="58"/>
  <c r="K156" i="49"/>
  <c r="K119" i="7"/>
  <c r="F19" i="59"/>
  <c r="H19" i="58"/>
  <c r="F30" i="49"/>
  <c r="F23" i="57"/>
  <c r="K23" i="17"/>
  <c r="C451" i="17"/>
  <c r="M100" i="34"/>
  <c r="F19" i="75"/>
  <c r="K19" i="55"/>
  <c r="C85" i="64"/>
  <c r="M19" i="62"/>
  <c r="F65" i="63"/>
  <c r="M19" i="34"/>
  <c r="K19" i="62"/>
  <c r="K129" i="58"/>
  <c r="C23" i="57"/>
  <c r="C81" i="61"/>
  <c r="H129" i="58"/>
  <c r="M51" i="54"/>
  <c r="H156" i="49"/>
  <c r="M86" i="53"/>
  <c r="C19" i="54"/>
  <c r="H29" i="51"/>
  <c r="K19" i="75"/>
  <c r="F19" i="34"/>
  <c r="F29" i="51"/>
  <c r="K77" i="70"/>
  <c r="M19" i="63"/>
  <c r="M119" i="7"/>
  <c r="F119" i="7"/>
  <c r="C19" i="66"/>
  <c r="K86" i="53"/>
  <c r="C19" i="41"/>
  <c r="H19" i="72"/>
  <c r="H19" i="75"/>
  <c r="C19" i="34"/>
  <c r="K81" i="61"/>
  <c r="H94" i="52"/>
  <c r="F19" i="68"/>
  <c r="H19" i="68"/>
  <c r="C65" i="63"/>
  <c r="C19" i="71"/>
  <c r="M23" i="57"/>
  <c r="M19" i="53"/>
  <c r="H90" i="72"/>
  <c r="M94" i="52"/>
  <c r="C19" i="58"/>
  <c r="C19" i="53"/>
  <c r="F19" i="72"/>
  <c r="F213" i="57"/>
  <c r="C129" i="58"/>
  <c r="K25" i="31"/>
  <c r="C86" i="53"/>
  <c r="K51" i="54"/>
  <c r="H19" i="53"/>
  <c r="M19" i="71"/>
  <c r="H213" i="57"/>
  <c r="K19" i="61"/>
  <c r="H61" i="25"/>
  <c r="K19" i="69"/>
  <c r="M77" i="70"/>
  <c r="M72" i="59"/>
  <c r="C19" i="59"/>
  <c r="H19" i="52"/>
  <c r="K63" i="66"/>
  <c r="F18" i="74"/>
  <c r="F19" i="60"/>
  <c r="M65" i="71"/>
  <c r="M23" i="17"/>
  <c r="F77" i="70"/>
  <c r="H72" i="59"/>
  <c r="C94" i="52"/>
  <c r="F86" i="53"/>
  <c r="K19" i="54"/>
  <c r="C100" i="34"/>
  <c r="K29" i="51"/>
  <c r="M92" i="45"/>
  <c r="M19" i="72"/>
  <c r="H19" i="59"/>
  <c r="H30" i="40"/>
  <c r="F61" i="25"/>
  <c r="C61" i="25"/>
  <c r="K23" i="57"/>
  <c r="K18" i="74"/>
  <c r="K29" i="40" l="1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29" i="38" l="1"/>
  <c r="W529" i="38" s="1"/>
  <c r="V528" i="38"/>
  <c r="W528" i="38" s="1"/>
  <c r="V527" i="38"/>
  <c r="W527" i="38" s="1"/>
  <c r="P527" i="38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28" i="38" l="1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<sst xmlns="http://schemas.openxmlformats.org/spreadsheetml/2006/main" count="6177" uniqueCount="840">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</sst>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3"/>
      <tableStyleElement type="headerRow" dxfId="184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11808"/>
        <c:axId val="311446512"/>
      </c:scatterChart>
      <c:valAx>
        <c:axId val="20651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446512"/>
        <c:crosses val="autoZero"/>
        <c:crossBetween val="midCat"/>
      </c:valAx>
      <c:valAx>
        <c:axId val="31144651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825920"/>
        <c:axId val="311826304"/>
      </c:scatterChart>
      <c:valAx>
        <c:axId val="31182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826304"/>
        <c:crosses val="autoZero"/>
        <c:crossBetween val="midCat"/>
      </c:valAx>
      <c:valAx>
        <c:axId val="3118263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825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2602.42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806064"/>
        <c:axId val="311752496"/>
      </c:scatterChart>
      <c:valAx>
        <c:axId val="31180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752496"/>
        <c:crosses val="autoZero"/>
        <c:crossBetween val="midCat"/>
      </c:valAx>
      <c:valAx>
        <c:axId val="3117524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806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119160"/>
        <c:axId val="321111832"/>
      </c:scatterChart>
      <c:valAx>
        <c:axId val="321119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11832"/>
        <c:crosses val="autoZero"/>
        <c:crossBetween val="midCat"/>
      </c:valAx>
      <c:valAx>
        <c:axId val="32111183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19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77512"/>
        <c:axId val="321777904"/>
      </c:scatterChart>
      <c:valAx>
        <c:axId val="321777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77904"/>
        <c:crosses val="autoZero"/>
        <c:crossBetween val="midCat"/>
      </c:valAx>
      <c:valAx>
        <c:axId val="32177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77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78688"/>
        <c:axId val="321779080"/>
      </c:scatterChart>
      <c:valAx>
        <c:axId val="32177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79080"/>
        <c:crosses val="autoZero"/>
        <c:crossBetween val="midCat"/>
      </c:valAx>
      <c:valAx>
        <c:axId val="32177908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7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853832"/>
        <c:axId val="321854224"/>
      </c:scatterChart>
      <c:valAx>
        <c:axId val="321853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54224"/>
        <c:crosses val="autoZero"/>
        <c:crossBetween val="midCat"/>
      </c:valAx>
      <c:valAx>
        <c:axId val="32185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8538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777120"/>
        <c:axId val="321776728"/>
      </c:lineChart>
      <c:dateAx>
        <c:axId val="321777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76728"/>
        <c:crosses val="autoZero"/>
        <c:auto val="1"/>
        <c:lblOffset val="100"/>
        <c:baseTimeUnit val="days"/>
      </c:dateAx>
      <c:valAx>
        <c:axId val="32177672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7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23912"/>
        <c:axId val="320924304"/>
      </c:lineChart>
      <c:dateAx>
        <c:axId val="32092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24304"/>
        <c:crosses val="autoZero"/>
        <c:auto val="1"/>
        <c:lblOffset val="100"/>
        <c:baseTimeUnit val="days"/>
      </c:dateAx>
      <c:valAx>
        <c:axId val="3209243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2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26264"/>
        <c:axId val="320926656"/>
      </c:lineChart>
      <c:dateAx>
        <c:axId val="32092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26656"/>
        <c:crosses val="autoZero"/>
        <c:auto val="1"/>
        <c:lblOffset val="100"/>
        <c:baseTimeUnit val="days"/>
      </c:dateAx>
      <c:valAx>
        <c:axId val="3209266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2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91616"/>
        <c:axId val="323292008"/>
      </c:lineChart>
      <c:dateAx>
        <c:axId val="32329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92008"/>
        <c:crosses val="autoZero"/>
        <c:auto val="1"/>
        <c:lblOffset val="100"/>
        <c:baseTimeUnit val="days"/>
      </c:dateAx>
      <c:valAx>
        <c:axId val="323292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9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52696"/>
        <c:axId val="323153088"/>
      </c:lineChart>
      <c:dateAx>
        <c:axId val="323152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53088"/>
        <c:crosses val="autoZero"/>
        <c:auto val="1"/>
        <c:lblOffset val="100"/>
        <c:baseTimeUnit val="days"/>
      </c:dateAx>
      <c:valAx>
        <c:axId val="3231530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5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55048"/>
        <c:axId val="323155440"/>
      </c:lineChart>
      <c:dateAx>
        <c:axId val="323155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55440"/>
        <c:crosses val="autoZero"/>
        <c:auto val="1"/>
        <c:lblOffset val="100"/>
        <c:baseTimeUnit val="days"/>
      </c:dateAx>
      <c:valAx>
        <c:axId val="3231554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5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480776"/>
        <c:axId val="324481168"/>
      </c:lineChart>
      <c:dateAx>
        <c:axId val="324480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481168"/>
        <c:crosses val="autoZero"/>
        <c:auto val="1"/>
        <c:lblOffset val="100"/>
        <c:baseTimeUnit val="days"/>
      </c:dateAx>
      <c:valAx>
        <c:axId val="324481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48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483128"/>
        <c:axId val="323517848"/>
      </c:lineChart>
      <c:dateAx>
        <c:axId val="32448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17848"/>
        <c:crosses val="autoZero"/>
        <c:auto val="1"/>
        <c:lblOffset val="100"/>
        <c:baseTimeUnit val="days"/>
      </c:dateAx>
      <c:valAx>
        <c:axId val="323517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4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520200"/>
        <c:axId val="323520592"/>
      </c:lineChart>
      <c:catAx>
        <c:axId val="323520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20592"/>
        <c:crosses val="autoZero"/>
        <c:auto val="1"/>
        <c:lblAlgn val="ctr"/>
        <c:lblOffset val="100"/>
        <c:noMultiLvlLbl val="0"/>
      </c:catAx>
      <c:valAx>
        <c:axId val="323520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52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15872"/>
        <c:axId val="325416264"/>
      </c:lineChart>
      <c:dateAx>
        <c:axId val="325415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16264"/>
        <c:crosses val="autoZero"/>
        <c:auto val="1"/>
        <c:lblOffset val="100"/>
        <c:baseTimeUnit val="days"/>
      </c:dateAx>
      <c:valAx>
        <c:axId val="325416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1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012840"/>
        <c:axId val="336013232"/>
      </c:lineChart>
      <c:dateAx>
        <c:axId val="336012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13232"/>
        <c:crosses val="autoZero"/>
        <c:auto val="1"/>
        <c:lblOffset val="100"/>
        <c:baseTimeUnit val="days"/>
      </c:dateAx>
      <c:valAx>
        <c:axId val="336013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1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015976"/>
        <c:axId val="336127640"/>
      </c:lineChart>
      <c:dateAx>
        <c:axId val="33601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27640"/>
        <c:crosses val="autoZero"/>
        <c:auto val="1"/>
        <c:lblOffset val="100"/>
        <c:baseTimeUnit val="days"/>
      </c:dateAx>
      <c:valAx>
        <c:axId val="3361276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1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29600"/>
        <c:axId val="336129992"/>
      </c:lineChart>
      <c:catAx>
        <c:axId val="336129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29992"/>
        <c:crosses val="autoZero"/>
        <c:auto val="1"/>
        <c:lblAlgn val="ctr"/>
        <c:lblOffset val="100"/>
        <c:noMultiLvlLbl val="0"/>
      </c:catAx>
      <c:valAx>
        <c:axId val="336129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2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89016"/>
        <c:axId val="357189408"/>
      </c:lineChart>
      <c:dateAx>
        <c:axId val="35718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89408"/>
        <c:crosses val="autoZero"/>
        <c:auto val="1"/>
        <c:lblOffset val="100"/>
        <c:baseTimeUnit val="days"/>
      </c:dateAx>
      <c:valAx>
        <c:axId val="3571894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8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91368"/>
        <c:axId val="347357280"/>
      </c:lineChart>
      <c:catAx>
        <c:axId val="357191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357280"/>
        <c:crosses val="autoZero"/>
        <c:auto val="1"/>
        <c:lblAlgn val="ctr"/>
        <c:lblOffset val="100"/>
        <c:noMultiLvlLbl val="0"/>
      </c:catAx>
      <c:valAx>
        <c:axId val="3473572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9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359240"/>
        <c:axId val="347359632"/>
      </c:lineChart>
      <c:dateAx>
        <c:axId val="347359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359632"/>
        <c:crosses val="autoZero"/>
        <c:auto val="1"/>
        <c:lblOffset val="100"/>
        <c:baseTimeUnit val="days"/>
      </c:dateAx>
      <c:valAx>
        <c:axId val="3473596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35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731536"/>
        <c:axId val="378731928"/>
      </c:lineChart>
      <c:catAx>
        <c:axId val="378731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731928"/>
        <c:crosses val="autoZero"/>
        <c:auto val="1"/>
        <c:lblAlgn val="ctr"/>
        <c:lblOffset val="100"/>
        <c:noMultiLvlLbl val="0"/>
      </c:catAx>
      <c:valAx>
        <c:axId val="378731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73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733888"/>
        <c:axId val="378734280"/>
      </c:lineChart>
      <c:dateAx>
        <c:axId val="37873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734280"/>
        <c:crosses val="autoZero"/>
        <c:auto val="1"/>
        <c:lblOffset val="100"/>
        <c:baseTimeUnit val="days"/>
      </c:dateAx>
      <c:valAx>
        <c:axId val="3787342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73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027152"/>
        <c:axId val="358027544"/>
      </c:lineChart>
      <c:dateAx>
        <c:axId val="358027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27544"/>
        <c:crosses val="autoZero"/>
        <c:auto val="1"/>
        <c:lblOffset val="100"/>
        <c:baseTimeUnit val="days"/>
      </c:dateAx>
      <c:valAx>
        <c:axId val="3580275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2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029504"/>
        <c:axId val="342207648"/>
      </c:lineChart>
      <c:dateAx>
        <c:axId val="35802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07648"/>
        <c:crosses val="autoZero"/>
        <c:auto val="1"/>
        <c:lblOffset val="100"/>
        <c:baseTimeUnit val="days"/>
      </c:dateAx>
      <c:valAx>
        <c:axId val="3422076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2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09608"/>
        <c:axId val="342210000"/>
      </c:lineChart>
      <c:dateAx>
        <c:axId val="342209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10000"/>
        <c:crosses val="autoZero"/>
        <c:auto val="1"/>
        <c:lblOffset val="100"/>
        <c:baseTimeUnit val="days"/>
      </c:dateAx>
      <c:valAx>
        <c:axId val="342210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0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490928"/>
        <c:axId val="409491320"/>
      </c:lineChart>
      <c:dateAx>
        <c:axId val="4094909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491320"/>
        <c:crosses val="autoZero"/>
        <c:auto val="0"/>
        <c:lblOffset val="100"/>
        <c:baseTimeUnit val="days"/>
      </c:dateAx>
      <c:valAx>
        <c:axId val="4094913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49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862176"/>
        <c:axId val="399862568"/>
      </c:lineChart>
      <c:dateAx>
        <c:axId val="399862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62568"/>
        <c:crosses val="autoZero"/>
        <c:auto val="1"/>
        <c:lblOffset val="100"/>
        <c:baseTimeUnit val="days"/>
      </c:dateAx>
      <c:valAx>
        <c:axId val="3998625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6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864528"/>
        <c:axId val="399864920"/>
      </c:lineChart>
      <c:catAx>
        <c:axId val="399864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64920"/>
        <c:crosses val="autoZero"/>
        <c:auto val="1"/>
        <c:lblAlgn val="ctr"/>
        <c:lblOffset val="100"/>
        <c:noMultiLvlLbl val="0"/>
      </c:catAx>
      <c:valAx>
        <c:axId val="399864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6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866880"/>
        <c:axId val="399867272"/>
      </c:lineChart>
      <c:catAx>
        <c:axId val="39986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67272"/>
        <c:crosses val="autoZero"/>
        <c:auto val="1"/>
        <c:lblAlgn val="ctr"/>
        <c:lblOffset val="100"/>
        <c:noMultiLvlLbl val="0"/>
      </c:catAx>
      <c:valAx>
        <c:axId val="3998672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86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055736"/>
        <c:axId val="389056128"/>
      </c:lineChart>
      <c:catAx>
        <c:axId val="389055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56128"/>
        <c:crosses val="autoZero"/>
        <c:auto val="1"/>
        <c:lblAlgn val="ctr"/>
        <c:lblOffset val="100"/>
        <c:noMultiLvlLbl val="0"/>
      </c:catAx>
      <c:valAx>
        <c:axId val="3890561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5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351024"/>
        <c:axId val="411351416"/>
      </c:lineChart>
      <c:dateAx>
        <c:axId val="41135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51416"/>
        <c:crosses val="autoZero"/>
        <c:auto val="1"/>
        <c:lblOffset val="100"/>
        <c:baseTimeUnit val="days"/>
      </c:dateAx>
      <c:valAx>
        <c:axId val="4113514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5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354944"/>
        <c:axId val="411355336"/>
      </c:lineChart>
      <c:dateAx>
        <c:axId val="411354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55336"/>
        <c:crosses val="autoZero"/>
        <c:auto val="1"/>
        <c:lblOffset val="100"/>
        <c:baseTimeUnit val="days"/>
      </c:dateAx>
      <c:valAx>
        <c:axId val="4113553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5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358472"/>
        <c:axId val="412991520"/>
      </c:lineChart>
      <c:catAx>
        <c:axId val="411358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91520"/>
        <c:crosses val="autoZero"/>
        <c:auto val="1"/>
        <c:lblAlgn val="ctr"/>
        <c:lblOffset val="100"/>
        <c:noMultiLvlLbl val="0"/>
      </c:catAx>
      <c:valAx>
        <c:axId val="4129915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5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993480"/>
        <c:axId val="412993872"/>
      </c:lineChart>
      <c:catAx>
        <c:axId val="412993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93872"/>
        <c:crosses val="autoZero"/>
        <c:auto val="1"/>
        <c:lblAlgn val="ctr"/>
        <c:lblOffset val="100"/>
        <c:noMultiLvlLbl val="0"/>
      </c:catAx>
      <c:valAx>
        <c:axId val="4129938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9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998184"/>
        <c:axId val="412998576"/>
      </c:lineChart>
      <c:dateAx>
        <c:axId val="412998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98576"/>
        <c:crosses val="autoZero"/>
        <c:auto val="1"/>
        <c:lblOffset val="100"/>
        <c:baseTimeUnit val="days"/>
      </c:dateAx>
      <c:valAx>
        <c:axId val="4129985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9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7" dataDxfId="1626">
  <autoFilter ref="O15:W26"/>
  <tableColumns count="9">
    <tableColumn id="1" name="Date" dataDxfId="1625"/>
    <tableColumn id="2" name="Quarter" dataDxfId="1624"/>
    <tableColumn id="3" name="Time" dataDxfId="1623"/>
    <tableColumn id="4" name="EPS estimate" dataDxfId="1622"/>
    <tableColumn id="5" name="EPS Actual" dataDxfId="1621"/>
    <tableColumn id="6" name="Sales Estiamte (B)" dataDxfId="1620"/>
    <tableColumn id="7" name="Sales Actual (B)" dataDxfId="1619"/>
    <tableColumn id="8" name="Guidance" dataDxfId="1618"/>
    <tableColumn id="9" name="Reaction" dataDxfId="161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16" dataDxfId="1215">
  <autoFilter ref="O14:W25"/>
  <tableColumns count="9">
    <tableColumn id="1" name="Date" dataDxfId="1214"/>
    <tableColumn id="2" name="Quarter" dataDxfId="1213"/>
    <tableColumn id="3" name="Time" dataDxfId="1212"/>
    <tableColumn id="4" name="EPS estimate" dataDxfId="1211"/>
    <tableColumn id="5" name="EPS Actual" dataDxfId="1210"/>
    <tableColumn id="6" name="Sales Estiamte (B)" dataDxfId="1209"/>
    <tableColumn id="7" name="Sales Actual (B)" dataDxfId="1208"/>
    <tableColumn id="8" name="Guidance" dataDxfId="1207"/>
    <tableColumn id="9" name="Reaction" dataDxfId="120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5" dataDxfId="1144">
  <autoFilter ref="O15:W26"/>
  <tableColumns count="9">
    <tableColumn id="1" name="Date" dataDxfId="1143"/>
    <tableColumn id="2" name="Quarter" dataDxfId="1142"/>
    <tableColumn id="3" name="Time" dataDxfId="1141"/>
    <tableColumn id="4" name="EPS estimate" dataDxfId="1140"/>
    <tableColumn id="5" name="EPS Actual" dataDxfId="1139"/>
    <tableColumn id="6" name="Sales Estiamte (B)" dataDxfId="1138"/>
    <tableColumn id="7" name="Sales Actual (B)" dataDxfId="1137"/>
    <tableColumn id="8" name="Guidance" dataDxfId="1136"/>
    <tableColumn id="9" name="Reaction" dataDxfId="113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16" dataDxfId="1015">
  <autoFilter ref="O16:W27"/>
  <tableColumns count="9">
    <tableColumn id="1" name="Date" dataDxfId="1014"/>
    <tableColumn id="2" name="Quarter" dataDxfId="1013"/>
    <tableColumn id="3" name="Time" dataDxfId="1012"/>
    <tableColumn id="4" name="EPS estimate" dataDxfId="1011"/>
    <tableColumn id="5" name="EPS Actual" dataDxfId="1010"/>
    <tableColumn id="6" name="Sales Estiamte (B)" dataDxfId="1009"/>
    <tableColumn id="7" name="Sales Actual (B)" dataDxfId="1008"/>
    <tableColumn id="8" name="Guidance" dataDxfId="1007"/>
    <tableColumn id="9" name="Reaction" dataDxfId="1006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3" dataDxfId="782">
  <autoFilter ref="T80:AB91"/>
  <tableColumns count="9">
    <tableColumn id="1" name="Date" dataDxfId="781"/>
    <tableColumn id="2" name="Quarter" dataDxfId="780"/>
    <tableColumn id="3" name="Time" dataDxfId="779"/>
    <tableColumn id="4" name="EPS estimate" dataDxfId="778"/>
    <tableColumn id="5" name="EPS Actual" dataDxfId="777"/>
    <tableColumn id="6" name="Sales Estiamte (B)" dataDxfId="776"/>
    <tableColumn id="7" name="Sales Actual (B)" dataDxfId="775"/>
    <tableColumn id="8" name="Guidance" dataDxfId="774"/>
    <tableColumn id="9" name="Reaction" dataDxfId="773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S7" sqref="S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">
        <v>14.56</v>
      </c>
      <c r="G2" s="2">
        <v>16.010984999999994</v>
      </c>
      <c r="H2" s="330">
        <v>6000</v>
      </c>
      <c r="I2" s="48">
        <v>96065.90999999996</v>
      </c>
      <c r="J2" s="367">
        <v>-8705.9099999999744</v>
      </c>
      <c r="K2" s="354">
        <v>-9.0624343224354684E-2</v>
      </c>
      <c r="L2" s="367">
        <v>5909.6610000016517</v>
      </c>
      <c r="M2">
        <v>5600</v>
      </c>
      <c r="N2" s="364"/>
      <c r="O2" s="134">
        <v>1.34E-2</v>
      </c>
      <c r="P2" s="134">
        <v>0</v>
      </c>
    </row>
    <row r="3" spans="1:21" ht="21.95" customHeight="1" x14ac:dyDescent="0.25">
      <c r="A3" s="50"/>
      <c r="B3" s="50"/>
      <c r="C3" s="51"/>
      <c r="E3" s="22" t="s">
        <v>197</v>
      </c>
      <c r="F3" s="2">
        <v>23.56</v>
      </c>
      <c r="G3" s="2">
        <v>30.171594444444445</v>
      </c>
      <c r="H3" s="330">
        <v>1800</v>
      </c>
      <c r="I3" s="48">
        <v>54308.87</v>
      </c>
      <c r="J3" s="367">
        <v>-11900.870000000003</v>
      </c>
      <c r="K3" s="354">
        <v>-0.21913308083928099</v>
      </c>
      <c r="L3" s="367">
        <v>-10152.900000000009</v>
      </c>
      <c r="M3">
        <v>1800</v>
      </c>
      <c r="N3" s="364"/>
      <c r="O3" s="134">
        <v>1.6299999999999999E-2</v>
      </c>
      <c r="P3" s="134">
        <v>0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228</v>
      </c>
      <c r="F4" s="2">
        <v>24.09</v>
      </c>
      <c r="G4" s="2">
        <v>23.896962500000001</v>
      </c>
      <c r="H4" s="49">
        <v>800</v>
      </c>
      <c r="I4" s="48">
        <v>19117.57</v>
      </c>
      <c r="J4" s="367">
        <v>154.43000000000029</v>
      </c>
      <c r="K4" s="354">
        <v>8.0779094832658781E-3</v>
      </c>
      <c r="L4" s="367">
        <v>1606.6899999999987</v>
      </c>
      <c r="M4">
        <v>800</v>
      </c>
      <c r="N4" s="364"/>
      <c r="O4" s="134">
        <v>2.4906600249066001E-2</v>
      </c>
      <c r="P4" s="134">
        <v>0</v>
      </c>
      <c r="R4" s="48"/>
      <c r="S4" s="48"/>
    </row>
    <row r="5" spans="1:21" ht="21.95" customHeight="1" x14ac:dyDescent="0.25">
      <c r="A5" s="51"/>
      <c r="B5" s="51"/>
      <c r="C5" s="51"/>
      <c r="E5" s="22" t="s">
        <v>174</v>
      </c>
      <c r="F5" s="2">
        <v>30.78</v>
      </c>
      <c r="G5" s="2">
        <v>34.780519999999989</v>
      </c>
      <c r="H5" s="330">
        <v>500</v>
      </c>
      <c r="I5" s="48">
        <v>17390.259999999995</v>
      </c>
      <c r="J5" s="367">
        <v>-2000.2599999999948</v>
      </c>
      <c r="K5" s="354">
        <v>-0.11502185706251628</v>
      </c>
      <c r="L5" s="367">
        <v>-1925.2399999999948</v>
      </c>
      <c r="M5" s="29">
        <v>43073</v>
      </c>
      <c r="N5" s="364"/>
      <c r="O5" s="134">
        <v>1.61E-2</v>
      </c>
      <c r="P5" s="134">
        <v>0</v>
      </c>
      <c r="R5" s="48"/>
      <c r="S5" s="48"/>
      <c r="T5" s="48"/>
    </row>
    <row r="6" spans="1:21" ht="21.95" customHeight="1" x14ac:dyDescent="0.25">
      <c r="A6" s="50"/>
      <c r="B6" s="51"/>
      <c r="C6" s="51"/>
      <c r="E6" s="22" t="s">
        <v>803</v>
      </c>
      <c r="F6" s="2">
        <v>70.5</v>
      </c>
      <c r="G6" s="2">
        <v>73.987499999999997</v>
      </c>
      <c r="H6" s="49">
        <v>200</v>
      </c>
      <c r="I6" s="48">
        <v>14797.5</v>
      </c>
      <c r="J6" s="367">
        <v>-697.5</v>
      </c>
      <c r="K6" s="354">
        <v>-4.7136340598073964E-2</v>
      </c>
      <c r="L6" s="48">
        <v>-697.5</v>
      </c>
      <c r="M6">
        <v>100</v>
      </c>
      <c r="N6" s="364"/>
      <c r="O6" s="134">
        <v>4.0599999999999997E-2</v>
      </c>
      <c r="P6" s="134">
        <v>0</v>
      </c>
      <c r="S6" s="48"/>
    </row>
    <row r="7" spans="1:21" ht="21.95" customHeight="1" x14ac:dyDescent="0.25">
      <c r="A7" s="50"/>
      <c r="B7" s="50"/>
      <c r="C7" s="51"/>
      <c r="E7" s="22" t="s">
        <v>805</v>
      </c>
      <c r="F7" s="2">
        <v>72.239999999999995</v>
      </c>
      <c r="G7" s="2">
        <v>73.506199999999993</v>
      </c>
      <c r="H7" s="49">
        <v>200</v>
      </c>
      <c r="I7" s="48">
        <v>14701.239999999998</v>
      </c>
      <c r="J7" s="367">
        <v>-253.2400000000016</v>
      </c>
      <c r="K7" s="354">
        <v>-1.7225757827230872E-2</v>
      </c>
      <c r="L7" s="367">
        <v>-253.2400000000016</v>
      </c>
      <c r="M7">
        <v>150</v>
      </c>
      <c r="N7" s="364"/>
      <c r="O7" s="134">
        <v>0</v>
      </c>
      <c r="P7" s="134">
        <v>0</v>
      </c>
      <c r="Q7" s="148"/>
      <c r="R7" s="48"/>
      <c r="S7" s="48"/>
    </row>
    <row r="8" spans="1:21" ht="21.95" customHeight="1" x14ac:dyDescent="0.25">
      <c r="A8" s="50"/>
      <c r="B8" s="50"/>
      <c r="C8" s="51"/>
      <c r="E8" s="22" t="s">
        <v>737</v>
      </c>
      <c r="F8" s="2">
        <v>92.84</v>
      </c>
      <c r="G8" s="2">
        <v>98.010959999999997</v>
      </c>
      <c r="H8" s="330">
        <v>125</v>
      </c>
      <c r="I8" s="48">
        <v>12251.369999999999</v>
      </c>
      <c r="J8" s="367">
        <v>-646.36999999999898</v>
      </c>
      <c r="K8" s="354">
        <v>-5.2758997565170197E-2</v>
      </c>
      <c r="L8" s="367">
        <v>-646.36999999999898</v>
      </c>
      <c r="M8">
        <v>75</v>
      </c>
      <c r="N8" s="364"/>
      <c r="O8" s="134">
        <v>2.8E-3</v>
      </c>
      <c r="P8" s="134">
        <v>0</v>
      </c>
      <c r="R8" s="48"/>
      <c r="S8" s="48"/>
      <c r="U8" s="48"/>
    </row>
    <row r="9" spans="1:21" ht="21.95" customHeight="1" x14ac:dyDescent="0.25">
      <c r="A9" s="50"/>
      <c r="B9" s="50"/>
      <c r="C9" s="51"/>
      <c r="E9" s="22" t="s">
        <v>55</v>
      </c>
      <c r="F9" s="2">
        <v>72.59</v>
      </c>
      <c r="G9" s="2">
        <v>76.987933333333331</v>
      </c>
      <c r="H9" s="330">
        <v>150</v>
      </c>
      <c r="I9" s="48">
        <v>11548.189999999999</v>
      </c>
      <c r="J9" s="367">
        <v>-659.69000000000051</v>
      </c>
      <c r="K9" s="354">
        <v>-5.7124969367493873E-2</v>
      </c>
      <c r="L9" s="367">
        <v>-1.0200000000022555</v>
      </c>
      <c r="M9">
        <v>100</v>
      </c>
      <c r="N9" s="364"/>
      <c r="O9" s="134">
        <v>3.0599999999999999E-2</v>
      </c>
      <c r="P9" s="134">
        <v>0</v>
      </c>
      <c r="Q9" s="148"/>
      <c r="R9" s="48"/>
      <c r="S9" s="48"/>
      <c r="T9" s="48"/>
    </row>
    <row r="10" spans="1:21" ht="21.95" customHeight="1" x14ac:dyDescent="0.25">
      <c r="A10" s="50"/>
      <c r="B10" s="50"/>
      <c r="C10" s="51"/>
      <c r="E10" s="22" t="s">
        <v>171</v>
      </c>
      <c r="F10" s="2">
        <v>54.84</v>
      </c>
      <c r="G10" s="2">
        <v>55.893600000000006</v>
      </c>
      <c r="H10" s="330">
        <v>200</v>
      </c>
      <c r="I10" s="48">
        <v>11178.720000000001</v>
      </c>
      <c r="J10" s="367">
        <v>-210.72000000000116</v>
      </c>
      <c r="K10" s="354">
        <v>-1.8850100906007181E-2</v>
      </c>
      <c r="L10" s="367">
        <v>-160.77000000000135</v>
      </c>
      <c r="M10">
        <v>100</v>
      </c>
      <c r="N10" s="364"/>
      <c r="O10" s="134">
        <v>3.2500000000000001E-2</v>
      </c>
      <c r="P10" s="134">
        <v>0</v>
      </c>
      <c r="R10" s="48"/>
    </row>
    <row r="11" spans="1:21" ht="21.95" customHeight="1" x14ac:dyDescent="0.25">
      <c r="A11" s="50"/>
      <c r="B11" s="51"/>
      <c r="C11" s="51"/>
      <c r="E11" s="22" t="s">
        <v>216</v>
      </c>
      <c r="F11" s="2">
        <v>53.09</v>
      </c>
      <c r="G11" s="2">
        <v>59.321066666666667</v>
      </c>
      <c r="H11" s="330">
        <v>150</v>
      </c>
      <c r="I11" s="48">
        <v>8898.16</v>
      </c>
      <c r="J11" s="367">
        <v>-934.65999999999894</v>
      </c>
      <c r="K11" s="354">
        <v>-0.10503969359957559</v>
      </c>
      <c r="L11" s="367">
        <v>223.2099999999964</v>
      </c>
      <c r="M11">
        <v>100</v>
      </c>
      <c r="N11" s="364"/>
      <c r="O11" s="134">
        <v>2.1899999999999999E-2</v>
      </c>
      <c r="P11" s="134">
        <v>0</v>
      </c>
      <c r="R11" s="48"/>
      <c r="S11" s="48"/>
    </row>
    <row r="12" spans="1:21" ht="21.95" customHeight="1" x14ac:dyDescent="0.25">
      <c r="A12" s="50"/>
      <c r="B12" s="50"/>
      <c r="C12" s="51"/>
      <c r="E12" s="22" t="s">
        <v>173</v>
      </c>
      <c r="F12" s="2">
        <v>55.57</v>
      </c>
      <c r="G12" s="2">
        <v>53.266666666666666</v>
      </c>
      <c r="H12" s="330">
        <v>120</v>
      </c>
      <c r="I12" s="48">
        <v>6392</v>
      </c>
      <c r="J12" s="367">
        <v>276.39999999999964</v>
      </c>
      <c r="K12" s="354">
        <v>4.3241551939924933E-2</v>
      </c>
      <c r="L12" s="367">
        <v>1880.9800000000014</v>
      </c>
      <c r="M12">
        <v>120</v>
      </c>
      <c r="N12" s="364"/>
      <c r="O12" s="134">
        <v>2.7300000000000001E-2</v>
      </c>
      <c r="P12" s="134">
        <v>0</v>
      </c>
      <c r="R12" s="48"/>
      <c r="S12" s="48"/>
    </row>
    <row r="13" spans="1:21" ht="21.95" customHeight="1" x14ac:dyDescent="0.25">
      <c r="A13" s="50"/>
      <c r="B13" s="50"/>
      <c r="C13" s="51"/>
      <c r="E13" s="22" t="s">
        <v>758</v>
      </c>
      <c r="F13" s="2">
        <v>217.0701</v>
      </c>
      <c r="G13" s="2">
        <v>189.32000000000002</v>
      </c>
      <c r="H13" s="330">
        <v>30</v>
      </c>
      <c r="I13" s="48">
        <v>5679.6</v>
      </c>
      <c r="J13" s="367">
        <v>832.5029999999997</v>
      </c>
      <c r="K13" s="354">
        <v>0.14657775195436284</v>
      </c>
      <c r="L13" s="367">
        <v>1057.2730000000001</v>
      </c>
      <c r="M13">
        <v>30</v>
      </c>
      <c r="N13" s="364"/>
      <c r="O13" s="134">
        <v>2.8E-3</v>
      </c>
      <c r="P13" s="134">
        <v>0</v>
      </c>
      <c r="Q13" s="148"/>
      <c r="R13" s="48"/>
      <c r="S13" s="48"/>
      <c r="T13" s="48"/>
    </row>
    <row r="14" spans="1:21" ht="21.95" customHeight="1" x14ac:dyDescent="0.25">
      <c r="A14" s="51"/>
      <c r="B14" s="51"/>
      <c r="C14" s="51"/>
      <c r="E14" s="22" t="s">
        <v>342</v>
      </c>
      <c r="F14" s="2">
        <v>14.69</v>
      </c>
      <c r="G14" s="2">
        <v>19.092249999999993</v>
      </c>
      <c r="H14" s="49">
        <v>280</v>
      </c>
      <c r="I14" s="48">
        <v>5345.8299999999981</v>
      </c>
      <c r="J14" s="367">
        <v>-1232.6299999999983</v>
      </c>
      <c r="K14" s="354">
        <v>-0.23057785226989982</v>
      </c>
      <c r="L14" s="367">
        <v>-1232.6299999999983</v>
      </c>
      <c r="M14" s="29">
        <v>43073</v>
      </c>
      <c r="N14" s="364"/>
      <c r="O14" s="134">
        <v>4.24E-2</v>
      </c>
      <c r="P14" s="134">
        <v>0</v>
      </c>
      <c r="Q14" s="48"/>
    </row>
    <row r="15" spans="1:21" ht="21.95" customHeight="1" x14ac:dyDescent="0.25">
      <c r="A15" s="50"/>
      <c r="B15" s="51"/>
      <c r="C15" s="51"/>
      <c r="E15" s="22" t="s">
        <v>338</v>
      </c>
      <c r="F15" s="2">
        <v>13.89</v>
      </c>
      <c r="G15" s="2">
        <v>15.295399999999999</v>
      </c>
      <c r="H15" s="330">
        <v>300</v>
      </c>
      <c r="I15" s="48">
        <v>4588.62</v>
      </c>
      <c r="J15" s="367">
        <v>-421.61999999999989</v>
      </c>
      <c r="K15" s="354">
        <v>-9.1883834355427019E-2</v>
      </c>
      <c r="L15" s="367">
        <v>861.79999999999472</v>
      </c>
      <c r="M15">
        <v>200</v>
      </c>
      <c r="N15" s="364"/>
      <c r="O15" s="134">
        <v>0</v>
      </c>
      <c r="P15" s="134">
        <v>0</v>
      </c>
      <c r="R15" s="48"/>
      <c r="S15" s="48"/>
    </row>
    <row r="16" spans="1:21" ht="21.95" customHeight="1" x14ac:dyDescent="0.25">
      <c r="A16" s="50"/>
      <c r="B16" s="50"/>
      <c r="C16" s="51"/>
      <c r="E16" s="22" t="s">
        <v>740</v>
      </c>
      <c r="F16" s="48">
        <v>173.65</v>
      </c>
      <c r="G16" s="2">
        <v>149.55549999999999</v>
      </c>
      <c r="H16" s="330">
        <v>20</v>
      </c>
      <c r="I16" s="48">
        <v>2991.1099999999997</v>
      </c>
      <c r="J16" s="367">
        <v>481.89000000000033</v>
      </c>
      <c r="K16" s="354">
        <v>0.16110741497303685</v>
      </c>
      <c r="L16" s="367">
        <v>624.92000000000053</v>
      </c>
      <c r="M16">
        <v>20</v>
      </c>
      <c r="N16" s="364"/>
      <c r="O16" s="134">
        <v>2.8793550244745176E-3</v>
      </c>
      <c r="P16" s="134">
        <v>0</v>
      </c>
      <c r="Q16" s="148"/>
      <c r="S16" s="48"/>
      <c r="T16" s="48"/>
    </row>
    <row r="17" spans="1:22" ht="21.95" customHeight="1" x14ac:dyDescent="0.25">
      <c r="A17" s="50"/>
      <c r="B17" s="50"/>
      <c r="C17" s="51"/>
      <c r="E17" s="22" t="s">
        <v>754</v>
      </c>
      <c r="F17" s="2">
        <v>72.650000000000006</v>
      </c>
      <c r="G17" s="2">
        <v>72.150000000000006</v>
      </c>
      <c r="H17" s="49">
        <v>40</v>
      </c>
      <c r="I17" s="48">
        <v>2886</v>
      </c>
      <c r="J17" s="367">
        <v>20</v>
      </c>
      <c r="K17" s="354">
        <v>6.9300069300069298E-3</v>
      </c>
      <c r="L17" s="367">
        <v>145.92999999999938</v>
      </c>
      <c r="M17">
        <v>40</v>
      </c>
      <c r="N17" s="364"/>
      <c r="O17" s="134">
        <v>1.78E-2</v>
      </c>
      <c r="P17" s="134">
        <v>0</v>
      </c>
      <c r="R17" s="48"/>
      <c r="S17" s="48"/>
      <c r="T17" s="48"/>
    </row>
    <row r="18" spans="1:22" ht="21.95" customHeight="1" x14ac:dyDescent="0.25">
      <c r="A18" s="50"/>
      <c r="B18" s="50"/>
      <c r="C18" s="51"/>
      <c r="E18" s="22" t="s">
        <v>355</v>
      </c>
      <c r="F18" s="2">
        <v>56.62</v>
      </c>
      <c r="G18" s="2">
        <v>56.88</v>
      </c>
      <c r="H18" s="330">
        <v>50</v>
      </c>
      <c r="I18" s="48">
        <v>2844</v>
      </c>
      <c r="J18" s="367">
        <v>-13</v>
      </c>
      <c r="K18" s="354">
        <v>-4.5710267229255464E-3</v>
      </c>
      <c r="L18" s="367">
        <v>1210.5099999999984</v>
      </c>
      <c r="M18">
        <v>50</v>
      </c>
      <c r="N18" s="364"/>
      <c r="O18" s="134">
        <v>4.3499999999999997E-2</v>
      </c>
      <c r="P18" s="134">
        <v>0</v>
      </c>
      <c r="Q18" s="48"/>
      <c r="S18" s="48"/>
    </row>
    <row r="19" spans="1:22" ht="21.95" customHeight="1" x14ac:dyDescent="0.25">
      <c r="A19" s="51"/>
      <c r="B19" s="51"/>
      <c r="C19" s="51"/>
      <c r="E19" s="22" t="s">
        <v>62</v>
      </c>
      <c r="F19" s="2">
        <v>0</v>
      </c>
      <c r="G19" s="2">
        <v>0</v>
      </c>
      <c r="H19" s="330">
        <v>0</v>
      </c>
      <c r="I19" s="48">
        <v>0</v>
      </c>
      <c r="J19" s="367">
        <v>0</v>
      </c>
      <c r="K19" s="354"/>
      <c r="L19" s="367">
        <v>1659.3600000000079</v>
      </c>
      <c r="M19">
        <v>0</v>
      </c>
      <c r="N19" s="364"/>
      <c r="O19" s="134">
        <v>0</v>
      </c>
      <c r="P19" s="134">
        <v>0</v>
      </c>
      <c r="Q19" s="148"/>
      <c r="S19" s="48"/>
    </row>
    <row r="20" spans="1:22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49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Q20" s="48"/>
      <c r="S20" s="48"/>
      <c r="T20" s="48"/>
    </row>
    <row r="21" spans="1:22" ht="21.95" customHeight="1" x14ac:dyDescent="0.25">
      <c r="A21" s="50"/>
      <c r="B21" s="51"/>
      <c r="C21" s="51"/>
      <c r="E21" s="22" t="s">
        <v>204</v>
      </c>
      <c r="F21" s="2">
        <v>0</v>
      </c>
      <c r="G21" s="2">
        <v>0</v>
      </c>
      <c r="H21" s="49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49">
        <v>0</v>
      </c>
      <c r="I22" s="48">
        <v>0</v>
      </c>
      <c r="J22" s="367">
        <v>0</v>
      </c>
      <c r="K22" s="354"/>
      <c r="L22" s="48">
        <v>231.53999999999996</v>
      </c>
      <c r="M22">
        <v>0</v>
      </c>
      <c r="N22" s="364"/>
      <c r="O22" s="134">
        <v>1.6199999999999999E-2</v>
      </c>
      <c r="P22" s="134">
        <v>0</v>
      </c>
      <c r="Q22" s="438"/>
      <c r="R22" s="48"/>
      <c r="S22" s="48"/>
    </row>
    <row r="23" spans="1:22" ht="21.95" customHeight="1" x14ac:dyDescent="0.25">
      <c r="A23" s="51"/>
      <c r="B23" s="51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572.89999999999964</v>
      </c>
      <c r="K23" s="354"/>
      <c r="L23" s="367">
        <v>1857.7800000000007</v>
      </c>
      <c r="M23">
        <v>0</v>
      </c>
      <c r="N23" s="364"/>
      <c r="O23" s="134">
        <v>1.49E-2</v>
      </c>
      <c r="P23" s="134">
        <v>0</v>
      </c>
      <c r="R23" s="48"/>
      <c r="S23" s="48"/>
    </row>
    <row r="24" spans="1:22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49">
        <v>0</v>
      </c>
      <c r="I24" s="48">
        <v>0</v>
      </c>
      <c r="J24" s="367">
        <v>0</v>
      </c>
      <c r="K24" s="354"/>
      <c r="L24" s="48">
        <v>171.89999999999964</v>
      </c>
      <c r="M24">
        <v>0</v>
      </c>
      <c r="N24" s="364"/>
      <c r="O24" s="134">
        <v>0</v>
      </c>
      <c r="P24" s="134">
        <v>0</v>
      </c>
      <c r="R24" s="48"/>
    </row>
    <row r="25" spans="1:22" ht="21.95" customHeight="1" x14ac:dyDescent="0.25">
      <c r="A25" s="51"/>
      <c r="B25" s="51"/>
      <c r="C25" s="51"/>
      <c r="E25" s="22" t="s">
        <v>272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Q25" s="48"/>
      <c r="R25" s="48"/>
      <c r="S25" s="48"/>
      <c r="T25" s="48"/>
      <c r="V25" s="48"/>
    </row>
    <row r="26" spans="1:22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49">
        <v>0</v>
      </c>
      <c r="I26" s="48">
        <v>0</v>
      </c>
      <c r="J26" s="367">
        <v>0</v>
      </c>
      <c r="K26" s="354"/>
      <c r="L26" s="48">
        <v>117.73999999999978</v>
      </c>
      <c r="M26">
        <v>0</v>
      </c>
      <c r="N26" s="364"/>
      <c r="O26" s="134">
        <v>7.4000000000000003E-3</v>
      </c>
      <c r="P26" s="134">
        <v>0</v>
      </c>
      <c r="Q26" s="48"/>
      <c r="R26" s="48"/>
      <c r="S26" s="48"/>
      <c r="U26" s="48"/>
    </row>
    <row r="27" spans="1:22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49">
        <v>0</v>
      </c>
      <c r="I27" s="48">
        <v>0</v>
      </c>
      <c r="J27" s="367">
        <v>0</v>
      </c>
      <c r="K27" s="354"/>
      <c r="L27" s="48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R27" s="48"/>
      <c r="S27" s="48"/>
      <c r="U27" s="48"/>
    </row>
    <row r="28" spans="1:22" ht="21.95" customHeight="1" x14ac:dyDescent="0.25">
      <c r="A28" s="50"/>
      <c r="B28" s="50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Q28" s="148"/>
      <c r="R28" s="48"/>
      <c r="S28" s="48"/>
      <c r="T28" s="48"/>
    </row>
    <row r="29" spans="1:22" ht="21.95" customHeight="1" x14ac:dyDescent="0.25">
      <c r="A29" s="50"/>
      <c r="B29" s="50"/>
      <c r="C29" s="51"/>
      <c r="E29" s="22" t="s">
        <v>756</v>
      </c>
      <c r="F29" s="2">
        <v>0</v>
      </c>
      <c r="G29" s="2">
        <v>0</v>
      </c>
      <c r="H29" s="49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Q29" s="148"/>
      <c r="R29" s="48"/>
      <c r="S29" s="48"/>
      <c r="T29" s="48"/>
    </row>
    <row r="30" spans="1:22" ht="21.95" customHeight="1" x14ac:dyDescent="0.25">
      <c r="A30" s="50"/>
      <c r="B30" s="50"/>
      <c r="C30" s="51"/>
      <c r="E30" s="22" t="s">
        <v>251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134">
        <v>0</v>
      </c>
      <c r="Q30" s="148"/>
      <c r="R30" s="48"/>
      <c r="S30" s="48"/>
    </row>
    <row r="31" spans="1:22" ht="21.95" customHeight="1" x14ac:dyDescent="0.25">
      <c r="A31" s="51"/>
      <c r="B31" s="51"/>
      <c r="C31" s="51"/>
      <c r="E31" s="22" t="s">
        <v>730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R31" s="48"/>
      <c r="S31" s="48"/>
      <c r="T31" s="48"/>
    </row>
    <row r="32" spans="1:22" ht="21.95" customHeight="1" x14ac:dyDescent="0.25">
      <c r="A32" s="50"/>
      <c r="B32" s="50"/>
      <c r="C32" s="51"/>
      <c r="E32" s="22" t="s">
        <v>281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806</v>
      </c>
      <c r="F33" s="2">
        <v>0</v>
      </c>
      <c r="G33" s="2">
        <v>0</v>
      </c>
      <c r="H33" s="330">
        <v>0</v>
      </c>
      <c r="I33" s="48">
        <v>0</v>
      </c>
      <c r="J33" s="367">
        <v>843.18000000000029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S33" s="48"/>
    </row>
    <row r="34" spans="1:21" ht="21.95" customHeight="1" x14ac:dyDescent="0.25">
      <c r="A34" s="50"/>
      <c r="B34" s="50"/>
      <c r="C34" s="51"/>
      <c r="E34" s="22" t="s">
        <v>198</v>
      </c>
      <c r="F34" s="2">
        <v>0</v>
      </c>
      <c r="G34" s="2">
        <v>0</v>
      </c>
      <c r="H34" s="49">
        <v>0</v>
      </c>
      <c r="I34" s="48">
        <v>0</v>
      </c>
      <c r="J34" s="367">
        <v>0</v>
      </c>
      <c r="K34" s="354"/>
      <c r="L34" s="48">
        <v>495.20999999999913</v>
      </c>
      <c r="M34">
        <v>0</v>
      </c>
      <c r="N34" s="364"/>
      <c r="O34" s="134">
        <v>5.1499999999999997E-2</v>
      </c>
      <c r="P34" s="134">
        <v>0</v>
      </c>
      <c r="Q34" s="148"/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Q35" s="148"/>
      <c r="T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R36" s="48"/>
      <c r="S36" s="48"/>
      <c r="T36" s="352"/>
      <c r="U36" s="352"/>
    </row>
    <row r="37" spans="1:21" ht="21.95" customHeight="1" x14ac:dyDescent="0.25">
      <c r="A37" s="51"/>
      <c r="B37" s="50"/>
      <c r="C37" s="51"/>
      <c r="E37" s="22" t="s">
        <v>317</v>
      </c>
      <c r="F37" s="2">
        <v>0</v>
      </c>
      <c r="G37" s="2">
        <v>0</v>
      </c>
      <c r="H37" s="330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Q37" s="438"/>
      <c r="R37" s="48"/>
      <c r="S37" s="48"/>
      <c r="T37" s="48"/>
    </row>
    <row r="38" spans="1:21" ht="21.95" customHeight="1" x14ac:dyDescent="0.25">
      <c r="A38" s="60"/>
      <c r="B38" s="61"/>
      <c r="C38" s="60"/>
      <c r="E38" s="22" t="s">
        <v>804</v>
      </c>
      <c r="F38" s="2">
        <v>0</v>
      </c>
      <c r="G38" s="2">
        <v>0</v>
      </c>
      <c r="H38" s="49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R38" s="48"/>
      <c r="S38" s="48"/>
    </row>
    <row r="39" spans="1:21" ht="21.95" customHeight="1" x14ac:dyDescent="0.25">
      <c r="A39" s="51"/>
      <c r="B39" s="51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R39" s="48"/>
      <c r="S39" s="48"/>
    </row>
    <row r="40" spans="1:21" ht="21.95" customHeight="1" x14ac:dyDescent="0.25">
      <c r="A40" s="50"/>
      <c r="B40" s="50"/>
      <c r="C40" s="51"/>
      <c r="E40" s="22" t="s">
        <v>226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Q40" s="438"/>
      <c r="R40" s="48"/>
      <c r="S40" s="48"/>
    </row>
    <row r="41" spans="1:21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Q41" s="438"/>
      <c r="R41" s="48"/>
      <c r="S41" s="48"/>
      <c r="U41" s="48"/>
    </row>
    <row r="42" spans="1:21" ht="21.95" customHeight="1" x14ac:dyDescent="0.25">
      <c r="A42" s="50"/>
      <c r="B42" s="51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S42" s="48"/>
    </row>
    <row r="43" spans="1:21" ht="21.95" customHeight="1" x14ac:dyDescent="0.25">
      <c r="A43" s="155"/>
      <c r="B43" s="50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Q43" s="148"/>
      <c r="R43" s="48"/>
      <c r="S43" s="48"/>
      <c r="T43" s="48"/>
    </row>
    <row r="44" spans="1:21" ht="21.95" customHeight="1" x14ac:dyDescent="0.25">
      <c r="A44" s="51"/>
      <c r="B44" s="51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S44" s="48"/>
      <c r="T44" s="48"/>
    </row>
    <row r="45" spans="1:21" ht="21.95" customHeight="1" x14ac:dyDescent="0.25">
      <c r="A45" s="50"/>
      <c r="B45" s="51"/>
      <c r="C45" s="51"/>
      <c r="E45" s="22" t="s">
        <v>42</v>
      </c>
      <c r="F45" s="2">
        <v>0</v>
      </c>
      <c r="G45" s="2">
        <v>0</v>
      </c>
      <c r="H45" s="49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R45" s="48"/>
      <c r="S45" s="48"/>
      <c r="T45" s="48"/>
    </row>
    <row r="46" spans="1:21" ht="21.95" customHeight="1" x14ac:dyDescent="0.25">
      <c r="A46" s="51"/>
      <c r="B46" s="155"/>
      <c r="C46" s="33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R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Q47" s="148"/>
      <c r="S47" s="48"/>
      <c r="T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Q48" s="48"/>
      <c r="R48" s="48"/>
      <c r="S48" s="48"/>
      <c r="T48" s="48"/>
    </row>
    <row r="49" spans="1:22" ht="21.95" customHeight="1" x14ac:dyDescent="0.25">
      <c r="A49" s="155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Q49" s="148"/>
      <c r="R49" s="48"/>
      <c r="S49" s="48"/>
      <c r="T49" s="48"/>
    </row>
    <row r="50" spans="1:22" ht="21.95" customHeight="1" x14ac:dyDescent="0.25">
      <c r="A50" s="50"/>
      <c r="B50" s="51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Q50" s="148"/>
      <c r="R50" s="48"/>
      <c r="S50" s="48"/>
    </row>
    <row r="51" spans="1:22" ht="21.95" customHeight="1" x14ac:dyDescent="0.25">
      <c r="A51" s="51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Q51" s="438"/>
      <c r="R51" s="48"/>
      <c r="S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Q52" s="148"/>
      <c r="S52" s="48"/>
      <c r="U52" s="48"/>
    </row>
    <row r="53" spans="1:22" ht="21.95" customHeight="1" x14ac:dyDescent="0.25">
      <c r="A53" s="51"/>
      <c r="B53" s="155"/>
      <c r="C53" s="331"/>
      <c r="E53" s="22" t="s">
        <v>45</v>
      </c>
      <c r="F53" s="2">
        <v>0</v>
      </c>
      <c r="G53" s="2">
        <v>0</v>
      </c>
      <c r="H53" s="49">
        <v>0</v>
      </c>
      <c r="I53" s="48">
        <v>0</v>
      </c>
      <c r="J53" s="367">
        <v>0</v>
      </c>
      <c r="K53" s="354"/>
      <c r="L53" s="48">
        <v>523.61999999999898</v>
      </c>
      <c r="M53">
        <v>0</v>
      </c>
      <c r="N53" s="364"/>
      <c r="O53" s="134">
        <v>1.67E-2</v>
      </c>
      <c r="P53" s="134">
        <v>0</v>
      </c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47</v>
      </c>
      <c r="F54" s="48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Q54" s="148"/>
      <c r="R54" s="48"/>
      <c r="S54" s="48"/>
    </row>
    <row r="55" spans="1:22" ht="21.95" customHeight="1" x14ac:dyDescent="0.25">
      <c r="A55" s="50"/>
      <c r="B55" s="50"/>
      <c r="C55" s="51"/>
      <c r="E55" s="22" t="s">
        <v>33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Q55" s="148"/>
      <c r="R55" s="48"/>
      <c r="S55" s="48"/>
    </row>
    <row r="56" spans="1:22" ht="21.95" customHeight="1" x14ac:dyDescent="0.25">
      <c r="A56" s="50"/>
      <c r="B56" s="50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R56" s="48"/>
    </row>
    <row r="57" spans="1:22" ht="21.95" customHeight="1" x14ac:dyDescent="0.25">
      <c r="A57" s="51"/>
      <c r="B57" s="51"/>
      <c r="C57" s="51"/>
      <c r="E57" s="22" t="s">
        <v>52</v>
      </c>
      <c r="F57" s="2">
        <v>0</v>
      </c>
      <c r="G57" s="2">
        <v>0</v>
      </c>
      <c r="H57" s="49">
        <v>0</v>
      </c>
      <c r="I57" s="48">
        <v>0</v>
      </c>
      <c r="J57" s="367">
        <v>0</v>
      </c>
      <c r="K57" s="354"/>
      <c r="L57" s="48">
        <v>1056.739999999998</v>
      </c>
      <c r="M57">
        <v>0</v>
      </c>
      <c r="N57" s="364"/>
      <c r="O57" s="134">
        <v>2.1999999999999999E-2</v>
      </c>
      <c r="P57" s="134">
        <v>0</v>
      </c>
      <c r="R57" s="48"/>
      <c r="S57" s="48"/>
    </row>
    <row r="58" spans="1:22" ht="21.95" customHeight="1" x14ac:dyDescent="0.25">
      <c r="A58" s="50"/>
      <c r="B58" s="50"/>
      <c r="C58" s="51"/>
      <c r="E58" s="22" t="s">
        <v>32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R58" s="48"/>
      <c r="S58" s="48"/>
      <c r="T58" s="48"/>
    </row>
    <row r="59" spans="1:22" ht="21.95" customHeight="1" x14ac:dyDescent="0.25">
      <c r="A59" s="50"/>
      <c r="B59" s="50"/>
      <c r="C59" s="50"/>
      <c r="E59" s="22" t="s">
        <v>63</v>
      </c>
      <c r="F59" s="2">
        <v>0</v>
      </c>
      <c r="G59" s="2">
        <v>0</v>
      </c>
      <c r="H59" s="49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Q59" s="48"/>
      <c r="S59" s="48"/>
    </row>
    <row r="60" spans="1:22" ht="21.95" customHeight="1" x14ac:dyDescent="0.25">
      <c r="A60" s="51"/>
      <c r="B60" s="51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R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4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40" priority="192">
      <formula>$H2=0</formula>
    </cfRule>
  </conditionalFormatting>
  <conditionalFormatting sqref="J2:K4 J67:K200 J6:K6 J21:K58 J12:K19">
    <cfRule type="expression" dxfId="1839" priority="193">
      <formula>$J2=0</formula>
    </cfRule>
  </conditionalFormatting>
  <conditionalFormatting sqref="L67:L1048576 L1:L58">
    <cfRule type="expression" dxfId="1838" priority="191">
      <formula>$L2=0</formula>
    </cfRule>
  </conditionalFormatting>
  <conditionalFormatting sqref="M1">
    <cfRule type="expression" dxfId="1837" priority="187">
      <formula>$L2=0</formula>
    </cfRule>
  </conditionalFormatting>
  <conditionalFormatting sqref="J2:K4 J6:K6 J21:K58 J12:K19">
    <cfRule type="expression" dxfId="1836" priority="235">
      <formula>$J2&gt;0</formula>
    </cfRule>
  </conditionalFormatting>
  <conditionalFormatting sqref="L2:L58">
    <cfRule type="expression" dxfId="1835" priority="189">
      <formula>$L2&lt;0</formula>
    </cfRule>
    <cfRule type="expression" dxfId="1834" priority="190">
      <formula>$L2&gt;0</formula>
    </cfRule>
  </conditionalFormatting>
  <conditionalFormatting sqref="J2:K4 J67:K458 J6:K6 J21:K58 J12:K19">
    <cfRule type="expression" dxfId="1833" priority="234">
      <formula>$J2&lt;0</formula>
    </cfRule>
  </conditionalFormatting>
  <conditionalFormatting sqref="P67:P1048576 P1">
    <cfRule type="expression" dxfId="183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31" priority="163">
      <formula>$H59=0</formula>
    </cfRule>
  </conditionalFormatting>
  <conditionalFormatting sqref="J59:K59">
    <cfRule type="expression" dxfId="1830" priority="164">
      <formula>$J59=0</formula>
    </cfRule>
  </conditionalFormatting>
  <conditionalFormatting sqref="L59">
    <cfRule type="expression" dxfId="1829" priority="162">
      <formula>$L60=0</formula>
    </cfRule>
  </conditionalFormatting>
  <conditionalFormatting sqref="J59:K59">
    <cfRule type="expression" dxfId="1828" priority="166">
      <formula>$J59&gt;0</formula>
    </cfRule>
  </conditionalFormatting>
  <conditionalFormatting sqref="L59">
    <cfRule type="expression" dxfId="1827" priority="160">
      <formula>$L59&lt;0</formula>
    </cfRule>
    <cfRule type="expression" dxfId="1826" priority="161">
      <formula>$L59&gt;0</formula>
    </cfRule>
  </conditionalFormatting>
  <conditionalFormatting sqref="J59:K59">
    <cfRule type="expression" dxfId="1825" priority="165">
      <formula>$J59&lt;0</formula>
    </cfRule>
  </conditionalFormatting>
  <conditionalFormatting sqref="E5 H5:I5">
    <cfRule type="expression" dxfId="1824" priority="141">
      <formula>$H5=0</formula>
    </cfRule>
  </conditionalFormatting>
  <conditionalFormatting sqref="J5:K5">
    <cfRule type="expression" dxfId="1823" priority="142">
      <formula>$J5=0</formula>
    </cfRule>
  </conditionalFormatting>
  <conditionalFormatting sqref="J5:K5">
    <cfRule type="expression" dxfId="1822" priority="144">
      <formula>$J5&gt;0</formula>
    </cfRule>
  </conditionalFormatting>
  <conditionalFormatting sqref="J5:K5">
    <cfRule type="expression" dxfId="1821" priority="143">
      <formula>$J5&lt;0</formula>
    </cfRule>
  </conditionalFormatting>
  <conditionalFormatting sqref="E7 H7:I7">
    <cfRule type="expression" dxfId="1820" priority="130">
      <formula>$H7=0</formula>
    </cfRule>
  </conditionalFormatting>
  <conditionalFormatting sqref="J7:K7">
    <cfRule type="expression" dxfId="1819" priority="131">
      <formula>$J7=0</formula>
    </cfRule>
  </conditionalFormatting>
  <conditionalFormatting sqref="J7:K7">
    <cfRule type="expression" dxfId="1818" priority="133">
      <formula>$J7&gt;0</formula>
    </cfRule>
  </conditionalFormatting>
  <conditionalFormatting sqref="J7:K7">
    <cfRule type="expression" dxfId="1817" priority="132">
      <formula>$J7&lt;0</formula>
    </cfRule>
  </conditionalFormatting>
  <conditionalFormatting sqref="E60 H60:I60">
    <cfRule type="expression" dxfId="1816" priority="119">
      <formula>$H60=0</formula>
    </cfRule>
  </conditionalFormatting>
  <conditionalFormatting sqref="J60:K60">
    <cfRule type="expression" dxfId="1815" priority="120">
      <formula>$J60=0</formula>
    </cfRule>
  </conditionalFormatting>
  <conditionalFormatting sqref="L60">
    <cfRule type="expression" dxfId="1814" priority="118">
      <formula>$L61=0</formula>
    </cfRule>
  </conditionalFormatting>
  <conditionalFormatting sqref="J60:K60">
    <cfRule type="expression" dxfId="1813" priority="122">
      <formula>$J60&gt;0</formula>
    </cfRule>
  </conditionalFormatting>
  <conditionalFormatting sqref="L60">
    <cfRule type="expression" dxfId="1812" priority="116">
      <formula>$L60&lt;0</formula>
    </cfRule>
    <cfRule type="expression" dxfId="1811" priority="117">
      <formula>$L60&gt;0</formula>
    </cfRule>
  </conditionalFormatting>
  <conditionalFormatting sqref="J60:K60">
    <cfRule type="expression" dxfId="1810" priority="121">
      <formula>$J60&lt;0</formula>
    </cfRule>
  </conditionalFormatting>
  <conditionalFormatting sqref="E62 H62:I62">
    <cfRule type="expression" dxfId="1809" priority="108">
      <formula>$H62=0</formula>
    </cfRule>
  </conditionalFormatting>
  <conditionalFormatting sqref="J62:K62">
    <cfRule type="expression" dxfId="1808" priority="109">
      <formula>$J62=0</formula>
    </cfRule>
  </conditionalFormatting>
  <conditionalFormatting sqref="L62">
    <cfRule type="expression" dxfId="1807" priority="107">
      <formula>$L63=0</formula>
    </cfRule>
  </conditionalFormatting>
  <conditionalFormatting sqref="J62:K62">
    <cfRule type="expression" dxfId="1806" priority="111">
      <formula>$J62&gt;0</formula>
    </cfRule>
  </conditionalFormatting>
  <conditionalFormatting sqref="L62">
    <cfRule type="expression" dxfId="1805" priority="105">
      <formula>$L62&lt;0</formula>
    </cfRule>
    <cfRule type="expression" dxfId="1804" priority="106">
      <formula>$L62&gt;0</formula>
    </cfRule>
  </conditionalFormatting>
  <conditionalFormatting sqref="J62:K62">
    <cfRule type="expression" dxfId="1803" priority="110">
      <formula>$J62&lt;0</formula>
    </cfRule>
  </conditionalFormatting>
  <conditionalFormatting sqref="E61 H61:I61">
    <cfRule type="expression" dxfId="1802" priority="97">
      <formula>$H61=0</formula>
    </cfRule>
  </conditionalFormatting>
  <conditionalFormatting sqref="J61:K61">
    <cfRule type="expression" dxfId="1801" priority="98">
      <formula>$J61=0</formula>
    </cfRule>
  </conditionalFormatting>
  <conditionalFormatting sqref="L61">
    <cfRule type="expression" dxfId="1800" priority="96">
      <formula>$L62=0</formula>
    </cfRule>
  </conditionalFormatting>
  <conditionalFormatting sqref="J61:K61">
    <cfRule type="expression" dxfId="1799" priority="100">
      <formula>$J61&gt;0</formula>
    </cfRule>
  </conditionalFormatting>
  <conditionalFormatting sqref="L61">
    <cfRule type="expression" dxfId="1798" priority="94">
      <formula>$L61&lt;0</formula>
    </cfRule>
    <cfRule type="expression" dxfId="1797" priority="95">
      <formula>$L61&gt;0</formula>
    </cfRule>
  </conditionalFormatting>
  <conditionalFormatting sqref="J61:K61">
    <cfRule type="expression" dxfId="1796" priority="99">
      <formula>$J61&lt;0</formula>
    </cfRule>
  </conditionalFormatting>
  <conditionalFormatting sqref="E8 H8:I8">
    <cfRule type="expression" dxfId="1795" priority="82">
      <formula>$H8=0</formula>
    </cfRule>
  </conditionalFormatting>
  <conditionalFormatting sqref="J8:K8">
    <cfRule type="expression" dxfId="1794" priority="83">
      <formula>$J8=0</formula>
    </cfRule>
  </conditionalFormatting>
  <conditionalFormatting sqref="J8:K8">
    <cfRule type="expression" dxfId="1793" priority="85">
      <formula>$J8&gt;0</formula>
    </cfRule>
  </conditionalFormatting>
  <conditionalFormatting sqref="J8:K8">
    <cfRule type="expression" dxfId="1792" priority="84">
      <formula>$J8&lt;0</formula>
    </cfRule>
  </conditionalFormatting>
  <conditionalFormatting sqref="E63 H63:I63">
    <cfRule type="expression" dxfId="1791" priority="72">
      <formula>$H63=0</formula>
    </cfRule>
  </conditionalFormatting>
  <conditionalFormatting sqref="J63:K63">
    <cfRule type="expression" dxfId="1790" priority="73">
      <formula>$J63=0</formula>
    </cfRule>
  </conditionalFormatting>
  <conditionalFormatting sqref="L63">
    <cfRule type="expression" dxfId="1789" priority="71">
      <formula>$L64=0</formula>
    </cfRule>
  </conditionalFormatting>
  <conditionalFormatting sqref="J63:K63">
    <cfRule type="expression" dxfId="1788" priority="75">
      <formula>$J63&gt;0</formula>
    </cfRule>
  </conditionalFormatting>
  <conditionalFormatting sqref="L63">
    <cfRule type="expression" dxfId="1787" priority="69">
      <formula>$L63&lt;0</formula>
    </cfRule>
    <cfRule type="expression" dxfId="1786" priority="70">
      <formula>$L63&gt;0</formula>
    </cfRule>
  </conditionalFormatting>
  <conditionalFormatting sqref="J63:K63">
    <cfRule type="expression" dxfId="1785" priority="74">
      <formula>$J63&lt;0</formula>
    </cfRule>
  </conditionalFormatting>
  <conditionalFormatting sqref="E20 H20:I20">
    <cfRule type="expression" dxfId="1784" priority="62">
      <formula>$H20=0</formula>
    </cfRule>
  </conditionalFormatting>
  <conditionalFormatting sqref="J20:K20">
    <cfRule type="expression" dxfId="1783" priority="63">
      <formula>$J20=0</formula>
    </cfRule>
  </conditionalFormatting>
  <conditionalFormatting sqref="J20:K20">
    <cfRule type="expression" dxfId="1782" priority="65">
      <formula>$J20&gt;0</formula>
    </cfRule>
  </conditionalFormatting>
  <conditionalFormatting sqref="J20:K20">
    <cfRule type="expression" dxfId="1781" priority="64">
      <formula>$J20&lt;0</formula>
    </cfRule>
  </conditionalFormatting>
  <conditionalFormatting sqref="E64 H64:I64">
    <cfRule type="expression" dxfId="1780" priority="53">
      <formula>$H64=0</formula>
    </cfRule>
  </conditionalFormatting>
  <conditionalFormatting sqref="J64:K64">
    <cfRule type="expression" dxfId="1779" priority="54">
      <formula>$J64=0</formula>
    </cfRule>
  </conditionalFormatting>
  <conditionalFormatting sqref="L64">
    <cfRule type="expression" dxfId="1778" priority="52">
      <formula>$L65=0</formula>
    </cfRule>
  </conditionalFormatting>
  <conditionalFormatting sqref="J64:K64">
    <cfRule type="expression" dxfId="1777" priority="56">
      <formula>$J64&gt;0</formula>
    </cfRule>
  </conditionalFormatting>
  <conditionalFormatting sqref="L64">
    <cfRule type="expression" dxfId="1776" priority="50">
      <formula>$L64&lt;0</formula>
    </cfRule>
    <cfRule type="expression" dxfId="1775" priority="51">
      <formula>$L64&gt;0</formula>
    </cfRule>
  </conditionalFormatting>
  <conditionalFormatting sqref="J64:K64">
    <cfRule type="expression" dxfId="1774" priority="55">
      <formula>$J64&lt;0</formula>
    </cfRule>
  </conditionalFormatting>
  <conditionalFormatting sqref="E65 H65:I65">
    <cfRule type="expression" dxfId="1773" priority="46">
      <formula>$H65=0</formula>
    </cfRule>
  </conditionalFormatting>
  <conditionalFormatting sqref="J65:K65">
    <cfRule type="expression" dxfId="1772" priority="47">
      <formula>$J65=0</formula>
    </cfRule>
  </conditionalFormatting>
  <conditionalFormatting sqref="L65">
    <cfRule type="expression" dxfId="1771" priority="45">
      <formula>$L66=0</formula>
    </cfRule>
  </conditionalFormatting>
  <conditionalFormatting sqref="J65:K65">
    <cfRule type="expression" dxfId="1770" priority="49">
      <formula>$J65&gt;0</formula>
    </cfRule>
  </conditionalFormatting>
  <conditionalFormatting sqref="L65">
    <cfRule type="expression" dxfId="1769" priority="43">
      <formula>$L65&lt;0</formula>
    </cfRule>
    <cfRule type="expression" dxfId="1768" priority="44">
      <formula>$L65&gt;0</formula>
    </cfRule>
  </conditionalFormatting>
  <conditionalFormatting sqref="J65:K65">
    <cfRule type="expression" dxfId="1767" priority="48">
      <formula>$J65&lt;0</formula>
    </cfRule>
  </conditionalFormatting>
  <conditionalFormatting sqref="E11 H11:I11">
    <cfRule type="expression" dxfId="1766" priority="37">
      <formula>$H11=0</formula>
    </cfRule>
  </conditionalFormatting>
  <conditionalFormatting sqref="J11:K11">
    <cfRule type="expression" dxfId="1765" priority="38">
      <formula>$J11=0</formula>
    </cfRule>
  </conditionalFormatting>
  <conditionalFormatting sqref="J11:K11">
    <cfRule type="expression" dxfId="1764" priority="40">
      <formula>$J11&gt;0</formula>
    </cfRule>
  </conditionalFormatting>
  <conditionalFormatting sqref="J11:K11">
    <cfRule type="expression" dxfId="1763" priority="39">
      <formula>$J11&lt;0</formula>
    </cfRule>
  </conditionalFormatting>
  <conditionalFormatting sqref="E9 H9:I9">
    <cfRule type="expression" dxfId="1762" priority="30">
      <formula>$H9=0</formula>
    </cfRule>
  </conditionalFormatting>
  <conditionalFormatting sqref="J9:K9">
    <cfRule type="expression" dxfId="1761" priority="31">
      <formula>$J9=0</formula>
    </cfRule>
  </conditionalFormatting>
  <conditionalFormatting sqref="J9:K9">
    <cfRule type="expression" dxfId="1760" priority="33">
      <formula>$J9&gt;0</formula>
    </cfRule>
  </conditionalFormatting>
  <conditionalFormatting sqref="J9:K9">
    <cfRule type="expression" dxfId="1759" priority="32">
      <formula>$J9&lt;0</formula>
    </cfRule>
  </conditionalFormatting>
  <conditionalFormatting sqref="E66 H66:I66">
    <cfRule type="expression" dxfId="1758" priority="21">
      <formula>$H66=0</formula>
    </cfRule>
  </conditionalFormatting>
  <conditionalFormatting sqref="J66:K66">
    <cfRule type="expression" dxfId="1757" priority="22">
      <formula>$J66=0</formula>
    </cfRule>
  </conditionalFormatting>
  <conditionalFormatting sqref="L66">
    <cfRule type="expression" dxfId="1756" priority="20">
      <formula>$L67=0</formula>
    </cfRule>
  </conditionalFormatting>
  <conditionalFormatting sqref="J66:K66">
    <cfRule type="expression" dxfId="1755" priority="24">
      <formula>$J66&gt;0</formula>
    </cfRule>
  </conditionalFormatting>
  <conditionalFormatting sqref="L66">
    <cfRule type="expression" dxfId="1754" priority="18">
      <formula>$L66&lt;0</formula>
    </cfRule>
    <cfRule type="expression" dxfId="1753" priority="19">
      <formula>$L66&gt;0</formula>
    </cfRule>
  </conditionalFormatting>
  <conditionalFormatting sqref="J66:K66">
    <cfRule type="expression" dxfId="175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51" priority="12">
      <formula>$H10=0</formula>
    </cfRule>
  </conditionalFormatting>
  <conditionalFormatting sqref="J10:K10">
    <cfRule type="expression" dxfId="1750" priority="13">
      <formula>$J10=0</formula>
    </cfRule>
  </conditionalFormatting>
  <conditionalFormatting sqref="J10:K10">
    <cfRule type="expression" dxfId="1749" priority="15">
      <formula>$J10&gt;0</formula>
    </cfRule>
  </conditionalFormatting>
  <conditionalFormatting sqref="J10:K10">
    <cfRule type="expression" dxfId="1748" priority="14">
      <formula>$J10&lt;0</formula>
    </cfRule>
  </conditionalFormatting>
  <conditionalFormatting sqref="E26:E28 E30 E45:E49 E36:E43">
    <cfRule type="expression" dxfId="1747" priority="8">
      <formula>$H26=0</formula>
    </cfRule>
  </conditionalFormatting>
  <conditionalFormatting sqref="E29">
    <cfRule type="expression" dxfId="1746" priority="7">
      <formula>$H29=0</formula>
    </cfRule>
  </conditionalFormatting>
  <conditionalFormatting sqref="E31">
    <cfRule type="expression" dxfId="1745" priority="6">
      <formula>$H31=0</formula>
    </cfRule>
  </conditionalFormatting>
  <conditionalFormatting sqref="E32">
    <cfRule type="expression" dxfId="1744" priority="5">
      <formula>$H32=0</formula>
    </cfRule>
  </conditionalFormatting>
  <conditionalFormatting sqref="E44">
    <cfRule type="expression" dxfId="1743" priority="4">
      <formula>$H44=0</formula>
    </cfRule>
  </conditionalFormatting>
  <conditionalFormatting sqref="E35">
    <cfRule type="expression" dxfId="1742" priority="3">
      <formula>$H35=0</formula>
    </cfRule>
  </conditionalFormatting>
  <conditionalFormatting sqref="E33">
    <cfRule type="expression" dxfId="1741" priority="2">
      <formula>$H33=0</formula>
    </cfRule>
  </conditionalFormatting>
  <conditionalFormatting sqref="E34">
    <cfRule type="expression" dxfId="1740" priority="1">
      <formula>$H34=0</formula>
    </cfRule>
  </conditionalFormatting>
  <hyperlinks>
    <hyperlink ref="E19" location="BIIB!A1" display="BIIB"/>
    <hyperlink ref="E20" location="MYL!A1" display="MYL"/>
    <hyperlink ref="E11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3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4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2" location="WFC!A1" display="WFC"/>
    <hyperlink ref="E50" location="AA!A1" display="AA"/>
    <hyperlink ref="E51" location="CF!A1" display="CF"/>
    <hyperlink ref="E18" location="TGT!A1" display="TGT"/>
    <hyperlink ref="E5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4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0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H275" sqref="H275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22140.207666668201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20876.037666668268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20874.510000000009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1.5+R288</f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-2.3333317403739784E-3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39" priority="7">
      <formula>#REF!&gt;0</formula>
    </cfRule>
    <cfRule type="expression" dxfId="173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32"/>
  <sheetViews>
    <sheetView tabSelected="1" topLeftCell="F1" zoomScaleNormal="100" workbookViewId="0">
      <pane ySplit="1" topLeftCell="A515" activePane="bottomLeft" state="frozen"/>
      <selection pane="bottomLeft" activeCell="Z530" sqref="Z53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20874.510000000009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2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2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ref="L526:L531" si="1856">K526/I525</f>
        <v>2.1630343536071399E-2</v>
      </c>
      <c r="M526" s="183">
        <f t="shared" ref="M526" si="1857">I526-J526</f>
        <v>21104.700000000012</v>
      </c>
      <c r="N526" s="185">
        <f t="shared" ref="N526" si="1858">M526/J526</f>
        <v>7.0349000000000037E-2</v>
      </c>
      <c r="O526" s="183" t="b">
        <f t="shared" ref="O526" si="1859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60">I526-Q526</f>
        <v>55529.489999999991</v>
      </c>
      <c r="S526" s="173">
        <v>-39110</v>
      </c>
      <c r="T526" s="173">
        <f t="shared" ref="T526" si="1861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2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3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56"/>
        <v>-1.2020783252316123E-2</v>
      </c>
      <c r="M527" s="183">
        <f t="shared" ref="M527" si="1864">I527-J527</f>
        <v>17244.770000000019</v>
      </c>
      <c r="N527" s="185">
        <f t="shared" ref="N527" si="1865">M527/J527</f>
        <v>5.7482566666666728E-2</v>
      </c>
      <c r="O527" s="183" t="b">
        <f t="shared" ref="O527" si="1866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7">I527-Q527</f>
        <v>47792.119999999995</v>
      </c>
      <c r="S527" s="173">
        <v>-39516</v>
      </c>
      <c r="T527" s="173">
        <f t="shared" ref="T527" si="1868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9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70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56"/>
        <v>-8.7891125833218509E-3</v>
      </c>
      <c r="M528" s="183">
        <f t="shared" ref="M528" si="1871">I528-J528</f>
        <v>14456.469999999972</v>
      </c>
      <c r="N528" s="185">
        <f t="shared" ref="N528" si="1872">M528/J528</f>
        <v>4.818823333333324E-2</v>
      </c>
      <c r="O528" s="183" t="b">
        <f t="shared" ref="O528" si="1873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4">I528-Q528</f>
        <v>49267.01999999996</v>
      </c>
      <c r="S528" s="173">
        <v>-40292</v>
      </c>
      <c r="T528" s="173">
        <f t="shared" ref="T528" si="1875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6">N528/V528</f>
        <v>0.16298315692763332</v>
      </c>
    </row>
    <row r="529" spans="2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7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56"/>
        <v>1.259490701527002E-2</v>
      </c>
      <c r="M529" s="183">
        <f t="shared" ref="M529" si="1878">I529-J529</f>
        <v>18417.020000000019</v>
      </c>
      <c r="N529" s="185">
        <f t="shared" ref="N529" si="1879">M529/J529</f>
        <v>6.1390066666666729E-2</v>
      </c>
      <c r="O529" s="183" t="b">
        <f t="shared" ref="O529" si="1880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1">I529-Q529</f>
        <v>49267.020000000019</v>
      </c>
      <c r="S529" s="173">
        <v>-40272</v>
      </c>
      <c r="T529" s="173">
        <f t="shared" ref="T529" si="1882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3">N529/V529</f>
        <v>0.20774792661014246</v>
      </c>
    </row>
    <row r="530" spans="2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4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56"/>
        <v>1.9713456271902886E-3</v>
      </c>
      <c r="M530" s="183">
        <f t="shared" ref="M530" si="1885">I530-J530</f>
        <v>19044.729999999981</v>
      </c>
      <c r="N530" s="185">
        <f t="shared" ref="N530" si="1886">M530/J530</f>
        <v>6.3482433333333269E-2</v>
      </c>
      <c r="O530" s="183" t="b">
        <f t="shared" ref="O530" si="1887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8">I530-Q530</f>
        <v>52842.880000000005</v>
      </c>
      <c r="S530" s="173">
        <v>-39912</v>
      </c>
      <c r="T530" s="173">
        <f t="shared" ref="T530" si="1889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90">N530/V530</f>
        <v>0.21503136635379158</v>
      </c>
    </row>
    <row r="531" spans="2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1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56"/>
        <v>-7.8057079958662708E-3</v>
      </c>
      <c r="M531" s="183">
        <f t="shared" ref="M531" si="1892">I531-J531</f>
        <v>16554.359999999986</v>
      </c>
      <c r="N531" s="185">
        <f t="shared" ref="N531" si="1893">M531/J531</f>
        <v>5.5181199999999951E-2</v>
      </c>
      <c r="O531" s="183" t="b">
        <f t="shared" ref="O531" si="1894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5">I531-Q531</f>
        <v>55800.81</v>
      </c>
      <c r="S531" s="173">
        <v>-39552</v>
      </c>
      <c r="T531" s="173">
        <f t="shared" ref="T531" si="1896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7">N531/V531</f>
        <v>0.18705533689218928</v>
      </c>
    </row>
    <row r="532" spans="2:23" ht="20.100000000000001" customHeight="1" x14ac:dyDescent="0.25">
      <c r="B532" s="172">
        <v>43067</v>
      </c>
      <c r="C532" s="216">
        <v>2602.42</v>
      </c>
      <c r="D532" s="171">
        <f t="shared" si="1851"/>
        <v>3.8440544010578839E-4</v>
      </c>
      <c r="E532" s="210">
        <f t="shared" ref="E532" si="1898">(C532-$C$2)/$C$2</f>
        <v>0.23780940240862997</v>
      </c>
      <c r="F532" s="220">
        <v>6912.35</v>
      </c>
      <c r="G532" s="171">
        <f t="shared" si="1853"/>
        <v>4.9182091496426444E-3</v>
      </c>
      <c r="H532" s="204">
        <f t="shared" ref="H532" si="1899">(F532-F$2)/F$2</f>
        <v>0.35757212718738351</v>
      </c>
      <c r="I532" s="222">
        <v>320874.51</v>
      </c>
      <c r="J532" s="173">
        <v>300000</v>
      </c>
      <c r="K532" s="173">
        <f t="shared" ref="K532" si="1900">I532-I531-J532+J531</f>
        <v>4320.1500000000233</v>
      </c>
      <c r="L532" s="171">
        <f t="shared" ref="L532" si="1901">K532/I531</f>
        <v>1.364741904044545E-2</v>
      </c>
      <c r="M532" s="183">
        <f t="shared" ref="M532" si="1902">I532-J532</f>
        <v>20874.510000000009</v>
      </c>
      <c r="N532" s="185">
        <f t="shared" ref="N532" si="1903">M532/J532</f>
        <v>6.9581700000000038E-2</v>
      </c>
      <c r="O532" s="183" t="b">
        <f t="shared" ref="O532" si="1904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5">I532-Q532</f>
        <v>55800.81</v>
      </c>
      <c r="S532" s="173">
        <v>-38368</v>
      </c>
      <c r="T532" s="173">
        <f t="shared" ref="T532" si="1906">M532-S532</f>
        <v>59242.510000000009</v>
      </c>
      <c r="U532" s="185">
        <f>STDEV(D$2:D532)*SQRT(252)</f>
        <v>0.1369560264763163</v>
      </c>
      <c r="V532" s="185">
        <f>STDEV(L$2:L532)*SQRT(252)</f>
        <v>0.29486126793955258</v>
      </c>
      <c r="W532" s="183">
        <f t="shared" ref="W532" si="1907">N532/V532</f>
        <v>0.23598114627338743</v>
      </c>
    </row>
  </sheetData>
  <conditionalFormatting sqref="D3:D532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32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32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32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33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37" priority="58">
      <formula>F19&gt;0</formula>
    </cfRule>
    <cfRule type="expression" dxfId="17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5" priority="47">
      <formula>H25&gt;0</formula>
    </cfRule>
    <cfRule type="expression" dxfId="1734" priority="48">
      <formula>H25&lt;0</formula>
    </cfRule>
  </conditionalFormatting>
  <conditionalFormatting sqref="M39">
    <cfRule type="expression" dxfId="1733" priority="45">
      <formula>M39&gt;0</formula>
    </cfRule>
    <cfRule type="expression" dxfId="1732" priority="46">
      <formula>M39&lt;0</formula>
    </cfRule>
  </conditionalFormatting>
  <conditionalFormatting sqref="F61:F67">
    <cfRule type="expression" dxfId="1731" priority="43">
      <formula>F61&gt;0</formula>
    </cfRule>
    <cfRule type="expression" dxfId="1730" priority="44">
      <formula>F61&lt;0</formula>
    </cfRule>
  </conditionalFormatting>
  <conditionalFormatting sqref="H61:H67">
    <cfRule type="expression" dxfId="1729" priority="41">
      <formula>H61&gt;0</formula>
    </cfRule>
    <cfRule type="expression" dxfId="1728" priority="42">
      <formula>H61&lt;0</formula>
    </cfRule>
  </conditionalFormatting>
  <conditionalFormatting sqref="F21:F24">
    <cfRule type="expression" dxfId="1727" priority="39">
      <formula>F21&gt;0</formula>
    </cfRule>
    <cfRule type="expression" dxfId="1726" priority="40">
      <formula>F21&lt;0</formula>
    </cfRule>
  </conditionalFormatting>
  <conditionalFormatting sqref="H21:H24">
    <cfRule type="expression" dxfId="1725" priority="37">
      <formula>H21&gt;0</formula>
    </cfRule>
    <cfRule type="expression" dxfId="1724" priority="38">
      <formula>H21&lt;0</formula>
    </cfRule>
  </conditionalFormatting>
  <conditionalFormatting sqref="I25:I28">
    <cfRule type="expression" dxfId="1723" priority="31">
      <formula>I25&gt;0</formula>
    </cfRule>
    <cfRule type="expression" dxfId="1722" priority="32">
      <formula>I25&lt;0</formula>
    </cfRule>
  </conditionalFormatting>
  <conditionalFormatting sqref="I21:I24">
    <cfRule type="expression" dxfId="1721" priority="29">
      <formula>I21&gt;0</formula>
    </cfRule>
    <cfRule type="expression" dxfId="1720" priority="30">
      <formula>I21&lt;0</formula>
    </cfRule>
  </conditionalFormatting>
  <conditionalFormatting sqref="H29">
    <cfRule type="expression" dxfId="1719" priority="27">
      <formula>H29&gt;0</formula>
    </cfRule>
    <cfRule type="expression" dxfId="1718" priority="28">
      <formula>H29&lt;0</formula>
    </cfRule>
  </conditionalFormatting>
  <conditionalFormatting sqref="H30">
    <cfRule type="expression" dxfId="1717" priority="25">
      <formula>H30&gt;0</formula>
    </cfRule>
    <cfRule type="expression" dxfId="1716" priority="26">
      <formula>H30&lt;0</formula>
    </cfRule>
  </conditionalFormatting>
  <conditionalFormatting sqref="H31">
    <cfRule type="expression" dxfId="1715" priority="23">
      <formula>H31&gt;0</formula>
    </cfRule>
    <cfRule type="expression" dxfId="1714" priority="24">
      <formula>H31&lt;0</formula>
    </cfRule>
  </conditionalFormatting>
  <conditionalFormatting sqref="Q7">
    <cfRule type="expression" dxfId="1713" priority="21">
      <formula>Q7&gt;0</formula>
    </cfRule>
    <cfRule type="expression" dxfId="1712" priority="22">
      <formula>Q7&lt;0</formula>
    </cfRule>
  </conditionalFormatting>
  <conditionalFormatting sqref="Q8">
    <cfRule type="expression" dxfId="1711" priority="19">
      <formula>Q8&gt;0</formula>
    </cfRule>
    <cfRule type="expression" dxfId="1710" priority="20">
      <formula>Q8&lt;0</formula>
    </cfRule>
  </conditionalFormatting>
  <conditionalFormatting sqref="F73:F82">
    <cfRule type="expression" dxfId="1709" priority="17">
      <formula>F73&gt;0</formula>
    </cfRule>
    <cfRule type="expression" dxfId="1708" priority="18">
      <formula>F73&lt;0</formula>
    </cfRule>
  </conditionalFormatting>
  <conditionalFormatting sqref="H73:H76">
    <cfRule type="expression" dxfId="1707" priority="15">
      <formula>H73&gt;0</formula>
    </cfRule>
    <cfRule type="expression" dxfId="1706" priority="16">
      <formula>H73&lt;0</formula>
    </cfRule>
  </conditionalFormatting>
  <conditionalFormatting sqref="F69:F72">
    <cfRule type="expression" dxfId="1705" priority="13">
      <formula>F69&gt;0</formula>
    </cfRule>
    <cfRule type="expression" dxfId="1704" priority="14">
      <formula>F69&lt;0</formula>
    </cfRule>
  </conditionalFormatting>
  <conditionalFormatting sqref="H69:H72">
    <cfRule type="expression" dxfId="1703" priority="11">
      <formula>H69&gt;0</formula>
    </cfRule>
    <cfRule type="expression" dxfId="1702" priority="12">
      <formula>H69&lt;0</formula>
    </cfRule>
  </conditionalFormatting>
  <conditionalFormatting sqref="I73:I76">
    <cfRule type="expression" dxfId="1701" priority="9">
      <formula>I73&gt;0</formula>
    </cfRule>
    <cfRule type="expression" dxfId="1700" priority="10">
      <formula>I73&lt;0</formula>
    </cfRule>
  </conditionalFormatting>
  <conditionalFormatting sqref="I69:I72">
    <cfRule type="expression" dxfId="1699" priority="7">
      <formula>I69&gt;0</formula>
    </cfRule>
    <cfRule type="expression" dxfId="1698" priority="8">
      <formula>I69&lt;0</formula>
    </cfRule>
  </conditionalFormatting>
  <conditionalFormatting sqref="H77">
    <cfRule type="expression" dxfId="1697" priority="5">
      <formula>H77&gt;0</formula>
    </cfRule>
    <cfRule type="expression" dxfId="1696" priority="6">
      <formula>H77&lt;0</formula>
    </cfRule>
  </conditionalFormatting>
  <conditionalFormatting sqref="H78">
    <cfRule type="expression" dxfId="1695" priority="3">
      <formula>H78&gt;0</formula>
    </cfRule>
    <cfRule type="expression" dxfId="1694" priority="4">
      <formula>H78&lt;0</formula>
    </cfRule>
  </conditionalFormatting>
  <conditionalFormatting sqref="H79">
    <cfRule type="expression" dxfId="1693" priority="1">
      <formula>H79&gt;0</formula>
    </cfRule>
    <cfRule type="expression" dxfId="16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1" priority="29">
      <formula>N19&gt;0</formula>
    </cfRule>
    <cfRule type="expression" dxfId="169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9" priority="23">
      <formula>F22&gt;0</formula>
    </cfRule>
    <cfRule type="expression" dxfId="1688" priority="24">
      <formula>F22&lt;0</formula>
    </cfRule>
  </conditionalFormatting>
  <conditionalFormatting sqref="H22:H31">
    <cfRule type="expression" dxfId="1687" priority="21">
      <formula>H22&gt;0</formula>
    </cfRule>
    <cfRule type="expression" dxfId="1686" priority="22">
      <formula>H22&lt;0</formula>
    </cfRule>
  </conditionalFormatting>
  <conditionalFormatting sqref="I21:J31">
    <cfRule type="expression" dxfId="1685" priority="19">
      <formula>I21&gt;0</formula>
    </cfRule>
    <cfRule type="expression" dxfId="1684" priority="20">
      <formula>I21&lt;0</formula>
    </cfRule>
  </conditionalFormatting>
  <conditionalFormatting sqref="Q8">
    <cfRule type="expression" dxfId="1683" priority="11">
      <formula>Q8&gt;0</formula>
    </cfRule>
    <cfRule type="expression" dxfId="1682" priority="12">
      <formula>Q8&lt;0</formula>
    </cfRule>
  </conditionalFormatting>
  <conditionalFormatting sqref="Q7">
    <cfRule type="expression" dxfId="1681" priority="13">
      <formula>Q7&gt;0</formula>
    </cfRule>
    <cfRule type="expression" dxfId="1680" priority="14">
      <formula>Q7&lt;0</formula>
    </cfRule>
  </conditionalFormatting>
  <conditionalFormatting sqref="F56:F66">
    <cfRule type="expression" dxfId="1679" priority="9">
      <formula>F56&gt;0</formula>
    </cfRule>
    <cfRule type="expression" dxfId="1678" priority="10">
      <formula>F56&lt;0</formula>
    </cfRule>
  </conditionalFormatting>
  <conditionalFormatting sqref="H56:H66">
    <cfRule type="expression" dxfId="1677" priority="7">
      <formula>H56&gt;0</formula>
    </cfRule>
    <cfRule type="expression" dxfId="1676" priority="8">
      <formula>H56&lt;0</formula>
    </cfRule>
  </conditionalFormatting>
  <conditionalFormatting sqref="I56:I66">
    <cfRule type="expression" dxfId="1675" priority="5">
      <formula>I56&gt;0</formula>
    </cfRule>
    <cfRule type="expression" dxfId="1674" priority="6">
      <formula>I56&lt;0</formula>
    </cfRule>
  </conditionalFormatting>
  <conditionalFormatting sqref="F21">
    <cfRule type="expression" dxfId="1673" priority="3">
      <formula>F21&gt;0</formula>
    </cfRule>
    <cfRule type="expression" dxfId="1672" priority="4">
      <formula>F21&lt;0</formula>
    </cfRule>
  </conditionalFormatting>
  <conditionalFormatting sqref="H21">
    <cfRule type="expression" dxfId="1671" priority="1">
      <formula>H21&gt;0</formula>
    </cfRule>
    <cfRule type="expression" dxfId="167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150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59.321066666666667</v>
      </c>
      <c r="X3" s="1"/>
      <c r="AB3" s="230"/>
      <c r="AE3" s="230"/>
    </row>
    <row r="4" spans="1:31" x14ac:dyDescent="0.25">
      <c r="B4" s="72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53.09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7963.5000000000009</v>
      </c>
      <c r="T5" s="1"/>
      <c r="AB5" s="230"/>
      <c r="AE5" s="230"/>
    </row>
    <row r="6" spans="1:31" x14ac:dyDescent="0.25">
      <c r="B6" s="487">
        <v>43063</v>
      </c>
      <c r="C6" s="4">
        <v>50</v>
      </c>
      <c r="D6" s="3">
        <v>50.08</v>
      </c>
      <c r="E6" s="3">
        <v>0</v>
      </c>
      <c r="F6" s="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8898.16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223.2099999999964</v>
      </c>
      <c r="R7">
        <v>100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-934.65999999999894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-0.10503969359957553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5" si="9">C32*(E32-D32)</f>
        <v>113.83999999999972</v>
      </c>
      <c r="G32" s="39">
        <f t="shared" ref="G32:G35" si="10">D32*C32</f>
        <v>3184.16</v>
      </c>
      <c r="H32" s="227">
        <f t="shared" ref="H32:H35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58.399000000000008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57.868100000000005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57.33720000000001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56.806300000000007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56.275400000000005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55.744500000000009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55.213600000000007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54.682700000000004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54.151800000000001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53.620900000000006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53.09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52.559100000000001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52.028200000000005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51.497300000000003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50.9664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50.435499999999998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49.904600000000002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49.373700000000007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48.842800000000004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48.311900000000001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47.781000000000006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69" priority="52">
      <formula>N23&gt;0</formula>
    </cfRule>
    <cfRule type="expression" dxfId="1668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7" priority="46">
      <formula>F79&gt;0</formula>
    </cfRule>
    <cfRule type="expression" dxfId="1666" priority="47">
      <formula>F79&lt;0</formula>
    </cfRule>
  </conditionalFormatting>
  <conditionalFormatting sqref="H79:H97 H101:H118">
    <cfRule type="expression" dxfId="1665" priority="44">
      <formula>H79&gt;0</formula>
    </cfRule>
    <cfRule type="expression" dxfId="1664" priority="45">
      <formula>H79&lt;0</formula>
    </cfRule>
  </conditionalFormatting>
  <conditionalFormatting sqref="I75:I97 I100:I118">
    <cfRule type="expression" dxfId="1663" priority="42">
      <formula>I75&gt;0</formula>
    </cfRule>
    <cfRule type="expression" dxfId="1662" priority="43">
      <formula>I75&lt;0</formula>
    </cfRule>
  </conditionalFormatting>
  <conditionalFormatting sqref="Q7">
    <cfRule type="expression" dxfId="1661" priority="40">
      <formula>Q7&gt;0</formula>
    </cfRule>
    <cfRule type="expression" dxfId="1660" priority="41">
      <formula>Q7&lt;0</formula>
    </cfRule>
  </conditionalFormatting>
  <conditionalFormatting sqref="Q8">
    <cfRule type="expression" dxfId="1659" priority="38">
      <formula>Q8&gt;0</formula>
    </cfRule>
    <cfRule type="expression" dxfId="1658" priority="39">
      <formula>Q8&lt;0</formula>
    </cfRule>
  </conditionalFormatting>
  <conditionalFormatting sqref="F75:F78">
    <cfRule type="expression" dxfId="1657" priority="36">
      <formula>F75&gt;0</formula>
    </cfRule>
    <cfRule type="expression" dxfId="1656" priority="37">
      <formula>F75&lt;0</formula>
    </cfRule>
  </conditionalFormatting>
  <conditionalFormatting sqref="H75:H78">
    <cfRule type="expression" dxfId="1655" priority="34">
      <formula>H75&gt;0</formula>
    </cfRule>
    <cfRule type="expression" dxfId="1654" priority="35">
      <formula>H75&lt;0</formula>
    </cfRule>
  </conditionalFormatting>
  <conditionalFormatting sqref="F100:F114">
    <cfRule type="expression" dxfId="1653" priority="28">
      <formula>F100&gt;0</formula>
    </cfRule>
    <cfRule type="expression" dxfId="1652" priority="29">
      <formula>F100&lt;0</formula>
    </cfRule>
  </conditionalFormatting>
  <conditionalFormatting sqref="H100:H114">
    <cfRule type="expression" dxfId="1651" priority="26">
      <formula>H100&gt;0</formula>
    </cfRule>
    <cfRule type="expression" dxfId="1650" priority="27">
      <formula>H100&lt;0</formula>
    </cfRule>
  </conditionalFormatting>
  <conditionalFormatting sqref="F29:F61">
    <cfRule type="expression" dxfId="1649" priority="24">
      <formula>F29&gt;0</formula>
    </cfRule>
    <cfRule type="expression" dxfId="1648" priority="25">
      <formula>F29&lt;0</formula>
    </cfRule>
  </conditionalFormatting>
  <conditionalFormatting sqref="H29:H61">
    <cfRule type="expression" dxfId="1647" priority="22">
      <formula>H29&gt;0</formula>
    </cfRule>
    <cfRule type="expression" dxfId="1646" priority="23">
      <formula>H29&lt;0</formula>
    </cfRule>
  </conditionalFormatting>
  <conditionalFormatting sqref="J38:J68">
    <cfRule type="expression" dxfId="1645" priority="20">
      <formula>J38&gt;0</formula>
    </cfRule>
    <cfRule type="expression" dxfId="1644" priority="21">
      <formula>J38&lt;0</formula>
    </cfRule>
  </conditionalFormatting>
  <conditionalFormatting sqref="J43">
    <cfRule type="expression" dxfId="1643" priority="18">
      <formula>J43&gt;0</formula>
    </cfRule>
    <cfRule type="expression" dxfId="1642" priority="19">
      <formula>J43&lt;0</formula>
    </cfRule>
  </conditionalFormatting>
  <conditionalFormatting sqref="Q9">
    <cfRule type="expression" dxfId="1641" priority="12">
      <formula>Q9&gt;0</formula>
    </cfRule>
    <cfRule type="expression" dxfId="1640" priority="13">
      <formula>Q9&lt;0</formula>
    </cfRule>
  </conditionalFormatting>
  <conditionalFormatting sqref="R4">
    <cfRule type="expression" dxfId="1639" priority="14">
      <formula>R4&gt;0</formula>
    </cfRule>
    <cfRule type="expression" dxfId="1638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7" priority="9">
      <formula>F120&gt;0</formula>
    </cfRule>
    <cfRule type="expression" dxfId="1636" priority="10">
      <formula>F120&lt;0</formula>
    </cfRule>
  </conditionalFormatting>
  <conditionalFormatting sqref="H120:H160">
    <cfRule type="expression" dxfId="1635" priority="7">
      <formula>H120&gt;0</formula>
    </cfRule>
    <cfRule type="expression" dxfId="1634" priority="8">
      <formula>H120&lt;0</formula>
    </cfRule>
  </conditionalFormatting>
  <conditionalFormatting sqref="J129:J160">
    <cfRule type="expression" dxfId="1633" priority="5">
      <formula>J129&gt;0</formula>
    </cfRule>
    <cfRule type="expression" dxfId="1632" priority="6">
      <formula>J129&lt;0</formula>
    </cfRule>
  </conditionalFormatting>
  <conditionalFormatting sqref="J134">
    <cfRule type="expression" dxfId="1631" priority="3">
      <formula>J134&gt;0</formula>
    </cfRule>
    <cfRule type="expression" dxfId="1630" priority="4">
      <formula>J134&lt;0</formula>
    </cfRule>
  </conditionalFormatting>
  <conditionalFormatting sqref="J31:J35">
    <cfRule type="expression" dxfId="1629" priority="1">
      <formula>J31&gt;0</formula>
    </cfRule>
    <cfRule type="expression" dxfId="1628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16" priority="35">
      <formula>N19&gt;0</formula>
    </cfRule>
    <cfRule type="expression" dxfId="161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4" priority="21">
      <formula>F25&gt;0</formula>
    </cfRule>
    <cfRule type="expression" dxfId="1613" priority="22">
      <formula>F25&lt;0</formula>
    </cfRule>
  </conditionalFormatting>
  <conditionalFormatting sqref="H25:H47">
    <cfRule type="expression" dxfId="1612" priority="19">
      <formula>H25&gt;0</formula>
    </cfRule>
    <cfRule type="expression" dxfId="1611" priority="20">
      <formula>H25&lt;0</formula>
    </cfRule>
  </conditionalFormatting>
  <conditionalFormatting sqref="I25:I27">
    <cfRule type="expression" dxfId="1610" priority="15">
      <formula>I25&gt;0</formula>
    </cfRule>
    <cfRule type="expression" dxfId="1609" priority="16">
      <formula>I25&lt;0</formula>
    </cfRule>
  </conditionalFormatting>
  <conditionalFormatting sqref="Q7">
    <cfRule type="expression" dxfId="1608" priority="5">
      <formula>Q7&gt;0</formula>
    </cfRule>
    <cfRule type="expression" dxfId="1607" priority="6">
      <formula>Q7&lt;0</formula>
    </cfRule>
  </conditionalFormatting>
  <conditionalFormatting sqref="Q8">
    <cfRule type="expression" dxfId="1606" priority="3">
      <formula>Q8&gt;0</formula>
    </cfRule>
    <cfRule type="expression" dxfId="160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4" priority="9">
      <formula>F36&gt;0</formula>
    </cfRule>
    <cfRule type="expression" dxfId="1603" priority="10">
      <formula>F36&lt;0</formula>
    </cfRule>
  </conditionalFormatting>
  <conditionalFormatting sqref="F25:F35">
    <cfRule type="expression" dxfId="1602" priority="7">
      <formula>F25&gt;0</formula>
    </cfRule>
    <cfRule type="expression" dxfId="1601" priority="8">
      <formula>F25&lt;0</formula>
    </cfRule>
  </conditionalFormatting>
  <conditionalFormatting sqref="H25:H35">
    <cfRule type="expression" dxfId="1600" priority="5">
      <formula>H25&gt;0</formula>
    </cfRule>
    <cfRule type="expression" dxfId="1599" priority="6">
      <formula>H25&lt;0</formula>
    </cfRule>
  </conditionalFormatting>
  <conditionalFormatting sqref="Q7">
    <cfRule type="expression" dxfId="1598" priority="3">
      <formula>Q7&gt;0</formula>
    </cfRule>
    <cfRule type="expression" dxfId="1597" priority="4">
      <formula>Q7&lt;0</formula>
    </cfRule>
  </conditionalFormatting>
  <conditionalFormatting sqref="Q8">
    <cfRule type="expression" dxfId="1596" priority="1">
      <formula>Q8&gt;0</formula>
    </cfRule>
    <cfRule type="expression" dxfId="159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>
        <v>43060</v>
      </c>
      <c r="H2" s="4">
        <v>50</v>
      </c>
      <c r="I2" s="3">
        <v>87.58</v>
      </c>
      <c r="J2" s="3">
        <v>0.1</v>
      </c>
      <c r="K2" s="3">
        <f>H2*I2-J2</f>
        <v>4378.8999999999996</v>
      </c>
      <c r="L2" s="72">
        <v>43033</v>
      </c>
      <c r="M2" s="43">
        <v>13</v>
      </c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1857.7800000000007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572.89999999999964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50</v>
      </c>
      <c r="I18" s="18"/>
      <c r="J18" s="18"/>
      <c r="K18" s="18">
        <f>SUM(K2:K5)</f>
        <v>4378.8999999999996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94" priority="37">
      <formula>F25&gt;0</formula>
    </cfRule>
    <cfRule type="expression" dxfId="1593" priority="38">
      <formula>F25&lt;0</formula>
    </cfRule>
  </conditionalFormatting>
  <conditionalFormatting sqref="Q7">
    <cfRule type="expression" dxfId="1592" priority="35">
      <formula>Q7&gt;0</formula>
    </cfRule>
    <cfRule type="expression" dxfId="1591" priority="36">
      <formula>Q7&lt;0</formula>
    </cfRule>
  </conditionalFormatting>
  <conditionalFormatting sqref="Q8">
    <cfRule type="expression" dxfId="1590" priority="33">
      <formula>Q8&gt;0</formula>
    </cfRule>
    <cfRule type="expression" dxfId="1589" priority="34">
      <formula>Q8&lt;0</formula>
    </cfRule>
  </conditionalFormatting>
  <conditionalFormatting sqref="F44:F46">
    <cfRule type="expression" dxfId="1588" priority="31">
      <formula>F44&gt;0</formula>
    </cfRule>
    <cfRule type="expression" dxfId="1587" priority="32">
      <formula>F44&lt;0</formula>
    </cfRule>
  </conditionalFormatting>
  <conditionalFormatting sqref="H44:H46">
    <cfRule type="expression" dxfId="1586" priority="29">
      <formula>H44&gt;0</formula>
    </cfRule>
    <cfRule type="expression" dxfId="1585" priority="30">
      <formula>H44&lt;0</formula>
    </cfRule>
  </conditionalFormatting>
  <conditionalFormatting sqref="F89:F110">
    <cfRule type="expression" dxfId="1584" priority="27">
      <formula>F89&gt;0</formula>
    </cfRule>
    <cfRule type="expression" dxfId="1583" priority="28">
      <formula>F89&lt;0</formula>
    </cfRule>
  </conditionalFormatting>
  <conditionalFormatting sqref="H89:H110">
    <cfRule type="expression" dxfId="1582" priority="25">
      <formula>H89&gt;0</formula>
    </cfRule>
    <cfRule type="expression" dxfId="1581" priority="26">
      <formula>H89&lt;0</formula>
    </cfRule>
  </conditionalFormatting>
  <conditionalFormatting sqref="Q10">
    <cfRule type="expression" dxfId="1580" priority="23">
      <formula>Q10&gt;0</formula>
    </cfRule>
    <cfRule type="expression" dxfId="1579" priority="24">
      <formula>Q10&lt;0</formula>
    </cfRule>
  </conditionalFormatting>
  <conditionalFormatting sqref="J25:J38">
    <cfRule type="expression" dxfId="1578" priority="21">
      <formula>J25&gt;0</formula>
    </cfRule>
    <cfRule type="expression" dxfId="1577" priority="22">
      <formula>J25&lt;0</formula>
    </cfRule>
  </conditionalFormatting>
  <conditionalFormatting sqref="K25:K38">
    <cfRule type="expression" dxfId="1576" priority="19">
      <formula>K25&gt;0</formula>
    </cfRule>
    <cfRule type="expression" dxfId="1575" priority="20">
      <formula>K25&lt;0</formula>
    </cfRule>
  </conditionalFormatting>
  <conditionalFormatting sqref="L25:L38">
    <cfRule type="expression" dxfId="1574" priority="17">
      <formula>L25&gt;0</formula>
    </cfRule>
    <cfRule type="expression" dxfId="1573" priority="18">
      <formula>L25&lt;0</formula>
    </cfRule>
  </conditionalFormatting>
  <conditionalFormatting sqref="J40">
    <cfRule type="expression" dxfId="1572" priority="15">
      <formula>J40&gt;0</formula>
    </cfRule>
    <cfRule type="expression" dxfId="1571" priority="16">
      <formula>J40&lt;0</formula>
    </cfRule>
  </conditionalFormatting>
  <conditionalFormatting sqref="L39">
    <cfRule type="expression" dxfId="1570" priority="11">
      <formula>L39&gt;0</formula>
    </cfRule>
    <cfRule type="expression" dxfId="1569" priority="12">
      <formula>L39&lt;0</formula>
    </cfRule>
  </conditionalFormatting>
  <conditionalFormatting sqref="F39">
    <cfRule type="expression" dxfId="1568" priority="9">
      <formula>F39&gt;0</formula>
    </cfRule>
    <cfRule type="expression" dxfId="1567" priority="10">
      <formula>F39&lt;0</formula>
    </cfRule>
  </conditionalFormatting>
  <conditionalFormatting sqref="H39">
    <cfRule type="expression" dxfId="1566" priority="7">
      <formula>H39&gt;0</formula>
    </cfRule>
    <cfRule type="expression" dxfId="1565" priority="8">
      <formula>H39&lt;0</formula>
    </cfRule>
  </conditionalFormatting>
  <conditionalFormatting sqref="J41">
    <cfRule type="expression" dxfId="1564" priority="5">
      <formula>J41&gt;0</formula>
    </cfRule>
    <cfRule type="expression" dxfId="1563" priority="6">
      <formula>J41&lt;0</formula>
    </cfRule>
  </conditionalFormatting>
  <conditionalFormatting sqref="J43">
    <cfRule type="expression" dxfId="1562" priority="3">
      <formula>J43&gt;0</formula>
    </cfRule>
    <cfRule type="expression" dxfId="1561" priority="4">
      <formula>J43&lt;0</formula>
    </cfRule>
  </conditionalFormatting>
  <conditionalFormatting sqref="J44">
    <cfRule type="expression" dxfId="1560" priority="1">
      <formula>J44&gt;0</formula>
    </cfRule>
    <cfRule type="expression" dxfId="155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8" priority="31">
      <formula>F29&gt;0</formula>
    </cfRule>
    <cfRule type="expression" dxfId="1557" priority="32">
      <formula>F29&lt;0</formula>
    </cfRule>
  </conditionalFormatting>
  <conditionalFormatting sqref="F29 F31:F35">
    <cfRule type="expression" dxfId="1556" priority="33">
      <formula>F29&gt;0</formula>
    </cfRule>
    <cfRule type="expression" dxfId="1555" priority="34">
      <formula>F29&lt;0</formula>
    </cfRule>
  </conditionalFormatting>
  <conditionalFormatting sqref="H29 H31:H35">
    <cfRule type="expression" dxfId="1554" priority="29">
      <formula>H29&gt;0</formula>
    </cfRule>
    <cfRule type="expression" dxfId="1553" priority="30">
      <formula>H29&lt;0</formula>
    </cfRule>
  </conditionalFormatting>
  <conditionalFormatting sqref="F21:F28">
    <cfRule type="expression" dxfId="1552" priority="27">
      <formula>F21&gt;0</formula>
    </cfRule>
    <cfRule type="expression" dxfId="1551" priority="28">
      <formula>F21&lt;0</formula>
    </cfRule>
  </conditionalFormatting>
  <conditionalFormatting sqref="H21:H28">
    <cfRule type="expression" dxfId="1550" priority="25">
      <formula>H21&gt;0</formula>
    </cfRule>
    <cfRule type="expression" dxfId="1549" priority="26">
      <formula>H21&lt;0</formula>
    </cfRule>
  </conditionalFormatting>
  <conditionalFormatting sqref="Q8">
    <cfRule type="expression" dxfId="1548" priority="21">
      <formula>Q8&gt;0</formula>
    </cfRule>
    <cfRule type="expression" dxfId="1547" priority="22">
      <formula>Q8&lt;0</formula>
    </cfRule>
  </conditionalFormatting>
  <conditionalFormatting sqref="Q7">
    <cfRule type="expression" dxfId="1546" priority="23">
      <formula>Q7&gt;0</formula>
    </cfRule>
    <cfRule type="expression" dxfId="1545" priority="24">
      <formula>Q7&lt;0</formula>
    </cfRule>
  </conditionalFormatting>
  <conditionalFormatting sqref="F30">
    <cfRule type="expression" dxfId="1544" priority="19">
      <formula>F30&gt;0</formula>
    </cfRule>
    <cfRule type="expression" dxfId="1543" priority="20">
      <formula>F30&lt;0</formula>
    </cfRule>
  </conditionalFormatting>
  <conditionalFormatting sqref="H30">
    <cfRule type="expression" dxfId="1542" priority="17">
      <formula>H30&gt;0</formula>
    </cfRule>
    <cfRule type="expression" dxfId="1541" priority="18">
      <formula>H30&lt;0</formula>
    </cfRule>
  </conditionalFormatting>
  <conditionalFormatting sqref="F68 F70:F74">
    <cfRule type="expression" dxfId="1540" priority="13">
      <formula>F68&gt;0</formula>
    </cfRule>
    <cfRule type="expression" dxfId="1539" priority="14">
      <formula>F68&lt;0</formula>
    </cfRule>
  </conditionalFormatting>
  <conditionalFormatting sqref="F68 F70:F74">
    <cfRule type="expression" dxfId="1538" priority="15">
      <formula>F68&gt;0</formula>
    </cfRule>
    <cfRule type="expression" dxfId="1537" priority="16">
      <formula>F68&lt;0</formula>
    </cfRule>
  </conditionalFormatting>
  <conditionalFormatting sqref="H68 H70:H74">
    <cfRule type="expression" dxfId="1536" priority="11">
      <formula>H68&gt;0</formula>
    </cfRule>
    <cfRule type="expression" dxfId="1535" priority="12">
      <formula>H68&lt;0</formula>
    </cfRule>
  </conditionalFormatting>
  <conditionalFormatting sqref="F60:F67">
    <cfRule type="expression" dxfId="1534" priority="9">
      <formula>F60&gt;0</formula>
    </cfRule>
    <cfRule type="expression" dxfId="1533" priority="10">
      <formula>F60&lt;0</formula>
    </cfRule>
  </conditionalFormatting>
  <conditionalFormatting sqref="H60:H67">
    <cfRule type="expression" dxfId="1532" priority="7">
      <formula>H60&gt;0</formula>
    </cfRule>
    <cfRule type="expression" dxfId="1531" priority="8">
      <formula>H60&lt;0</formula>
    </cfRule>
  </conditionalFormatting>
  <conditionalFormatting sqref="F69">
    <cfRule type="expression" dxfId="1530" priority="5">
      <formula>F69&gt;0</formula>
    </cfRule>
    <cfRule type="expression" dxfId="1529" priority="6">
      <formula>F69&lt;0</formula>
    </cfRule>
  </conditionalFormatting>
  <conditionalFormatting sqref="H69">
    <cfRule type="expression" dxfId="1528" priority="3">
      <formula>H69&gt;0</formula>
    </cfRule>
    <cfRule type="expression" dxfId="1527" priority="4">
      <formula>H69&lt;0</formula>
    </cfRule>
  </conditionalFormatting>
  <conditionalFormatting sqref="Q10">
    <cfRule type="expression" dxfId="1526" priority="1">
      <formula>Q10&gt;0</formula>
    </cfRule>
    <cfRule type="expression" dxfId="152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4" priority="11">
      <formula>F33&gt;0</formula>
    </cfRule>
    <cfRule type="expression" dxfId="1523" priority="12">
      <formula>F33&lt;0</formula>
    </cfRule>
  </conditionalFormatting>
  <conditionalFormatting sqref="Q7">
    <cfRule type="expression" dxfId="1522" priority="9">
      <formula>Q7&gt;0</formula>
    </cfRule>
    <cfRule type="expression" dxfId="1521" priority="10">
      <formula>Q7&lt;0</formula>
    </cfRule>
  </conditionalFormatting>
  <conditionalFormatting sqref="Q8">
    <cfRule type="expression" dxfId="1520" priority="7">
      <formula>Q8&gt;0</formula>
    </cfRule>
    <cfRule type="expression" dxfId="1519" priority="8">
      <formula>Q8&lt;0</formula>
    </cfRule>
  </conditionalFormatting>
  <conditionalFormatting sqref="F25:F32">
    <cfRule type="expression" dxfId="1518" priority="5">
      <formula>F25&gt;0</formula>
    </cfRule>
    <cfRule type="expression" dxfId="1517" priority="6">
      <formula>F25&lt;0</formula>
    </cfRule>
  </conditionalFormatting>
  <conditionalFormatting sqref="H25:H32">
    <cfRule type="expression" dxfId="1516" priority="3">
      <formula>H25&gt;0</formula>
    </cfRule>
    <cfRule type="expression" dxfId="1515" priority="4">
      <formula>H25&lt;0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13.89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4167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861.79999999999472</v>
      </c>
      <c r="R7">
        <v>200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-421.61999999999989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-9.1883834355427102E-2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15.279000000000002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15.140100000000002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15.001200000000001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14.862300000000001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14.723400000000002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14.584500000000002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14.445600000000001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14.306700000000001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14.167800000000002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14.0289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13.89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13.751100000000001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13.6122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13.4733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13.3344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13.195499999999999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13.0566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12.917700000000002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12.7788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12.639900000000001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12.501000000000001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2" priority="69">
      <formula>F32&gt;0</formula>
    </cfRule>
    <cfRule type="expression" dxfId="1511" priority="70">
      <formula>F32&lt;0</formula>
    </cfRule>
  </conditionalFormatting>
  <conditionalFormatting sqref="Q7">
    <cfRule type="expression" dxfId="1510" priority="67">
      <formula>Q7&gt;0</formula>
    </cfRule>
    <cfRule type="expression" dxfId="1509" priority="68">
      <formula>Q7&lt;0</formula>
    </cfRule>
  </conditionalFormatting>
  <conditionalFormatting sqref="Q8">
    <cfRule type="expression" dxfId="1508" priority="65">
      <formula>Q8&gt;0</formula>
    </cfRule>
    <cfRule type="expression" dxfId="1507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6" priority="57">
      <formula>M58&gt;0</formula>
    </cfRule>
    <cfRule type="expression" dxfId="1505" priority="58">
      <formula>M58&lt;0</formula>
    </cfRule>
  </conditionalFormatting>
  <conditionalFormatting sqref="Q10">
    <cfRule type="expression" dxfId="1504" priority="55">
      <formula>Q10&gt;0</formula>
    </cfRule>
    <cfRule type="expression" dxfId="1503" priority="56">
      <formula>Q10&lt;0</formula>
    </cfRule>
  </conditionalFormatting>
  <conditionalFormatting sqref="F29:F31">
    <cfRule type="expression" dxfId="1502" priority="53">
      <formula>F29&gt;0</formula>
    </cfRule>
    <cfRule type="expression" dxfId="1501" priority="54">
      <formula>F29&lt;0</formula>
    </cfRule>
  </conditionalFormatting>
  <conditionalFormatting sqref="H29:H31">
    <cfRule type="expression" dxfId="1500" priority="51">
      <formula>H29&gt;0</formula>
    </cfRule>
    <cfRule type="expression" dxfId="1499" priority="52">
      <formula>H29&lt;0</formula>
    </cfRule>
  </conditionalFormatting>
  <conditionalFormatting sqref="F83:F94">
    <cfRule type="expression" dxfId="1498" priority="49">
      <formula>F83&gt;0</formula>
    </cfRule>
    <cfRule type="expression" dxfId="1497" priority="50">
      <formula>F83&lt;0</formula>
    </cfRule>
  </conditionalFormatting>
  <conditionalFormatting sqref="H83:H94">
    <cfRule type="expression" dxfId="1496" priority="47">
      <formula>H83&gt;0</formula>
    </cfRule>
    <cfRule type="expression" dxfId="1495" priority="48">
      <formula>H83&lt;0</formula>
    </cfRule>
  </conditionalFormatting>
  <conditionalFormatting sqref="J41">
    <cfRule type="expression" dxfId="1494" priority="45">
      <formula>J41&gt;0</formula>
    </cfRule>
    <cfRule type="expression" dxfId="1493" priority="46">
      <formula>J41&lt;0</formula>
    </cfRule>
  </conditionalFormatting>
  <conditionalFormatting sqref="J39:J47 J49">
    <cfRule type="expression" dxfId="1492" priority="43">
      <formula>J39&gt;0</formula>
    </cfRule>
    <cfRule type="expression" dxfId="1491" priority="44">
      <formula>J39&lt;0</formula>
    </cfRule>
  </conditionalFormatting>
  <conditionalFormatting sqref="F48 H48">
    <cfRule type="expression" dxfId="1490" priority="41">
      <formula>F48&gt;0</formula>
    </cfRule>
    <cfRule type="expression" dxfId="1489" priority="42">
      <formula>F48&lt;0</formula>
    </cfRule>
  </conditionalFormatting>
  <conditionalFormatting sqref="J48">
    <cfRule type="expression" dxfId="1488" priority="39">
      <formula>J48&gt;0</formula>
    </cfRule>
    <cfRule type="expression" dxfId="1487" priority="40">
      <formula>J48&lt;0</formula>
    </cfRule>
  </conditionalFormatting>
  <conditionalFormatting sqref="K41:K52">
    <cfRule type="expression" dxfId="1486" priority="37">
      <formula>K41&gt;0</formula>
    </cfRule>
    <cfRule type="expression" dxfId="1485" priority="38">
      <formula>K41&lt;0</formula>
    </cfRule>
  </conditionalFormatting>
  <conditionalFormatting sqref="K39:K52">
    <cfRule type="expression" dxfId="1484" priority="35">
      <formula>K39&gt;0</formula>
    </cfRule>
    <cfRule type="expression" dxfId="1483" priority="36">
      <formula>K39&lt;0</formula>
    </cfRule>
  </conditionalFormatting>
  <conditionalFormatting sqref="F102:F118 H102:H118 H120:H128 F120:F128">
    <cfRule type="expression" dxfId="1482" priority="31">
      <formula>F102&gt;0</formula>
    </cfRule>
    <cfRule type="expression" dxfId="1481" priority="32">
      <formula>F102&lt;0</formula>
    </cfRule>
  </conditionalFormatting>
  <conditionalFormatting sqref="F96:F101">
    <cfRule type="expression" dxfId="1480" priority="29">
      <formula>F96&gt;0</formula>
    </cfRule>
    <cfRule type="expression" dxfId="1479" priority="30">
      <formula>F96&lt;0</formula>
    </cfRule>
  </conditionalFormatting>
  <conditionalFormatting sqref="H96:H101">
    <cfRule type="expression" dxfId="1478" priority="27">
      <formula>H96&gt;0</formula>
    </cfRule>
    <cfRule type="expression" dxfId="1477" priority="28">
      <formula>H96&lt;0</formula>
    </cfRule>
  </conditionalFormatting>
  <conditionalFormatting sqref="J112">
    <cfRule type="expression" dxfId="1476" priority="25">
      <formula>J112&gt;0</formula>
    </cfRule>
    <cfRule type="expression" dxfId="1475" priority="26">
      <formula>J112&lt;0</formula>
    </cfRule>
  </conditionalFormatting>
  <conditionalFormatting sqref="J110:J118 J120">
    <cfRule type="expression" dxfId="1474" priority="23">
      <formula>J110&gt;0</formula>
    </cfRule>
    <cfRule type="expression" dxfId="1473" priority="24">
      <formula>J110&lt;0</formula>
    </cfRule>
  </conditionalFormatting>
  <conditionalFormatting sqref="F119 H119">
    <cfRule type="expression" dxfId="1472" priority="21">
      <formula>F119&gt;0</formula>
    </cfRule>
    <cfRule type="expression" dxfId="1471" priority="22">
      <formula>F119&lt;0</formula>
    </cfRule>
  </conditionalFormatting>
  <conditionalFormatting sqref="J119">
    <cfRule type="expression" dxfId="1470" priority="19">
      <formula>J119&gt;0</formula>
    </cfRule>
    <cfRule type="expression" dxfId="1469" priority="20">
      <formula>J119&lt;0</formula>
    </cfRule>
  </conditionalFormatting>
  <conditionalFormatting sqref="K112:K123">
    <cfRule type="expression" dxfId="1468" priority="17">
      <formula>K112&gt;0</formula>
    </cfRule>
    <cfRule type="expression" dxfId="1467" priority="18">
      <formula>K112&lt;0</formula>
    </cfRule>
  </conditionalFormatting>
  <conditionalFormatting sqref="K110:K123">
    <cfRule type="expression" dxfId="1466" priority="15">
      <formula>K110&gt;0</formula>
    </cfRule>
    <cfRule type="expression" dxfId="1465" priority="16">
      <formula>K110&lt;0</formula>
    </cfRule>
  </conditionalFormatting>
  <conditionalFormatting sqref="J121">
    <cfRule type="expression" dxfId="1464" priority="13">
      <formula>J121&gt;0</formula>
    </cfRule>
    <cfRule type="expression" dxfId="1463" priority="14">
      <formula>J121&lt;0</formula>
    </cfRule>
  </conditionalFormatting>
  <conditionalFormatting sqref="F25:F28">
    <cfRule type="expression" dxfId="1462" priority="11">
      <formula>F25&gt;0</formula>
    </cfRule>
    <cfRule type="expression" dxfId="1461" priority="12">
      <formula>F25&lt;0</formula>
    </cfRule>
  </conditionalFormatting>
  <conditionalFormatting sqref="H25:H28">
    <cfRule type="expression" dxfId="1460" priority="9">
      <formula>H25&gt;0</formula>
    </cfRule>
    <cfRule type="expression" dxfId="1459" priority="10">
      <formula>H25&lt;0</formula>
    </cfRule>
  </conditionalFormatting>
  <conditionalFormatting sqref="J27:J29">
    <cfRule type="expression" dxfId="1458" priority="7">
      <formula>J27&gt;0</formula>
    </cfRule>
    <cfRule type="expression" dxfId="1457" priority="8">
      <formula>J27&lt;0</formula>
    </cfRule>
  </conditionalFormatting>
  <conditionalFormatting sqref="J30:J31">
    <cfRule type="expression" dxfId="1456" priority="5">
      <formula>J30&gt;0</formula>
    </cfRule>
    <cfRule type="expression" dxfId="1455" priority="6">
      <formula>J30&lt;0</formula>
    </cfRule>
  </conditionalFormatting>
  <conditionalFormatting sqref="J33">
    <cfRule type="expression" dxfId="1454" priority="3">
      <formula>J33&gt;0</formula>
    </cfRule>
    <cfRule type="expression" dxfId="1453" priority="4">
      <formula>J33&lt;0</formula>
    </cfRule>
  </conditionalFormatting>
  <conditionalFormatting sqref="J34">
    <cfRule type="expression" dxfId="1452" priority="1">
      <formula>J34&gt;0</formula>
    </cfRule>
    <cfRule type="expression" dxfId="1451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0" priority="15">
      <formula>F39&gt;0</formula>
    </cfRule>
    <cfRule type="expression" dxfId="1449" priority="16">
      <formula>F39&lt;0</formula>
    </cfRule>
  </conditionalFormatting>
  <conditionalFormatting sqref="Q7">
    <cfRule type="expression" dxfId="1448" priority="13">
      <formula>Q7&gt;0</formula>
    </cfRule>
    <cfRule type="expression" dxfId="1447" priority="14">
      <formula>Q7&lt;0</formula>
    </cfRule>
  </conditionalFormatting>
  <conditionalFormatting sqref="Q8">
    <cfRule type="expression" dxfId="1446" priority="11">
      <formula>Q8&gt;0</formula>
    </cfRule>
    <cfRule type="expression" dxfId="1445" priority="12">
      <formula>Q8&lt;0</formula>
    </cfRule>
  </conditionalFormatting>
  <conditionalFormatting sqref="F25:F38">
    <cfRule type="expression" dxfId="1444" priority="9">
      <formula>F25&gt;0</formula>
    </cfRule>
    <cfRule type="expression" dxfId="1443" priority="10">
      <formula>F25&lt;0</formula>
    </cfRule>
  </conditionalFormatting>
  <conditionalFormatting sqref="H25:H38">
    <cfRule type="expression" dxfId="1442" priority="7">
      <formula>H25&gt;0</formula>
    </cfRule>
    <cfRule type="expression" dxfId="1441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0" priority="3">
      <formula>M55&gt;0</formula>
    </cfRule>
    <cfRule type="expression" dxfId="1439" priority="4">
      <formula>M55&lt;0</formula>
    </cfRule>
  </conditionalFormatting>
  <conditionalFormatting sqref="Q10">
    <cfRule type="expression" dxfId="1438" priority="1">
      <formula>Q10&gt;0</formula>
    </cfRule>
    <cfRule type="expression" dxfId="143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36" priority="27">
      <formula>F27&gt;0</formula>
    </cfRule>
    <cfRule type="expression" dxfId="1435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4" priority="15">
      <formula>Q8&gt;0</formula>
    </cfRule>
    <cfRule type="expression" dxfId="1433" priority="16">
      <formula>Q8&lt;0</formula>
    </cfRule>
  </conditionalFormatting>
  <conditionalFormatting sqref="Q7">
    <cfRule type="expression" dxfId="1432" priority="17">
      <formula>Q7&gt;0</formula>
    </cfRule>
    <cfRule type="expression" dxfId="1431" priority="18">
      <formula>Q7&lt;0</formula>
    </cfRule>
  </conditionalFormatting>
  <conditionalFormatting sqref="F37:F38">
    <cfRule type="expression" dxfId="1430" priority="13">
      <formula>F37&gt;0</formula>
    </cfRule>
    <cfRule type="expression" dxfId="1429" priority="14">
      <formula>F37&lt;0</formula>
    </cfRule>
  </conditionalFormatting>
  <conditionalFormatting sqref="H37:H38">
    <cfRule type="expression" dxfId="1428" priority="11">
      <formula>H37&gt;0</formula>
    </cfRule>
    <cfRule type="expression" dxfId="1427" priority="12">
      <formula>H37&lt;0</formula>
    </cfRule>
  </conditionalFormatting>
  <conditionalFormatting sqref="F23:F26 H23:H26">
    <cfRule type="expression" dxfId="1426" priority="9">
      <formula>F23&gt;0</formula>
    </cfRule>
    <cfRule type="expression" dxfId="1425" priority="10">
      <formula>F23&lt;0</formula>
    </cfRule>
  </conditionalFormatting>
  <conditionalFormatting sqref="Q10">
    <cfRule type="expression" dxfId="1424" priority="3">
      <formula>Q10&gt;0</formula>
    </cfRule>
    <cfRule type="expression" dxfId="1423" priority="4">
      <formula>Q10&lt;0</formula>
    </cfRule>
  </conditionalFormatting>
  <conditionalFormatting sqref="F22 H22">
    <cfRule type="expression" dxfId="1422" priority="1">
      <formula>F22&gt;0</formula>
    </cfRule>
    <cfRule type="expression" dxfId="1421" priority="2">
      <formula>F22&lt;0</formula>
    </cfRule>
  </conditionalFormatting>
  <conditionalFormatting sqref="M41">
    <cfRule type="expression" dxfId="1420" priority="5">
      <formula>M41&gt;0</formula>
    </cfRule>
    <cfRule type="expression" dxfId="141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18" priority="29">
      <formula>F25&gt;0</formula>
    </cfRule>
    <cfRule type="expression" dxfId="1417" priority="30">
      <formula>F25&lt;0</formula>
    </cfRule>
  </conditionalFormatting>
  <conditionalFormatting sqref="Q7">
    <cfRule type="expression" dxfId="1416" priority="27">
      <formula>Q7&gt;0</formula>
    </cfRule>
    <cfRule type="expression" dxfId="1415" priority="28">
      <formula>Q7&lt;0</formula>
    </cfRule>
  </conditionalFormatting>
  <conditionalFormatting sqref="Q8">
    <cfRule type="expression" dxfId="1414" priority="25">
      <formula>Q8&gt;0</formula>
    </cfRule>
    <cfRule type="expression" dxfId="1413" priority="26">
      <formula>Q8&lt;0</formula>
    </cfRule>
  </conditionalFormatting>
  <conditionalFormatting sqref="Q10">
    <cfRule type="expression" dxfId="1412" priority="13">
      <formula>Q10&gt;0</formula>
    </cfRule>
    <cfRule type="expression" dxfId="1411" priority="14">
      <formula>Q10&lt;0</formula>
    </cfRule>
  </conditionalFormatting>
  <conditionalFormatting sqref="M46">
    <cfRule type="expression" dxfId="1410" priority="11">
      <formula>M46&gt;0</formula>
    </cfRule>
    <cfRule type="expression" dxfId="1409" priority="12">
      <formula>M46&lt;0</formula>
    </cfRule>
  </conditionalFormatting>
  <conditionalFormatting sqref="F80:F88 H80:H88">
    <cfRule type="expression" dxfId="1408" priority="9">
      <formula>F80&gt;0</formula>
    </cfRule>
    <cfRule type="expression" dxfId="1407" priority="10">
      <formula>F80&lt;0</formula>
    </cfRule>
  </conditionalFormatting>
  <conditionalFormatting sqref="F75:F79">
    <cfRule type="expression" dxfId="1406" priority="7">
      <formula>F75&gt;0</formula>
    </cfRule>
    <cfRule type="expression" dxfId="1405" priority="8">
      <formula>F75&lt;0</formula>
    </cfRule>
  </conditionalFormatting>
  <conditionalFormatting sqref="H75:H79">
    <cfRule type="expression" dxfId="1404" priority="5">
      <formula>H75&gt;0</formula>
    </cfRule>
    <cfRule type="expression" dxfId="1403" priority="6">
      <formula>H75&lt;0</formula>
    </cfRule>
  </conditionalFormatting>
  <conditionalFormatting sqref="F71:F74">
    <cfRule type="expression" dxfId="1402" priority="3">
      <formula>F71&gt;0</formula>
    </cfRule>
    <cfRule type="expression" dxfId="1401" priority="4">
      <formula>F71&lt;0</formula>
    </cfRule>
  </conditionalFormatting>
  <conditionalFormatting sqref="H71:H74">
    <cfRule type="expression" dxfId="1400" priority="1">
      <formula>H71&gt;0</formula>
    </cfRule>
    <cfRule type="expression" dxfId="139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8" priority="21">
      <formula>F47&gt;0</formula>
    </cfRule>
    <cfRule type="expression" dxfId="1397" priority="22">
      <formula>F47&lt;0</formula>
    </cfRule>
  </conditionalFormatting>
  <conditionalFormatting sqref="Q7">
    <cfRule type="expression" dxfId="1396" priority="19">
      <formula>Q7&gt;0</formula>
    </cfRule>
    <cfRule type="expression" dxfId="1395" priority="20">
      <formula>Q7&lt;0</formula>
    </cfRule>
  </conditionalFormatting>
  <conditionalFormatting sqref="Q8">
    <cfRule type="expression" dxfId="1394" priority="17">
      <formula>Q8&gt;0</formula>
    </cfRule>
    <cfRule type="expression" dxfId="1393" priority="18">
      <formula>Q8&lt;0</formula>
    </cfRule>
  </conditionalFormatting>
  <conditionalFormatting sqref="F25:F46">
    <cfRule type="expression" dxfId="1392" priority="15">
      <formula>F25&gt;0</formula>
    </cfRule>
    <cfRule type="expression" dxfId="1391" priority="16">
      <formula>F25&lt;0</formula>
    </cfRule>
  </conditionalFormatting>
  <conditionalFormatting sqref="H25:H46">
    <cfRule type="expression" dxfId="1390" priority="13">
      <formula>H25&gt;0</formula>
    </cfRule>
    <cfRule type="expression" dxfId="1389" priority="14">
      <formula>H25&lt;0</formula>
    </cfRule>
  </conditionalFormatting>
  <conditionalFormatting sqref="F89:F110">
    <cfRule type="expression" dxfId="1388" priority="11">
      <formula>F89&gt;0</formula>
    </cfRule>
    <cfRule type="expression" dxfId="1387" priority="12">
      <formula>F89&lt;0</formula>
    </cfRule>
  </conditionalFormatting>
  <conditionalFormatting sqref="H89:H110">
    <cfRule type="expression" dxfId="1386" priority="9">
      <formula>H89&gt;0</formula>
    </cfRule>
    <cfRule type="expression" dxfId="1385" priority="10">
      <formula>H89&lt;0</formula>
    </cfRule>
  </conditionalFormatting>
  <conditionalFormatting sqref="Q10">
    <cfRule type="expression" dxfId="1384" priority="7">
      <formula>Q10&gt;0</formula>
    </cfRule>
    <cfRule type="expression" dxfId="1383" priority="8">
      <formula>Q10&lt;0</formula>
    </cfRule>
  </conditionalFormatting>
  <conditionalFormatting sqref="J25:J38">
    <cfRule type="expression" dxfId="1382" priority="5">
      <formula>J25&gt;0</formula>
    </cfRule>
    <cfRule type="expression" dxfId="1381" priority="6">
      <formula>J25&lt;0</formula>
    </cfRule>
  </conditionalFormatting>
  <conditionalFormatting sqref="K25:K38">
    <cfRule type="expression" dxfId="1380" priority="3">
      <formula>K25&gt;0</formula>
    </cfRule>
    <cfRule type="expression" dxfId="1379" priority="4">
      <formula>K25&lt;0</formula>
    </cfRule>
  </conditionalFormatting>
  <conditionalFormatting sqref="L25:L38">
    <cfRule type="expression" dxfId="1378" priority="1">
      <formula>L25&gt;0</formula>
    </cfRule>
    <cfRule type="expression" dxfId="13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76" priority="23">
      <formula>F34&gt;0</formula>
    </cfRule>
    <cfRule type="expression" dxfId="1375" priority="24">
      <formula>F34&lt;0</formula>
    </cfRule>
  </conditionalFormatting>
  <conditionalFormatting sqref="Q7">
    <cfRule type="expression" dxfId="1374" priority="21">
      <formula>Q7&gt;0</formula>
    </cfRule>
    <cfRule type="expression" dxfId="1373" priority="22">
      <formula>Q7&lt;0</formula>
    </cfRule>
  </conditionalFormatting>
  <conditionalFormatting sqref="Q8">
    <cfRule type="expression" dxfId="1372" priority="19">
      <formula>Q8&gt;0</formula>
    </cfRule>
    <cfRule type="expression" dxfId="1371" priority="20">
      <formula>Q8&lt;0</formula>
    </cfRule>
  </conditionalFormatting>
  <conditionalFormatting sqref="F25:F33">
    <cfRule type="expression" dxfId="1370" priority="17">
      <formula>F25&gt;0</formula>
    </cfRule>
    <cfRule type="expression" dxfId="1369" priority="18">
      <formula>F25&lt;0</formula>
    </cfRule>
  </conditionalFormatting>
  <conditionalFormatting sqref="H25:H33">
    <cfRule type="expression" dxfId="1368" priority="15">
      <formula>H25&gt;0</formula>
    </cfRule>
    <cfRule type="expression" dxfId="1367" priority="16">
      <formula>H25&lt;0</formula>
    </cfRule>
  </conditionalFormatting>
  <conditionalFormatting sqref="M46">
    <cfRule type="expression" dxfId="1366" priority="13">
      <formula>M46&gt;0</formula>
    </cfRule>
    <cfRule type="expression" dxfId="1365" priority="14">
      <formula>M46&lt;0</formula>
    </cfRule>
  </conditionalFormatting>
  <conditionalFormatting sqref="F79:F87 H79:H87">
    <cfRule type="expression" dxfId="1364" priority="11">
      <formula>F79&gt;0</formula>
    </cfRule>
    <cfRule type="expression" dxfId="1363" priority="12">
      <formula>F79&lt;0</formula>
    </cfRule>
  </conditionalFormatting>
  <conditionalFormatting sqref="F70:F78">
    <cfRule type="expression" dxfId="1362" priority="9">
      <formula>F70&gt;0</formula>
    </cfRule>
    <cfRule type="expression" dxfId="1361" priority="10">
      <formula>F70&lt;0</formula>
    </cfRule>
  </conditionalFormatting>
  <conditionalFormatting sqref="H70:H78">
    <cfRule type="expression" dxfId="1360" priority="7">
      <formula>H70&gt;0</formula>
    </cfRule>
    <cfRule type="expression" dxfId="1359" priority="8">
      <formula>H70&lt;0</formula>
    </cfRule>
  </conditionalFormatting>
  <conditionalFormatting sqref="J27:K27 J30:K30 J33:K33 J36:K36 J39:K39 J42:K42">
    <cfRule type="expression" dxfId="1358" priority="5">
      <formula>J27&gt;0</formula>
    </cfRule>
    <cfRule type="expression" dxfId="1357" priority="6">
      <formula>J27&lt;0</formula>
    </cfRule>
  </conditionalFormatting>
  <conditionalFormatting sqref="J28:K29 J31:K32 J34:K35 J37:K38 J40:K41">
    <cfRule type="expression" dxfId="1356" priority="3">
      <formula>J28&gt;0</formula>
    </cfRule>
    <cfRule type="expression" dxfId="1355" priority="4">
      <formula>J28&lt;0</formula>
    </cfRule>
  </conditionalFormatting>
  <conditionalFormatting sqref="L27:L42">
    <cfRule type="expression" dxfId="1354" priority="1">
      <formula>L27&gt;0</formula>
    </cfRule>
    <cfRule type="expression" dxfId="135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2" priority="9">
      <formula>F57&gt;0</formula>
    </cfRule>
    <cfRule type="expression" dxfId="1351" priority="10">
      <formula>F57&lt;0</formula>
    </cfRule>
  </conditionalFormatting>
  <conditionalFormatting sqref="Q7">
    <cfRule type="expression" dxfId="1350" priority="7">
      <formula>Q7&gt;0</formula>
    </cfRule>
    <cfRule type="expression" dxfId="1349" priority="8">
      <formula>Q7&lt;0</formula>
    </cfRule>
  </conditionalFormatting>
  <conditionalFormatting sqref="Q8">
    <cfRule type="expression" dxfId="1348" priority="5">
      <formula>Q8&gt;0</formula>
    </cfRule>
    <cfRule type="expression" dxfId="1347" priority="6">
      <formula>Q8&lt;0</formula>
    </cfRule>
  </conditionalFormatting>
  <conditionalFormatting sqref="F25:F56">
    <cfRule type="expression" dxfId="1346" priority="3">
      <formula>F25&gt;0</formula>
    </cfRule>
    <cfRule type="expression" dxfId="1345" priority="4">
      <formula>F25&lt;0</formula>
    </cfRule>
  </conditionalFormatting>
  <conditionalFormatting sqref="H25:H56">
    <cfRule type="expression" dxfId="1344" priority="1">
      <formula>H25&gt;0</formula>
    </cfRule>
    <cfRule type="expression" dxfId="134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2" priority="15">
      <formula>F57&gt;0</formula>
    </cfRule>
    <cfRule type="expression" dxfId="1341" priority="16">
      <formula>F57&lt;0</formula>
    </cfRule>
  </conditionalFormatting>
  <conditionalFormatting sqref="Q7">
    <cfRule type="expression" dxfId="1340" priority="13">
      <formula>Q7&gt;0</formula>
    </cfRule>
    <cfRule type="expression" dxfId="1339" priority="14">
      <formula>Q7&lt;0</formula>
    </cfRule>
  </conditionalFormatting>
  <conditionalFormatting sqref="Q8">
    <cfRule type="expression" dxfId="1338" priority="11">
      <formula>Q8&gt;0</formula>
    </cfRule>
    <cfRule type="expression" dxfId="1337" priority="12">
      <formula>Q8&lt;0</formula>
    </cfRule>
  </conditionalFormatting>
  <conditionalFormatting sqref="F25:F56">
    <cfRule type="expression" dxfId="1336" priority="9">
      <formula>F25&gt;0</formula>
    </cfRule>
    <cfRule type="expression" dxfId="1335" priority="10">
      <formula>F25&lt;0</formula>
    </cfRule>
  </conditionalFormatting>
  <conditionalFormatting sqref="H25:H56">
    <cfRule type="expression" dxfId="1334" priority="7">
      <formula>H25&gt;0</formula>
    </cfRule>
    <cfRule type="expression" dxfId="1333" priority="8">
      <formula>H25&lt;0</formula>
    </cfRule>
  </conditionalFormatting>
  <conditionalFormatting sqref="M58">
    <cfRule type="expression" dxfId="1332" priority="5">
      <formula>M58&gt;0</formula>
    </cfRule>
    <cfRule type="expression" dxfId="1331" priority="6">
      <formula>M58&lt;0</formula>
    </cfRule>
  </conditionalFormatting>
  <conditionalFormatting sqref="F84:F115">
    <cfRule type="expression" dxfId="1330" priority="3">
      <formula>F84&gt;0</formula>
    </cfRule>
    <cfRule type="expression" dxfId="1329" priority="4">
      <formula>F84&lt;0</formula>
    </cfRule>
  </conditionalFormatting>
  <conditionalFormatting sqref="H84:H115">
    <cfRule type="expression" dxfId="1328" priority="1">
      <formula>H84&gt;0</formula>
    </cfRule>
    <cfRule type="expression" dxfId="1327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6" priority="21">
      <formula>F47&gt;0</formula>
    </cfRule>
    <cfRule type="expression" dxfId="1325" priority="22">
      <formula>F47&lt;0</formula>
    </cfRule>
  </conditionalFormatting>
  <conditionalFormatting sqref="Q7">
    <cfRule type="expression" dxfId="1324" priority="19">
      <formula>Q7&gt;0</formula>
    </cfRule>
    <cfRule type="expression" dxfId="1323" priority="20">
      <formula>Q7&lt;0</formula>
    </cfRule>
  </conditionalFormatting>
  <conditionalFormatting sqref="Q8">
    <cfRule type="expression" dxfId="1322" priority="17">
      <formula>Q8&gt;0</formula>
    </cfRule>
    <cfRule type="expression" dxfId="1321" priority="18">
      <formula>Q8&lt;0</formula>
    </cfRule>
  </conditionalFormatting>
  <conditionalFormatting sqref="F25:F46">
    <cfRule type="expression" dxfId="1320" priority="15">
      <formula>F25&gt;0</formula>
    </cfRule>
    <cfRule type="expression" dxfId="1319" priority="16">
      <formula>F25&lt;0</formula>
    </cfRule>
  </conditionalFormatting>
  <conditionalFormatting sqref="H25:H46">
    <cfRule type="expression" dxfId="1318" priority="13">
      <formula>H25&gt;0</formula>
    </cfRule>
    <cfRule type="expression" dxfId="1317" priority="14">
      <formula>H25&lt;0</formula>
    </cfRule>
  </conditionalFormatting>
  <conditionalFormatting sqref="F89:F110">
    <cfRule type="expression" dxfId="1316" priority="11">
      <formula>F89&gt;0</formula>
    </cfRule>
    <cfRule type="expression" dxfId="1315" priority="12">
      <formula>F89&lt;0</formula>
    </cfRule>
  </conditionalFormatting>
  <conditionalFormatting sqref="H89:H110">
    <cfRule type="expression" dxfId="1314" priority="9">
      <formula>H89&gt;0</formula>
    </cfRule>
    <cfRule type="expression" dxfId="1313" priority="10">
      <formula>H89&lt;0</formula>
    </cfRule>
  </conditionalFormatting>
  <conditionalFormatting sqref="Q10">
    <cfRule type="expression" dxfId="1312" priority="7">
      <formula>Q10&gt;0</formula>
    </cfRule>
    <cfRule type="expression" dxfId="1311" priority="8">
      <formula>Q10&lt;0</formula>
    </cfRule>
  </conditionalFormatting>
  <conditionalFormatting sqref="J25:J38">
    <cfRule type="expression" dxfId="1310" priority="5">
      <formula>J25&gt;0</formula>
    </cfRule>
    <cfRule type="expression" dxfId="1309" priority="6">
      <formula>J25&lt;0</formula>
    </cfRule>
  </conditionalFormatting>
  <conditionalFormatting sqref="K25:K38">
    <cfRule type="expression" dxfId="1308" priority="3">
      <formula>K25&gt;0</formula>
    </cfRule>
    <cfRule type="expression" dxfId="1307" priority="4">
      <formula>K25&lt;0</formula>
    </cfRule>
  </conditionalFormatting>
  <conditionalFormatting sqref="L25:L38">
    <cfRule type="expression" dxfId="1306" priority="1">
      <formula>L25&gt;0</formula>
    </cfRule>
    <cfRule type="expression" dxfId="130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6" activePane="bottomLeft" state="frozen"/>
      <selection pane="bottomLeft" activeCell="I32" sqref="I3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9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5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16.010984999999994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14.56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87360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96065.90999999996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5909.6610000016517</v>
      </c>
      <c r="R7">
        <v>5200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-8705.9099999999744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-9.0624343224354795E-2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17.763200000000001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17.617599999999999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17.472000000000001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17.3264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17.180800000000001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17.0352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16.889599999999998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16.744</v>
      </c>
    </row>
    <row r="50" spans="1:16" x14ac:dyDescent="0.25">
      <c r="C50" s="4"/>
      <c r="D50" s="236"/>
      <c r="E50" s="3"/>
      <c r="F50" s="3"/>
      <c r="O50" s="81">
        <v>1.1399999999999999</v>
      </c>
      <c r="P50" s="81">
        <f t="shared" si="2"/>
        <v>16.598399999999998</v>
      </c>
    </row>
    <row r="51" spans="1:16" x14ac:dyDescent="0.25">
      <c r="O51" s="81">
        <v>1.1299999999999999</v>
      </c>
      <c r="P51" s="81">
        <f t="shared" si="2"/>
        <v>16.4528</v>
      </c>
    </row>
    <row r="52" spans="1:16" x14ac:dyDescent="0.25">
      <c r="O52" s="81">
        <v>1.1200000000000001</v>
      </c>
      <c r="P52" s="81">
        <f t="shared" si="2"/>
        <v>16.307200000000002</v>
      </c>
    </row>
    <row r="53" spans="1:16" ht="15" customHeight="1" x14ac:dyDescent="0.25">
      <c r="O53" s="81">
        <v>1.1100000000000001</v>
      </c>
      <c r="P53" s="81">
        <f t="shared" si="2"/>
        <v>16.161600000000004</v>
      </c>
    </row>
    <row r="54" spans="1:16" x14ac:dyDescent="0.25">
      <c r="O54" s="81">
        <v>1.1000000000000001</v>
      </c>
      <c r="P54" s="81">
        <f>O54*$Q$4</f>
        <v>16.016000000000002</v>
      </c>
    </row>
    <row r="55" spans="1:16" x14ac:dyDescent="0.25">
      <c r="O55" s="81">
        <v>1.0900000000000001</v>
      </c>
      <c r="P55" s="81">
        <f t="shared" ref="P55:P74" si="3">O55*$Q$4</f>
        <v>15.870400000000002</v>
      </c>
    </row>
    <row r="56" spans="1:16" x14ac:dyDescent="0.25">
      <c r="O56" s="81">
        <v>1.08</v>
      </c>
      <c r="P56" s="81">
        <f t="shared" si="3"/>
        <v>15.724800000000002</v>
      </c>
    </row>
    <row r="57" spans="1:16" x14ac:dyDescent="0.25">
      <c r="O57" s="81">
        <v>1.07</v>
      </c>
      <c r="P57" s="81">
        <f t="shared" si="3"/>
        <v>15.579200000000002</v>
      </c>
    </row>
    <row r="58" spans="1:16" x14ac:dyDescent="0.25">
      <c r="O58" s="81">
        <v>1.06</v>
      </c>
      <c r="P58" s="81">
        <f t="shared" si="3"/>
        <v>15.433600000000002</v>
      </c>
    </row>
    <row r="59" spans="1:16" x14ac:dyDescent="0.25">
      <c r="G59" s="29"/>
      <c r="O59" s="81">
        <v>1.05</v>
      </c>
      <c r="P59" s="81">
        <f t="shared" si="3"/>
        <v>15.288000000000002</v>
      </c>
    </row>
    <row r="60" spans="1:16" x14ac:dyDescent="0.25">
      <c r="A60" s="31" t="s">
        <v>81</v>
      </c>
      <c r="B60" s="491"/>
      <c r="C60" s="71">
        <f>SUM(C2:C59)</f>
        <v>14500</v>
      </c>
      <c r="D60" s="18"/>
      <c r="E60" s="18"/>
      <c r="F60" s="18">
        <f>SUM(F2:F59)</f>
        <v>216823.84999999998</v>
      </c>
      <c r="G60" s="14"/>
      <c r="H60" s="71">
        <f>SUM(H2:H59)</f>
        <v>8500</v>
      </c>
      <c r="I60" s="79"/>
      <c r="J60" s="18"/>
      <c r="K60" s="18">
        <f>SUM(K2:K59)</f>
        <v>119704.69</v>
      </c>
      <c r="L60" s="14"/>
      <c r="M60" s="18">
        <f>SUM(M2:M59)</f>
        <v>1053.25</v>
      </c>
      <c r="O60" s="81">
        <v>1.04</v>
      </c>
      <c r="P60" s="81">
        <f t="shared" si="3"/>
        <v>15.1424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8500</v>
      </c>
      <c r="I61" s="350"/>
      <c r="J61" s="351"/>
      <c r="K61" s="351">
        <f>SumByColor($A$61, K2:K59)</f>
        <v>119707</v>
      </c>
      <c r="L61" s="350"/>
      <c r="M61" s="351">
        <f>SumByColor($A$61, M2:M59)</f>
        <v>1053</v>
      </c>
      <c r="O61" s="81">
        <v>1.03</v>
      </c>
      <c r="P61" s="81">
        <f t="shared" si="3"/>
        <v>14.9968</v>
      </c>
    </row>
    <row r="62" spans="1:16" x14ac:dyDescent="0.25">
      <c r="O62" s="81">
        <v>1.02</v>
      </c>
      <c r="P62" s="81">
        <f t="shared" si="3"/>
        <v>14.8512</v>
      </c>
    </row>
    <row r="63" spans="1:16" x14ac:dyDescent="0.25">
      <c r="O63" s="81">
        <v>1.01</v>
      </c>
      <c r="P63" s="81">
        <f t="shared" si="3"/>
        <v>14.7056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14.56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14.414400000000001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14.268800000000001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14.123200000000001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13.977600000000001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13.831999999999999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13.686399999999999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13.540800000000001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13.395200000000001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13.249600000000001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13.104000000000001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12.958400000000001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12.812800000000001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12.667200000000001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12.521599999999999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12.375999999999999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2" si="73">C116*(E116-D116)</f>
        <v>-15103.999999999996</v>
      </c>
      <c r="G116" s="39">
        <f t="shared" ref="G116:G122" si="74">D116*C116</f>
        <v>102336</v>
      </c>
      <c r="H116" s="227">
        <f t="shared" ref="H116:H122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839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/>
      <c r="C123" s="10"/>
      <c r="D123" s="238"/>
      <c r="E123" s="39"/>
      <c r="F123" s="39"/>
      <c r="G123" s="39"/>
      <c r="H123" s="227"/>
      <c r="I123" s="39"/>
      <c r="J123" s="39"/>
      <c r="K123" s="39"/>
      <c r="L123" s="39"/>
    </row>
    <row r="124" spans="1:12" x14ac:dyDescent="0.25">
      <c r="B124" s="153"/>
      <c r="C124" s="10"/>
      <c r="D124" s="238"/>
      <c r="E124" s="39"/>
      <c r="F124" s="39"/>
      <c r="G124" s="39"/>
      <c r="H124" s="227"/>
      <c r="I124" s="39"/>
      <c r="J124" s="39"/>
      <c r="K124" s="39"/>
      <c r="L124" s="39"/>
    </row>
    <row r="125" spans="1:12" x14ac:dyDescent="0.25">
      <c r="B125" s="153"/>
      <c r="C125" s="10"/>
      <c r="D125" s="238"/>
      <c r="E125" s="39"/>
      <c r="F125" s="39"/>
      <c r="G125" s="39"/>
      <c r="H125" s="227"/>
      <c r="I125" s="39"/>
      <c r="J125" s="39"/>
      <c r="K125" s="39"/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04" priority="109">
      <formula>F143&gt;0</formula>
    </cfRule>
    <cfRule type="expression" dxfId="1303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2" priority="102">
      <formula>F136&gt;0</formula>
    </cfRule>
    <cfRule type="expression" dxfId="1301" priority="103">
      <formula>F136&lt;0</formula>
    </cfRule>
  </conditionalFormatting>
  <conditionalFormatting sqref="H136:H142">
    <cfRule type="expression" dxfId="1300" priority="98">
      <formula>H136&gt;0</formula>
    </cfRule>
    <cfRule type="expression" dxfId="1299" priority="99">
      <formula>H136&lt;0</formula>
    </cfRule>
  </conditionalFormatting>
  <conditionalFormatting sqref="Q8">
    <cfRule type="expression" dxfId="1298" priority="84">
      <formula>Q8&gt;0</formula>
    </cfRule>
    <cfRule type="expression" dxfId="1297" priority="85">
      <formula>Q8&lt;0</formula>
    </cfRule>
  </conditionalFormatting>
  <conditionalFormatting sqref="Q7">
    <cfRule type="expression" dxfId="1296" priority="86">
      <formula>Q7&gt;0</formula>
    </cfRule>
    <cfRule type="expression" dxfId="1295" priority="87">
      <formula>Q7&lt;0</formula>
    </cfRule>
  </conditionalFormatting>
  <conditionalFormatting sqref="F244:F250">
    <cfRule type="expression" dxfId="1294" priority="58">
      <formula>F244&gt;0</formula>
    </cfRule>
    <cfRule type="expression" dxfId="1293" priority="59">
      <formula>F244&lt;0</formula>
    </cfRule>
  </conditionalFormatting>
  <conditionalFormatting sqref="F169:F187 H169:H187">
    <cfRule type="expression" dxfId="1292" priority="80">
      <formula>F169&gt;0</formula>
    </cfRule>
    <cfRule type="expression" dxfId="1291" priority="81">
      <formula>F169&lt;0</formula>
    </cfRule>
  </conditionalFormatting>
  <conditionalFormatting sqref="F162:F168">
    <cfRule type="expression" dxfId="1290" priority="78">
      <formula>F162&gt;0</formula>
    </cfRule>
    <cfRule type="expression" dxfId="1289" priority="79">
      <formula>F162&lt;0</formula>
    </cfRule>
  </conditionalFormatting>
  <conditionalFormatting sqref="H162:H168">
    <cfRule type="expression" dxfId="1288" priority="76">
      <formula>H162&gt;0</formula>
    </cfRule>
    <cfRule type="expression" dxfId="1287" priority="77">
      <formula>H162&lt;0</formula>
    </cfRule>
  </conditionalFormatting>
  <conditionalFormatting sqref="F195:F213 H195:H213">
    <cfRule type="expression" dxfId="1286" priority="74">
      <formula>F195&gt;0</formula>
    </cfRule>
    <cfRule type="expression" dxfId="1285" priority="75">
      <formula>F195&lt;0</formula>
    </cfRule>
  </conditionalFormatting>
  <conditionalFormatting sqref="F188:F194">
    <cfRule type="expression" dxfId="1284" priority="72">
      <formula>F188&gt;0</formula>
    </cfRule>
    <cfRule type="expression" dxfId="1283" priority="73">
      <formula>F188&lt;0</formula>
    </cfRule>
  </conditionalFormatting>
  <conditionalFormatting sqref="H188:H194">
    <cfRule type="expression" dxfId="1282" priority="70">
      <formula>H188&gt;0</formula>
    </cfRule>
    <cfRule type="expression" dxfId="1281" priority="71">
      <formula>H188&lt;0</formula>
    </cfRule>
  </conditionalFormatting>
  <conditionalFormatting sqref="F221:F238 H221:H238">
    <cfRule type="expression" dxfId="1280" priority="68">
      <formula>F221&gt;0</formula>
    </cfRule>
    <cfRule type="expression" dxfId="1279" priority="69">
      <formula>F221&lt;0</formula>
    </cfRule>
  </conditionalFormatting>
  <conditionalFormatting sqref="F214:F220">
    <cfRule type="expression" dxfId="1278" priority="66">
      <formula>F214&gt;0</formula>
    </cfRule>
    <cfRule type="expression" dxfId="1277" priority="67">
      <formula>F214&lt;0</formula>
    </cfRule>
  </conditionalFormatting>
  <conditionalFormatting sqref="H214:H220">
    <cfRule type="expression" dxfId="1276" priority="64">
      <formula>H214&gt;0</formula>
    </cfRule>
    <cfRule type="expression" dxfId="1275" priority="65">
      <formula>H214&lt;0</formula>
    </cfRule>
  </conditionalFormatting>
  <conditionalFormatting sqref="F239:F243 H239:H243">
    <cfRule type="expression" dxfId="1274" priority="62">
      <formula>F239&gt;0</formula>
    </cfRule>
    <cfRule type="expression" dxfId="1273" priority="63">
      <formula>F239&lt;0</formula>
    </cfRule>
  </conditionalFormatting>
  <conditionalFormatting sqref="F251:F266 H251:H266">
    <cfRule type="expression" dxfId="1272" priority="60">
      <formula>F251&gt;0</formula>
    </cfRule>
    <cfRule type="expression" dxfId="1271" priority="61">
      <formula>F251&lt;0</formula>
    </cfRule>
  </conditionalFormatting>
  <conditionalFormatting sqref="H244:H250">
    <cfRule type="expression" dxfId="1270" priority="56">
      <formula>H244&gt;0</formula>
    </cfRule>
    <cfRule type="expression" dxfId="1269" priority="57">
      <formula>H244&lt;0</formula>
    </cfRule>
  </conditionalFormatting>
  <conditionalFormatting sqref="F267 H267">
    <cfRule type="expression" dxfId="1268" priority="54">
      <formula>F267&gt;0</formula>
    </cfRule>
    <cfRule type="expression" dxfId="1267" priority="55">
      <formula>F267&lt;0</formula>
    </cfRule>
  </conditionalFormatting>
  <conditionalFormatting sqref="F268:F272 H268:H272">
    <cfRule type="expression" dxfId="1266" priority="52">
      <formula>F268&gt;0</formula>
    </cfRule>
    <cfRule type="expression" dxfId="1265" priority="53">
      <formula>F268&lt;0</formula>
    </cfRule>
  </conditionalFormatting>
  <conditionalFormatting sqref="F280:F295 H280:H295">
    <cfRule type="expression" dxfId="1264" priority="50">
      <formula>F280&gt;0</formula>
    </cfRule>
    <cfRule type="expression" dxfId="1263" priority="51">
      <formula>F280&lt;0</formula>
    </cfRule>
  </conditionalFormatting>
  <conditionalFormatting sqref="F273:F279">
    <cfRule type="expression" dxfId="1262" priority="48">
      <formula>F273&gt;0</formula>
    </cfRule>
    <cfRule type="expression" dxfId="1261" priority="49">
      <formula>F273&lt;0</formula>
    </cfRule>
  </conditionalFormatting>
  <conditionalFormatting sqref="H273:H279">
    <cfRule type="expression" dxfId="1260" priority="46">
      <formula>H273&gt;0</formula>
    </cfRule>
    <cfRule type="expression" dxfId="1259" priority="47">
      <formula>H273&lt;0</formula>
    </cfRule>
  </conditionalFormatting>
  <conditionalFormatting sqref="F297:F302 H297:H302">
    <cfRule type="expression" dxfId="1258" priority="44">
      <formula>F297&gt;0</formula>
    </cfRule>
    <cfRule type="expression" dxfId="1257" priority="45">
      <formula>F297&lt;0</formula>
    </cfRule>
  </conditionalFormatting>
  <conditionalFormatting sqref="F303 H303">
    <cfRule type="expression" dxfId="1256" priority="42">
      <formula>F303&gt;0</formula>
    </cfRule>
    <cfRule type="expression" dxfId="1255" priority="43">
      <formula>F303&lt;0</formula>
    </cfRule>
  </conditionalFormatting>
  <conditionalFormatting sqref="F304:F308 H304:H308">
    <cfRule type="expression" dxfId="1254" priority="40">
      <formula>F304&gt;0</formula>
    </cfRule>
    <cfRule type="expression" dxfId="1253" priority="41">
      <formula>F304&lt;0</formula>
    </cfRule>
  </conditionalFormatting>
  <conditionalFormatting sqref="F316:F331 H316:H331">
    <cfRule type="expression" dxfId="1252" priority="38">
      <formula>F316&gt;0</formula>
    </cfRule>
    <cfRule type="expression" dxfId="1251" priority="39">
      <formula>F316&lt;0</formula>
    </cfRule>
  </conditionalFormatting>
  <conditionalFormatting sqref="F309:F315">
    <cfRule type="expression" dxfId="1250" priority="36">
      <formula>F309&gt;0</formula>
    </cfRule>
    <cfRule type="expression" dxfId="1249" priority="37">
      <formula>F309&lt;0</formula>
    </cfRule>
  </conditionalFormatting>
  <conditionalFormatting sqref="H309:H315">
    <cfRule type="expression" dxfId="1248" priority="34">
      <formula>H309&gt;0</formula>
    </cfRule>
    <cfRule type="expression" dxfId="1247" priority="35">
      <formula>H309&lt;0</formula>
    </cfRule>
  </conditionalFormatting>
  <conditionalFormatting sqref="F332:F337 H332:H337">
    <cfRule type="expression" dxfId="1246" priority="32">
      <formula>F332&gt;0</formula>
    </cfRule>
    <cfRule type="expression" dxfId="1245" priority="33">
      <formula>F332&lt;0</formula>
    </cfRule>
  </conditionalFormatting>
  <conditionalFormatting sqref="F338 H338">
    <cfRule type="expression" dxfId="1244" priority="30">
      <formula>F338&gt;0</formula>
    </cfRule>
    <cfRule type="expression" dxfId="1243" priority="31">
      <formula>F338&lt;0</formula>
    </cfRule>
  </conditionalFormatting>
  <conditionalFormatting sqref="F339:F343 H339:H343">
    <cfRule type="expression" dxfId="1242" priority="28">
      <formula>F339&gt;0</formula>
    </cfRule>
    <cfRule type="expression" dxfId="1241" priority="29">
      <formula>F339&lt;0</formula>
    </cfRule>
  </conditionalFormatting>
  <conditionalFormatting sqref="F351:F366 H351:H366">
    <cfRule type="expression" dxfId="1240" priority="26">
      <formula>F351&gt;0</formula>
    </cfRule>
    <cfRule type="expression" dxfId="1239" priority="27">
      <formula>F351&lt;0</formula>
    </cfRule>
  </conditionalFormatting>
  <conditionalFormatting sqref="F344:F350">
    <cfRule type="expression" dxfId="1238" priority="24">
      <formula>F344&gt;0</formula>
    </cfRule>
    <cfRule type="expression" dxfId="1237" priority="25">
      <formula>F344&lt;0</formula>
    </cfRule>
  </conditionalFormatting>
  <conditionalFormatting sqref="H344:H350">
    <cfRule type="expression" dxfId="1236" priority="22">
      <formula>H344&gt;0</formula>
    </cfRule>
    <cfRule type="expression" dxfId="1235" priority="23">
      <formula>H344&lt;0</formula>
    </cfRule>
  </conditionalFormatting>
  <conditionalFormatting sqref="M395">
    <cfRule type="expression" dxfId="1234" priority="20">
      <formula>M395&gt;0</formula>
    </cfRule>
    <cfRule type="expression" dxfId="1233" priority="21">
      <formula>M395&lt;0</formula>
    </cfRule>
  </conditionalFormatting>
  <conditionalFormatting sqref="F83:F131 H83:H131">
    <cfRule type="expression" dxfId="1232" priority="18">
      <formula>F83&gt;0</formula>
    </cfRule>
    <cfRule type="expression" dxfId="1231" priority="19">
      <formula>F83&lt;0</formula>
    </cfRule>
  </conditionalFormatting>
  <conditionalFormatting sqref="F71:F82">
    <cfRule type="expression" dxfId="1230" priority="16">
      <formula>F71&gt;0</formula>
    </cfRule>
    <cfRule type="expression" dxfId="1229" priority="17">
      <formula>F71&lt;0</formula>
    </cfRule>
  </conditionalFormatting>
  <conditionalFormatting sqref="H71:H82">
    <cfRule type="expression" dxfId="1228" priority="14">
      <formula>H71&gt;0</formula>
    </cfRule>
    <cfRule type="expression" dxfId="1227" priority="15">
      <formula>H71&lt;0</formula>
    </cfRule>
  </conditionalFormatting>
  <conditionalFormatting sqref="F65:F70 H65:H70">
    <cfRule type="expression" dxfId="1226" priority="12">
      <formula>F65&gt;0</formula>
    </cfRule>
    <cfRule type="expression" dxfId="1225" priority="13">
      <formula>F65&lt;0</formula>
    </cfRule>
  </conditionalFormatting>
  <conditionalFormatting sqref="J67:K67">
    <cfRule type="expression" dxfId="1224" priority="10">
      <formula>J67&gt;0</formula>
    </cfRule>
    <cfRule type="expression" dxfId="1223" priority="11">
      <formula>J67&lt;0</formula>
    </cfRule>
  </conditionalFormatting>
  <conditionalFormatting sqref="J68:K74 K73:K131">
    <cfRule type="expression" dxfId="1222" priority="8">
      <formula>J68&gt;0</formula>
    </cfRule>
    <cfRule type="expression" dxfId="1221" priority="9">
      <formula>J68&lt;0</formula>
    </cfRule>
  </conditionalFormatting>
  <conditionalFormatting sqref="L67:L131">
    <cfRule type="expression" dxfId="1220" priority="4">
      <formula>L67&gt;0</formula>
    </cfRule>
    <cfRule type="expression" dxfId="1219" priority="5">
      <formula>L67&lt;0</formula>
    </cfRule>
  </conditionalFormatting>
  <conditionalFormatting sqref="Q10">
    <cfRule type="expression" dxfId="1218" priority="2">
      <formula>Q10&gt;0</formula>
    </cfRule>
    <cfRule type="expression" dxfId="1217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7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1800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30.171594444444445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23.56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42408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O6" s="11" t="s">
        <v>64</v>
      </c>
      <c r="Q6" s="2">
        <f>Q3*Q2</f>
        <v>54308.87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-10152.900000000009</v>
      </c>
      <c r="R7">
        <v>1800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-11900.870000000003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-0.21913308083928099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1900</v>
      </c>
      <c r="I28" s="18"/>
      <c r="J28" s="18"/>
      <c r="K28" s="18">
        <f>SUM(K2:K27)</f>
        <v>44833.97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1900</v>
      </c>
      <c r="D29" s="350"/>
      <c r="E29" s="350"/>
      <c r="F29" s="351">
        <f>SumByColor($A$29,F2:F27)</f>
        <v>43955</v>
      </c>
      <c r="G29" s="350"/>
      <c r="H29" s="350">
        <f>SumByColor($A$29,H2:H27)</f>
        <v>1900</v>
      </c>
      <c r="I29" s="350"/>
      <c r="J29" s="350"/>
      <c r="K29" s="351">
        <f>SumByColor($A$29,K2:K27)</f>
        <v>44835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25.916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25.680399999999999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25.444800000000001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25.209199999999999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24.973600000000001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24.738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24.502399999999998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24.2668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24.031199999999998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23.7956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23.56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23.324399999999997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23.088799999999999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22.853199999999998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22.617599999999999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22.381999999999998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22.146399999999996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21.910799999999998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21.6752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21.439599999999999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21.204000000000001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1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1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72">C84*(E84-D84)</f>
        <v>-33.800000000000097</v>
      </c>
      <c r="G84" s="373">
        <f t="shared" ref="G84:G97" si="73">D84*C84</f>
        <v>3591.7999999999997</v>
      </c>
      <c r="H84" s="374">
        <f t="shared" ref="H84:H97" si="74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72"/>
        <v>85.200000000000387</v>
      </c>
      <c r="G85" s="373">
        <f t="shared" si="73"/>
        <v>3591.7999999999997</v>
      </c>
      <c r="H85" s="374">
        <f t="shared" si="74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72"/>
        <v>-136.80000000000021</v>
      </c>
      <c r="G86" s="373">
        <f t="shared" si="73"/>
        <v>3591.7999999999997</v>
      </c>
      <c r="H86" s="374">
        <f t="shared" si="74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72"/>
        <v>-147.56000000000029</v>
      </c>
      <c r="G87" s="373">
        <f t="shared" si="73"/>
        <v>4959.3599999999997</v>
      </c>
      <c r="H87" s="374">
        <f t="shared" si="74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72"/>
        <v>-49.199999999999591</v>
      </c>
      <c r="G88" s="373">
        <f t="shared" si="73"/>
        <v>8408.4</v>
      </c>
      <c r="H88" s="374">
        <f t="shared" si="74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72"/>
        <v>109.60000000000036</v>
      </c>
      <c r="G89" s="373">
        <f t="shared" si="73"/>
        <v>6994.4000000000005</v>
      </c>
      <c r="H89" s="374">
        <f t="shared" si="74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72"/>
        <v>-6.4000000000007162</v>
      </c>
      <c r="G90" s="373">
        <f t="shared" si="73"/>
        <v>6994.4000000000005</v>
      </c>
      <c r="H90" s="374">
        <f t="shared" si="74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72"/>
        <v>166.71999999999912</v>
      </c>
      <c r="G91" s="373">
        <f t="shared" si="73"/>
        <v>5554.880000000001</v>
      </c>
      <c r="H91" s="374">
        <f t="shared" si="74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72"/>
        <v>218.88000000000034</v>
      </c>
      <c r="G92" s="373">
        <f t="shared" si="73"/>
        <v>5544.32</v>
      </c>
      <c r="H92" s="374">
        <f t="shared" si="74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72"/>
        <v>298.88000000000034</v>
      </c>
      <c r="G93" s="373">
        <f t="shared" si="73"/>
        <v>5544.32</v>
      </c>
      <c r="H93" s="374">
        <f t="shared" si="74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72"/>
        <v>363.18000000000006</v>
      </c>
      <c r="G94" s="373">
        <f t="shared" si="73"/>
        <v>1845.42</v>
      </c>
      <c r="H94" s="374">
        <f t="shared" si="74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72"/>
        <v>329.12000000000035</v>
      </c>
      <c r="G95" s="373">
        <f t="shared" si="73"/>
        <v>5384.48</v>
      </c>
      <c r="H95" s="374">
        <f t="shared" si="74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72"/>
        <v>169.60000000000036</v>
      </c>
      <c r="G96" s="373">
        <f t="shared" si="73"/>
        <v>5384</v>
      </c>
      <c r="H96" s="374">
        <f t="shared" si="74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72"/>
        <v>474.7199999999998</v>
      </c>
      <c r="G97" s="373">
        <f t="shared" si="73"/>
        <v>5384.48</v>
      </c>
      <c r="H97" s="374">
        <f t="shared" si="74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75">C98*(E98-D98)</f>
        <v>588.31999999999994</v>
      </c>
      <c r="G98" s="373">
        <f t="shared" ref="G98:G111" si="76">D98*C98</f>
        <v>5384.48</v>
      </c>
      <c r="H98" s="374">
        <f t="shared" ref="H98:H140" si="77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75"/>
        <v>673.12000000000012</v>
      </c>
      <c r="G99" s="373">
        <f t="shared" si="76"/>
        <v>5384.48</v>
      </c>
      <c r="H99" s="374">
        <f t="shared" si="77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75"/>
        <v>597.9200000000003</v>
      </c>
      <c r="G100" s="373">
        <f t="shared" si="76"/>
        <v>5384.48</v>
      </c>
      <c r="H100" s="374">
        <f t="shared" si="77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75"/>
        <v>489.12000000000035</v>
      </c>
      <c r="G101" s="373">
        <f t="shared" si="76"/>
        <v>5384.48</v>
      </c>
      <c r="H101" s="374">
        <f t="shared" si="77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75"/>
        <v>409.12000000000035</v>
      </c>
      <c r="G102" s="373">
        <f t="shared" si="76"/>
        <v>5384.48</v>
      </c>
      <c r="H102" s="374">
        <f t="shared" si="77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75"/>
        <v>439.52</v>
      </c>
      <c r="G103" s="373">
        <f t="shared" si="76"/>
        <v>5384.48</v>
      </c>
      <c r="H103" s="374">
        <f t="shared" si="77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75"/>
        <v>369.12000000000035</v>
      </c>
      <c r="G104" s="373">
        <f t="shared" si="76"/>
        <v>5384.48</v>
      </c>
      <c r="H104" s="374">
        <f t="shared" si="77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75"/>
        <v>341.92000000000007</v>
      </c>
      <c r="G105" s="373">
        <f t="shared" si="76"/>
        <v>5384.48</v>
      </c>
      <c r="H105" s="374">
        <f t="shared" si="77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75"/>
        <v>442.72000000000048</v>
      </c>
      <c r="G106" s="373">
        <f t="shared" si="76"/>
        <v>5384.48</v>
      </c>
      <c r="H106" s="374">
        <f t="shared" si="77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75"/>
        <v>90.619999999999621</v>
      </c>
      <c r="G107" s="373">
        <f t="shared" si="76"/>
        <v>7821.38</v>
      </c>
      <c r="H107" s="374">
        <f t="shared" si="77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75"/>
        <v>51.480000000000103</v>
      </c>
      <c r="G108" s="373">
        <f t="shared" si="76"/>
        <v>8837.92</v>
      </c>
      <c r="H108" s="374">
        <f t="shared" si="77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75"/>
        <v>-376.80000000000007</v>
      </c>
      <c r="G109" s="373">
        <f t="shared" si="76"/>
        <v>10159.799999999999</v>
      </c>
      <c r="H109" s="374">
        <f t="shared" si="77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75"/>
        <v>-388.00000000000239</v>
      </c>
      <c r="G110" s="373">
        <f t="shared" si="76"/>
        <v>13408.000000000002</v>
      </c>
      <c r="H110" s="374">
        <f t="shared" si="77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75"/>
        <v>-262.9400000000004</v>
      </c>
      <c r="G111" s="373">
        <f t="shared" si="76"/>
        <v>13354.939999999999</v>
      </c>
      <c r="H111" s="374">
        <f t="shared" si="77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75"/>
        <v>-514.93999999999858</v>
      </c>
      <c r="G112" s="373">
        <f t="shared" ref="G112:G117" si="78">D112*C112</f>
        <v>13354.939999999999</v>
      </c>
      <c r="H112" s="374">
        <f t="shared" si="77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75"/>
        <v>-582.93999999999892</v>
      </c>
      <c r="G113" s="373">
        <f t="shared" si="78"/>
        <v>16522.939999999999</v>
      </c>
      <c r="H113" s="374">
        <f t="shared" si="77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75"/>
        <v>-292.93999999999801</v>
      </c>
      <c r="G114" s="373">
        <f t="shared" si="78"/>
        <v>16522.939999999999</v>
      </c>
      <c r="H114" s="374">
        <f t="shared" si="77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75"/>
        <v>-217.93999999999869</v>
      </c>
      <c r="G115" s="373">
        <f t="shared" si="78"/>
        <v>16522.939999999999</v>
      </c>
      <c r="H115" s="374">
        <f t="shared" si="77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75"/>
        <v>-92.93999999999869</v>
      </c>
      <c r="G116" s="373">
        <f t="shared" si="78"/>
        <v>16522.939999999999</v>
      </c>
      <c r="H116" s="374">
        <f t="shared" si="77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75"/>
        <v>-397.93999999999841</v>
      </c>
      <c r="G117" s="373">
        <f t="shared" si="78"/>
        <v>16522.939999999999</v>
      </c>
      <c r="H117" s="374">
        <f t="shared" si="77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75"/>
        <v>-27.939999999997411</v>
      </c>
      <c r="G118" s="373">
        <f t="shared" ref="G118:G140" si="79">D118*C118</f>
        <v>16522.939999999999</v>
      </c>
      <c r="H118" s="374">
        <f t="shared" si="77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75"/>
        <v>-142.9399999999994</v>
      </c>
      <c r="G119" s="373">
        <f t="shared" si="79"/>
        <v>16522.939999999999</v>
      </c>
      <c r="H119" s="374">
        <f t="shared" si="77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75"/>
        <v>-357.93999999999926</v>
      </c>
      <c r="G120" s="373">
        <f t="shared" si="79"/>
        <v>16522.939999999999</v>
      </c>
      <c r="H120" s="374">
        <f t="shared" si="77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75"/>
        <v>-442.94000000000011</v>
      </c>
      <c r="G121" s="373">
        <f t="shared" si="79"/>
        <v>16522.939999999999</v>
      </c>
      <c r="H121" s="374">
        <f t="shared" si="77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75"/>
        <v>-542.93999999999801</v>
      </c>
      <c r="G122" s="373">
        <f t="shared" si="79"/>
        <v>16522.939999999999</v>
      </c>
      <c r="H122" s="374">
        <f t="shared" si="77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75"/>
        <v>-224.94000000000014</v>
      </c>
      <c r="G123" s="373">
        <f t="shared" si="79"/>
        <v>16474.939999999999</v>
      </c>
      <c r="H123" s="374">
        <f t="shared" si="77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75"/>
        <v>-139.93999999999929</v>
      </c>
      <c r="G124" s="373">
        <f t="shared" si="79"/>
        <v>16474.939999999999</v>
      </c>
      <c r="H124" s="374">
        <f t="shared" si="77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75"/>
        <v>-847.93799999999919</v>
      </c>
      <c r="G125" s="373">
        <f t="shared" si="79"/>
        <v>19639.937999999998</v>
      </c>
      <c r="H125" s="374">
        <f t="shared" si="77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75"/>
        <v>-833.93799999999771</v>
      </c>
      <c r="G126" s="373">
        <f t="shared" si="79"/>
        <v>22757.937999999998</v>
      </c>
      <c r="H126" s="374">
        <f t="shared" si="77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75"/>
        <v>-840.93799999999885</v>
      </c>
      <c r="G127" s="373">
        <f t="shared" si="79"/>
        <v>22757.937999999998</v>
      </c>
      <c r="H127" s="374">
        <f t="shared" si="77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75"/>
        <v>-700.9379999999968</v>
      </c>
      <c r="G128" s="373">
        <f t="shared" si="79"/>
        <v>22757.937999999998</v>
      </c>
      <c r="H128" s="374">
        <f t="shared" si="77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75"/>
        <v>-1125.9439999999984</v>
      </c>
      <c r="G129" s="373">
        <f t="shared" si="79"/>
        <v>25837.944</v>
      </c>
      <c r="H129" s="374">
        <f t="shared" si="77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75"/>
        <v>-1205.9439999999995</v>
      </c>
      <c r="G130" s="373">
        <f t="shared" si="79"/>
        <v>25837.944</v>
      </c>
      <c r="H130" s="374">
        <f t="shared" si="77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75"/>
        <v>-965.94399999999894</v>
      </c>
      <c r="G131" s="373">
        <f t="shared" si="79"/>
        <v>25837.944</v>
      </c>
      <c r="H131" s="374">
        <f t="shared" si="77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75"/>
        <v>-1477.9439999999995</v>
      </c>
      <c r="G132" s="373">
        <f t="shared" si="79"/>
        <v>25837.944</v>
      </c>
      <c r="H132" s="374">
        <f t="shared" si="77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75"/>
        <v>-1773.936000000002</v>
      </c>
      <c r="G133" s="373">
        <f t="shared" si="79"/>
        <v>28845.936000000002</v>
      </c>
      <c r="H133" s="374">
        <f t="shared" si="77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75"/>
        <v>-1935.9360000000017</v>
      </c>
      <c r="G134" s="373">
        <f t="shared" si="79"/>
        <v>28845.936000000002</v>
      </c>
      <c r="H134" s="374">
        <f t="shared" si="77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75"/>
        <v>-1989.9360000000006</v>
      </c>
      <c r="G135" s="373">
        <f t="shared" si="79"/>
        <v>28845.936000000002</v>
      </c>
      <c r="H135" s="374">
        <f t="shared" si="77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75"/>
        <v>-2133.9360000000006</v>
      </c>
      <c r="G136" s="373">
        <f t="shared" si="79"/>
        <v>28845.936000000002</v>
      </c>
      <c r="H136" s="374">
        <f t="shared" si="77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75"/>
        <v>-2505.9399999999991</v>
      </c>
      <c r="G137" s="373">
        <f t="shared" si="79"/>
        <v>31785.94</v>
      </c>
      <c r="H137" s="374">
        <f t="shared" si="77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75"/>
        <v>-2945.94</v>
      </c>
      <c r="G138" s="373">
        <f t="shared" si="79"/>
        <v>31785.94</v>
      </c>
      <c r="H138" s="374">
        <f t="shared" si="77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75"/>
        <v>-2415.9399999999991</v>
      </c>
      <c r="G139" s="373">
        <f t="shared" si="79"/>
        <v>31785.94</v>
      </c>
      <c r="H139" s="374">
        <f t="shared" si="77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75"/>
        <v>-2785.94</v>
      </c>
      <c r="G140" s="373">
        <f t="shared" si="79"/>
        <v>31785.94</v>
      </c>
      <c r="H140" s="374">
        <f t="shared" si="77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0">C141*(E141-D141)</f>
        <v>-1145.9399999999996</v>
      </c>
      <c r="G141" s="373">
        <f t="shared" ref="G141:G146" si="81">D141*C141</f>
        <v>31785.94</v>
      </c>
      <c r="H141" s="374">
        <f t="shared" ref="H141:H146" si="82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0"/>
        <v>-520.01099999999701</v>
      </c>
      <c r="G142" s="373">
        <f t="shared" si="81"/>
        <v>28654.010999999999</v>
      </c>
      <c r="H142" s="374">
        <f t="shared" si="82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0"/>
        <v>-783.99999999999886</v>
      </c>
      <c r="G143" s="373">
        <f t="shared" si="81"/>
        <v>31764</v>
      </c>
      <c r="H143" s="374">
        <f t="shared" si="82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0"/>
        <v>350.64000000000027</v>
      </c>
      <c r="G144" s="373">
        <f t="shared" si="81"/>
        <v>15759.359999999999</v>
      </c>
      <c r="H144" s="374">
        <f t="shared" si="82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0"/>
        <v>-398.86400000000037</v>
      </c>
      <c r="G145" s="373">
        <f t="shared" si="81"/>
        <v>25214.864000000001</v>
      </c>
      <c r="H145" s="374">
        <f t="shared" si="82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0"/>
        <v>1280.8600000000013</v>
      </c>
      <c r="G146" s="373">
        <f t="shared" si="81"/>
        <v>12271.14</v>
      </c>
      <c r="H146" s="374">
        <f t="shared" si="82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83">C147*(E147-D147)</f>
        <v>648.8599999999991</v>
      </c>
      <c r="G147" s="373">
        <f t="shared" ref="G147:G153" si="84">D147*C147</f>
        <v>12271.14</v>
      </c>
      <c r="H147" s="374">
        <f t="shared" ref="H147:H153" si="85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83"/>
        <v>1108.8599999999985</v>
      </c>
      <c r="G148" s="373">
        <f t="shared" si="84"/>
        <v>12211.14</v>
      </c>
      <c r="H148" s="374">
        <f t="shared" si="85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83"/>
        <v>1467.7889999999991</v>
      </c>
      <c r="G149" s="373">
        <f t="shared" si="84"/>
        <v>8789.2109999999993</v>
      </c>
      <c r="H149" s="374">
        <f t="shared" si="85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83"/>
        <v>1645.7100000000005</v>
      </c>
      <c r="G150" s="373">
        <f t="shared" si="84"/>
        <v>5310.29</v>
      </c>
      <c r="H150" s="374">
        <f t="shared" si="85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83"/>
        <v>1537.7099999999996</v>
      </c>
      <c r="G151" s="373">
        <f t="shared" si="84"/>
        <v>8728.2900000000009</v>
      </c>
      <c r="H151" s="374">
        <f t="shared" si="85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83"/>
        <v>1754.0499999999997</v>
      </c>
      <c r="G152" s="373">
        <f t="shared" si="84"/>
        <v>1717.95</v>
      </c>
      <c r="H152" s="374">
        <f t="shared" si="85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83"/>
        <v>1742.0399999999997</v>
      </c>
      <c r="G153" s="373">
        <f t="shared" si="84"/>
        <v>8673.9599999999991</v>
      </c>
      <c r="H153" s="374">
        <f t="shared" si="85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86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86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86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7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86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7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86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7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86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7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86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7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86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7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86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7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86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7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86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7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86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7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86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7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86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7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86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7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86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7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86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7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86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7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86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86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86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5" priority="63">
      <formula>F88&gt;0</formula>
    </cfRule>
    <cfRule type="expression" dxfId="1204" priority="64">
      <formula>F88&lt;0</formula>
    </cfRule>
  </conditionalFormatting>
  <conditionalFormatting sqref="F93:F106 F109:F153 F156:F157">
    <cfRule type="expression" dxfId="1203" priority="59">
      <formula>F93&gt;0</formula>
    </cfRule>
    <cfRule type="expression" dxfId="1202" priority="60">
      <formula>F93&lt;0</formula>
    </cfRule>
  </conditionalFormatting>
  <conditionalFormatting sqref="F93:F106 F109:F153 F156:F157">
    <cfRule type="expression" dxfId="1201" priority="61">
      <formula>F93&gt;0</formula>
    </cfRule>
    <cfRule type="expression" dxfId="1200" priority="62">
      <formula>F93&lt;0</formula>
    </cfRule>
  </conditionalFormatting>
  <conditionalFormatting sqref="H88:H106 H109:H153 H156:H157">
    <cfRule type="expression" dxfId="1199" priority="57">
      <formula>H88&gt;0</formula>
    </cfRule>
    <cfRule type="expression" dxfId="1198" priority="58">
      <formula>H88&lt;0</formula>
    </cfRule>
  </conditionalFormatting>
  <conditionalFormatting sqref="F84:F87">
    <cfRule type="expression" dxfId="1197" priority="51">
      <formula>F84&gt;0</formula>
    </cfRule>
    <cfRule type="expression" dxfId="1196" priority="52">
      <formula>F84&lt;0</formula>
    </cfRule>
  </conditionalFormatting>
  <conditionalFormatting sqref="H84:H87">
    <cfRule type="expression" dxfId="1195" priority="49">
      <formula>H84&gt;0</formula>
    </cfRule>
    <cfRule type="expression" dxfId="1194" priority="50">
      <formula>H84&lt;0</formula>
    </cfRule>
  </conditionalFormatting>
  <conditionalFormatting sqref="Q8">
    <cfRule type="expression" dxfId="1193" priority="45">
      <formula>Q8&gt;0</formula>
    </cfRule>
    <cfRule type="expression" dxfId="1192" priority="46">
      <formula>Q8&lt;0</formula>
    </cfRule>
  </conditionalFormatting>
  <conditionalFormatting sqref="Q7">
    <cfRule type="expression" dxfId="1191" priority="47">
      <formula>Q7&gt;0</formula>
    </cfRule>
    <cfRule type="expression" dxfId="1190" priority="48">
      <formula>Q7&lt;0</formula>
    </cfRule>
  </conditionalFormatting>
  <conditionalFormatting sqref="F107">
    <cfRule type="expression" dxfId="1189" priority="41">
      <formula>F107&gt;0</formula>
    </cfRule>
    <cfRule type="expression" dxfId="1188" priority="42">
      <formula>F107&lt;0</formula>
    </cfRule>
  </conditionalFormatting>
  <conditionalFormatting sqref="F107">
    <cfRule type="expression" dxfId="1187" priority="43">
      <formula>F107&gt;0</formula>
    </cfRule>
    <cfRule type="expression" dxfId="1186" priority="44">
      <formula>F107&lt;0</formula>
    </cfRule>
  </conditionalFormatting>
  <conditionalFormatting sqref="H107">
    <cfRule type="expression" dxfId="1185" priority="39">
      <formula>H107&gt;0</formula>
    </cfRule>
    <cfRule type="expression" dxfId="1184" priority="40">
      <formula>H107&lt;0</formula>
    </cfRule>
  </conditionalFormatting>
  <conditionalFormatting sqref="F108">
    <cfRule type="expression" dxfId="1183" priority="35">
      <formula>F108&gt;0</formula>
    </cfRule>
    <cfRule type="expression" dxfId="1182" priority="36">
      <formula>F108&lt;0</formula>
    </cfRule>
  </conditionalFormatting>
  <conditionalFormatting sqref="F108">
    <cfRule type="expression" dxfId="1181" priority="37">
      <formula>F108&gt;0</formula>
    </cfRule>
    <cfRule type="expression" dxfId="1180" priority="38">
      <formula>F108&lt;0</formula>
    </cfRule>
  </conditionalFormatting>
  <conditionalFormatting sqref="H108">
    <cfRule type="expression" dxfId="1179" priority="33">
      <formula>H108&gt;0</formula>
    </cfRule>
    <cfRule type="expression" dxfId="1178" priority="34">
      <formula>H108&lt;0</formula>
    </cfRule>
  </conditionalFormatting>
  <conditionalFormatting sqref="F154:F155">
    <cfRule type="expression" dxfId="1177" priority="29">
      <formula>F154&gt;0</formula>
    </cfRule>
    <cfRule type="expression" dxfId="1176" priority="30">
      <formula>F154&lt;0</formula>
    </cfRule>
  </conditionalFormatting>
  <conditionalFormatting sqref="F154:F155">
    <cfRule type="expression" dxfId="1175" priority="31">
      <formula>F154&gt;0</formula>
    </cfRule>
    <cfRule type="expression" dxfId="1174" priority="32">
      <formula>F154&lt;0</formula>
    </cfRule>
  </conditionalFormatting>
  <conditionalFormatting sqref="H154:H155">
    <cfRule type="expression" dxfId="1173" priority="27">
      <formula>H154&gt;0</formula>
    </cfRule>
    <cfRule type="expression" dxfId="1172" priority="28">
      <formula>H154&lt;0</formula>
    </cfRule>
  </conditionalFormatting>
  <conditionalFormatting sqref="F35:F50">
    <cfRule type="expression" dxfId="1171" priority="25">
      <formula>F35&gt;0</formula>
    </cfRule>
    <cfRule type="expression" dxfId="1170" priority="26">
      <formula>F35&lt;0</formula>
    </cfRule>
  </conditionalFormatting>
  <conditionalFormatting sqref="H35:H50">
    <cfRule type="expression" dxfId="1169" priority="23">
      <formula>H35&gt;0</formula>
    </cfRule>
    <cfRule type="expression" dxfId="1168" priority="24">
      <formula>H35&lt;0</formula>
    </cfRule>
  </conditionalFormatting>
  <conditionalFormatting sqref="Q10">
    <cfRule type="expression" dxfId="1167" priority="21">
      <formula>Q10&gt;0</formula>
    </cfRule>
    <cfRule type="expression" dxfId="1166" priority="22">
      <formula>Q10&lt;0</formula>
    </cfRule>
  </conditionalFormatting>
  <conditionalFormatting sqref="J45:K45">
    <cfRule type="expression" dxfId="1165" priority="19">
      <formula>J45&gt;0</formula>
    </cfRule>
    <cfRule type="expression" dxfId="1164" priority="20">
      <formula>J45&lt;0</formula>
    </cfRule>
  </conditionalFormatting>
  <conditionalFormatting sqref="K46">
    <cfRule type="expression" dxfId="1163" priority="17">
      <formula>K46&gt;0</formula>
    </cfRule>
    <cfRule type="expression" dxfId="1162" priority="18">
      <formula>K46&lt;0</formula>
    </cfRule>
  </conditionalFormatting>
  <conditionalFormatting sqref="K47:K60 K65:K76">
    <cfRule type="expression" dxfId="1161" priority="15">
      <formula>K47&gt;0</formula>
    </cfRule>
    <cfRule type="expression" dxfId="1160" priority="16">
      <formula>K47&lt;0</formula>
    </cfRule>
  </conditionalFormatting>
  <conditionalFormatting sqref="F52:F60">
    <cfRule type="expression" dxfId="1159" priority="13">
      <formula>F52&gt;0</formula>
    </cfRule>
    <cfRule type="expression" dxfId="1158" priority="14">
      <formula>F52&lt;0</formula>
    </cfRule>
  </conditionalFormatting>
  <conditionalFormatting sqref="H52:H60">
    <cfRule type="expression" dxfId="1157" priority="11">
      <formula>H52&gt;0</formula>
    </cfRule>
    <cfRule type="expression" dxfId="1156" priority="12">
      <formula>H52&lt;0</formula>
    </cfRule>
  </conditionalFormatting>
  <conditionalFormatting sqref="R4">
    <cfRule type="expression" dxfId="1155" priority="9">
      <formula>R4&gt;0</formula>
    </cfRule>
    <cfRule type="expression" dxfId="1154" priority="10">
      <formula>R4&lt;0</formula>
    </cfRule>
  </conditionalFormatting>
  <conditionalFormatting sqref="Q9">
    <cfRule type="expression" dxfId="1153" priority="7">
      <formula>Q9&gt;0</formula>
    </cfRule>
    <cfRule type="expression" dxfId="1152" priority="8">
      <formula>Q9&lt;0</formula>
    </cfRule>
  </conditionalFormatting>
  <conditionalFormatting sqref="K61:K64">
    <cfRule type="expression" dxfId="1151" priority="5">
      <formula>K61&gt;0</formula>
    </cfRule>
    <cfRule type="expression" dxfId="1150" priority="6">
      <formula>K61&lt;0</formula>
    </cfRule>
  </conditionalFormatting>
  <conditionalFormatting sqref="F61:F65">
    <cfRule type="expression" dxfId="1149" priority="3">
      <formula>F61&gt;0</formula>
    </cfRule>
    <cfRule type="expression" dxfId="1148" priority="4">
      <formula>F61&lt;0</formula>
    </cfRule>
  </conditionalFormatting>
  <conditionalFormatting sqref="H61:H65">
    <cfRule type="expression" dxfId="1147" priority="1">
      <formula>H61&gt;0</formula>
    </cfRule>
    <cfRule type="expression" dxfId="1146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4" priority="31">
      <formula>Q7&gt;0</formula>
    </cfRule>
    <cfRule type="expression" dxfId="1133" priority="32">
      <formula>Q7&lt;0</formula>
    </cfRule>
  </conditionalFormatting>
  <conditionalFormatting sqref="Q8">
    <cfRule type="expression" dxfId="1132" priority="29">
      <formula>Q8&gt;0</formula>
    </cfRule>
    <cfRule type="expression" dxfId="1131" priority="30">
      <formula>Q8&lt;0</formula>
    </cfRule>
  </conditionalFormatting>
  <conditionalFormatting sqref="F62:F65">
    <cfRule type="expression" dxfId="1130" priority="21">
      <formula>F62&gt;0</formula>
    </cfRule>
    <cfRule type="expression" dxfId="1129" priority="22">
      <formula>F62&lt;0</formula>
    </cfRule>
  </conditionalFormatting>
  <conditionalFormatting sqref="F66:F74 F78:F98 F102:F106">
    <cfRule type="expression" dxfId="1128" priority="17">
      <formula>F66&gt;0</formula>
    </cfRule>
    <cfRule type="expression" dxfId="1127" priority="18">
      <formula>F66&lt;0</formula>
    </cfRule>
  </conditionalFormatting>
  <conditionalFormatting sqref="F66:F74 F78:F98 F102:F106">
    <cfRule type="expression" dxfId="1126" priority="19">
      <formula>F66&gt;0</formula>
    </cfRule>
    <cfRule type="expression" dxfId="1125" priority="20">
      <formula>F66&lt;0</formula>
    </cfRule>
  </conditionalFormatting>
  <conditionalFormatting sqref="H62:H74 H78:H98 H102:H106">
    <cfRule type="expression" dxfId="1124" priority="15">
      <formula>H62&gt;0</formula>
    </cfRule>
    <cfRule type="expression" dxfId="1123" priority="16">
      <formula>H62&lt;0</formula>
    </cfRule>
  </conditionalFormatting>
  <conditionalFormatting sqref="F57:F61">
    <cfRule type="expression" dxfId="1122" priority="13">
      <formula>F57&gt;0</formula>
    </cfRule>
    <cfRule type="expression" dxfId="1121" priority="14">
      <formula>F57&lt;0</formula>
    </cfRule>
  </conditionalFormatting>
  <conditionalFormatting sqref="H57:H61">
    <cfRule type="expression" dxfId="1120" priority="11">
      <formula>H57&gt;0</formula>
    </cfRule>
    <cfRule type="expression" dxfId="1119" priority="12">
      <formula>H57&lt;0</formula>
    </cfRule>
  </conditionalFormatting>
  <conditionalFormatting sqref="F75:F77">
    <cfRule type="expression" dxfId="1118" priority="7">
      <formula>F75&gt;0</formula>
    </cfRule>
    <cfRule type="expression" dxfId="1117" priority="8">
      <formula>F75&lt;0</formula>
    </cfRule>
  </conditionalFormatting>
  <conditionalFormatting sqref="F75:F77">
    <cfRule type="expression" dxfId="1116" priority="9">
      <formula>F75&gt;0</formula>
    </cfRule>
    <cfRule type="expression" dxfId="1115" priority="10">
      <formula>F75&lt;0</formula>
    </cfRule>
  </conditionalFormatting>
  <conditionalFormatting sqref="H75:H77">
    <cfRule type="expression" dxfId="1114" priority="5">
      <formula>H75&gt;0</formula>
    </cfRule>
    <cfRule type="expression" dxfId="1113" priority="6">
      <formula>H75&lt;0</formula>
    </cfRule>
  </conditionalFormatting>
  <conditionalFormatting sqref="F22:F30">
    <cfRule type="expression" dxfId="1112" priority="3">
      <formula>F22&gt;0</formula>
    </cfRule>
    <cfRule type="expression" dxfId="1111" priority="4">
      <formula>F22&lt;0</formula>
    </cfRule>
  </conditionalFormatting>
  <conditionalFormatting sqref="F99:F101">
    <cfRule type="expression" dxfId="1110" priority="1">
      <formula>F99&gt;0</formula>
    </cfRule>
    <cfRule type="expression" dxfId="110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08" priority="19">
      <formula>F25&gt;0</formula>
    </cfRule>
    <cfRule type="expression" dxfId="1107" priority="20">
      <formula>F25&lt;0</formula>
    </cfRule>
  </conditionalFormatting>
  <conditionalFormatting sqref="Q7">
    <cfRule type="expression" dxfId="1106" priority="17">
      <formula>Q7&gt;0</formula>
    </cfRule>
    <cfRule type="expression" dxfId="1105" priority="18">
      <formula>Q7&lt;0</formula>
    </cfRule>
  </conditionalFormatting>
  <conditionalFormatting sqref="Q8">
    <cfRule type="expression" dxfId="1104" priority="15">
      <formula>Q8&gt;0</formula>
    </cfRule>
    <cfRule type="expression" dxfId="1103" priority="16">
      <formula>Q8&lt;0</formula>
    </cfRule>
  </conditionalFormatting>
  <conditionalFormatting sqref="M74">
    <cfRule type="expression" dxfId="1102" priority="9">
      <formula>M74&gt;0</formula>
    </cfRule>
    <cfRule type="expression" dxfId="1101" priority="10">
      <formula>M74&lt;0</formula>
    </cfRule>
  </conditionalFormatting>
  <conditionalFormatting sqref="F113:F149 H113:H149">
    <cfRule type="expression" dxfId="1100" priority="7">
      <formula>F113&gt;0</formula>
    </cfRule>
    <cfRule type="expression" dxfId="1099" priority="8">
      <formula>F113&lt;0</formula>
    </cfRule>
  </conditionalFormatting>
  <conditionalFormatting sqref="F105:F112">
    <cfRule type="expression" dxfId="1098" priority="5">
      <formula>F105&gt;0</formula>
    </cfRule>
    <cfRule type="expression" dxfId="1097" priority="6">
      <formula>F105&lt;0</formula>
    </cfRule>
  </conditionalFormatting>
  <conditionalFormatting sqref="H105:H112">
    <cfRule type="expression" dxfId="1096" priority="3">
      <formula>H105&gt;0</formula>
    </cfRule>
    <cfRule type="expression" dxfId="1095" priority="4">
      <formula>H105&lt;0</formula>
    </cfRule>
  </conditionalFormatting>
  <conditionalFormatting sqref="Q10">
    <cfRule type="expression" dxfId="1094" priority="1">
      <formula>Q10&gt;0</formula>
    </cfRule>
    <cfRule type="expression" dxfId="109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217.0701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6512.1030000000001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1057.2730000000001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832.5029999999997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0.14657775195436293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238.77711000000002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236.60640900000001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234.43570800000001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232.265007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230.09430600000002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227.92360500000001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225.752904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223.58220299999999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221.41150200000001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219.240801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217.0701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214.89939899999999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212.72869799999998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210.557997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208.38729599999999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206.21659499999998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204.04589399999998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201.875193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199.70449200000002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197.53379100000001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195.36309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2" priority="35">
      <formula>F47&gt;0</formula>
    </cfRule>
    <cfRule type="expression" dxfId="1091" priority="36">
      <formula>F47&lt;0</formula>
    </cfRule>
  </conditionalFormatting>
  <conditionalFormatting sqref="Q7">
    <cfRule type="expression" dxfId="1090" priority="33">
      <formula>Q7&gt;0</formula>
    </cfRule>
    <cfRule type="expression" dxfId="1089" priority="34">
      <formula>Q7&lt;0</formula>
    </cfRule>
  </conditionalFormatting>
  <conditionalFormatting sqref="Q8">
    <cfRule type="expression" dxfId="1088" priority="31">
      <formula>Q8&gt;0</formula>
    </cfRule>
    <cfRule type="expression" dxfId="1087" priority="32">
      <formula>Q8&lt;0</formula>
    </cfRule>
  </conditionalFormatting>
  <conditionalFormatting sqref="F27:F46">
    <cfRule type="expression" dxfId="1086" priority="29">
      <formula>F27&gt;0</formula>
    </cfRule>
    <cfRule type="expression" dxfId="1085" priority="30">
      <formula>F27&lt;0</formula>
    </cfRule>
  </conditionalFormatting>
  <conditionalFormatting sqref="H27:H46">
    <cfRule type="expression" dxfId="1084" priority="27">
      <formula>H27&gt;0</formula>
    </cfRule>
    <cfRule type="expression" dxfId="1083" priority="28">
      <formula>H27&lt;0</formula>
    </cfRule>
  </conditionalFormatting>
  <conditionalFormatting sqref="Q10">
    <cfRule type="expression" dxfId="1082" priority="21">
      <formula>Q10&gt;0</formula>
    </cfRule>
    <cfRule type="expression" dxfId="1081" priority="22">
      <formula>Q10&lt;0</formula>
    </cfRule>
  </conditionalFormatting>
  <conditionalFormatting sqref="J25:J38">
    <cfRule type="expression" dxfId="1080" priority="19">
      <formula>J25&gt;0</formula>
    </cfRule>
    <cfRule type="expression" dxfId="1079" priority="20">
      <formula>J25&lt;0</formula>
    </cfRule>
  </conditionalFormatting>
  <conditionalFormatting sqref="K25:K38">
    <cfRule type="expression" dxfId="1078" priority="17">
      <formula>K25&gt;0</formula>
    </cfRule>
    <cfRule type="expression" dxfId="1077" priority="18">
      <formula>K25&lt;0</formula>
    </cfRule>
  </conditionalFormatting>
  <conditionalFormatting sqref="L25:L38">
    <cfRule type="expression" dxfId="1076" priority="15">
      <formula>L25&gt;0</formula>
    </cfRule>
    <cfRule type="expression" dxfId="1075" priority="16">
      <formula>L25&lt;0</formula>
    </cfRule>
  </conditionalFormatting>
  <conditionalFormatting sqref="F89:F110">
    <cfRule type="expression" dxfId="1074" priority="13">
      <formula>F89&gt;0</formula>
    </cfRule>
    <cfRule type="expression" dxfId="1073" priority="14">
      <formula>F89&lt;0</formula>
    </cfRule>
  </conditionalFormatting>
  <conditionalFormatting sqref="H89:H110">
    <cfRule type="expression" dxfId="1072" priority="11">
      <formula>H89&gt;0</formula>
    </cfRule>
    <cfRule type="expression" dxfId="1071" priority="12">
      <formula>H89&lt;0</formula>
    </cfRule>
  </conditionalFormatting>
  <conditionalFormatting sqref="J89:J102">
    <cfRule type="expression" dxfId="1070" priority="9">
      <formula>J89&gt;0</formula>
    </cfRule>
    <cfRule type="expression" dxfId="1069" priority="10">
      <formula>J89&lt;0</formula>
    </cfRule>
  </conditionalFormatting>
  <conditionalFormatting sqref="K89:K102">
    <cfRule type="expression" dxfId="1068" priority="7">
      <formula>K89&gt;0</formula>
    </cfRule>
    <cfRule type="expression" dxfId="1067" priority="8">
      <formula>K89&lt;0</formula>
    </cfRule>
  </conditionalFormatting>
  <conditionalFormatting sqref="L89:L102">
    <cfRule type="expression" dxfId="1066" priority="5">
      <formula>L89&gt;0</formula>
    </cfRule>
    <cfRule type="expression" dxfId="1065" priority="6">
      <formula>L89&lt;0</formula>
    </cfRule>
  </conditionalFormatting>
  <conditionalFormatting sqref="F25:F26">
    <cfRule type="expression" dxfId="1064" priority="3">
      <formula>F25&gt;0</formula>
    </cfRule>
    <cfRule type="expression" dxfId="1063" priority="4">
      <formula>F25&lt;0</formula>
    </cfRule>
  </conditionalFormatting>
  <conditionalFormatting sqref="H25:H26">
    <cfRule type="expression" dxfId="1062" priority="1">
      <formula>H25&gt;0</formula>
    </cfRule>
    <cfRule type="expression" dxfId="106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125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98.010959999999997</v>
      </c>
      <c r="T3" s="1"/>
    </row>
    <row r="4" spans="1:21" x14ac:dyDescent="0.25">
      <c r="B4" s="446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92.84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11605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12251.369999999999</v>
      </c>
    </row>
    <row r="7" spans="1:21" x14ac:dyDescent="0.25">
      <c r="B7" s="72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-646.36999999999898</v>
      </c>
      <c r="R7">
        <v>75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-646.36999999999898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-5.2758997565170183E-2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125</v>
      </c>
      <c r="I18" s="18"/>
      <c r="J18" s="18"/>
      <c r="K18" s="18">
        <f>SUM(K2:K5)</f>
        <v>11717.23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125</v>
      </c>
      <c r="D19" s="350"/>
      <c r="E19" s="350"/>
      <c r="F19" s="351">
        <f>SumByColor($A$19,F2:F17)</f>
        <v>11272</v>
      </c>
      <c r="G19" s="350"/>
      <c r="H19" s="350">
        <f>SumByColor($A$19,H2:H17)</f>
        <v>125</v>
      </c>
      <c r="I19" s="350"/>
      <c r="J19" s="350"/>
      <c r="K19" s="351">
        <f>SumByColor($A$19,K3:K17)</f>
        <v>7093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102.12400000000001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" si="30">C42*(E42-D42)</f>
        <v>-1092.5000000000011</v>
      </c>
      <c r="G42" s="39">
        <f t="shared" ref="G42" si="31">D42*C42</f>
        <v>12251.25</v>
      </c>
      <c r="H42" s="227">
        <f t="shared" ref="H42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101.19560000000001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3"/>
        <v>100.26720000000002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99.338800000000006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98.41040000000001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97.482000000000014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96.553600000000003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95.625200000000007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94.69680000000001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93.7684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92.84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91.911600000000007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90.983199999999997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90.0548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89.126400000000004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88.197999999999993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87.269599999999997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86.341200000000001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85.412800000000004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84.484400000000008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83.556000000000012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0" priority="21">
      <formula>F56&gt;0</formula>
    </cfRule>
    <cfRule type="expression" dxfId="1059" priority="22">
      <formula>F56&lt;0</formula>
    </cfRule>
  </conditionalFormatting>
  <conditionalFormatting sqref="Q7">
    <cfRule type="expression" dxfId="1058" priority="19">
      <formula>Q7&gt;0</formula>
    </cfRule>
    <cfRule type="expression" dxfId="1057" priority="20">
      <formula>Q7&lt;0</formula>
    </cfRule>
  </conditionalFormatting>
  <conditionalFormatting sqref="Q8">
    <cfRule type="expression" dxfId="1056" priority="17">
      <formula>Q8&gt;0</formula>
    </cfRule>
    <cfRule type="expression" dxfId="1055" priority="18">
      <formula>Q8&lt;0</formula>
    </cfRule>
  </conditionalFormatting>
  <conditionalFormatting sqref="F25:F55">
    <cfRule type="expression" dxfId="1054" priority="15">
      <formula>F25&gt;0</formula>
    </cfRule>
    <cfRule type="expression" dxfId="1053" priority="16">
      <formula>F25&lt;0</formula>
    </cfRule>
  </conditionalFormatting>
  <conditionalFormatting sqref="H25:H55">
    <cfRule type="expression" dxfId="1052" priority="13">
      <formula>H25&gt;0</formula>
    </cfRule>
    <cfRule type="expression" dxfId="1051" priority="14">
      <formula>H25&lt;0</formula>
    </cfRule>
  </conditionalFormatting>
  <conditionalFormatting sqref="F89:F110">
    <cfRule type="expression" dxfId="1050" priority="11">
      <formula>F89&gt;0</formula>
    </cfRule>
    <cfRule type="expression" dxfId="1049" priority="12">
      <formula>F89&lt;0</formula>
    </cfRule>
  </conditionalFormatting>
  <conditionalFormatting sqref="H89:H110">
    <cfRule type="expression" dxfId="1048" priority="9">
      <formula>H89&gt;0</formula>
    </cfRule>
    <cfRule type="expression" dxfId="1047" priority="10">
      <formula>H89&lt;0</formula>
    </cfRule>
  </conditionalFormatting>
  <conditionalFormatting sqref="Q10">
    <cfRule type="expression" dxfId="1046" priority="7">
      <formula>Q10&gt;0</formula>
    </cfRule>
    <cfRule type="expression" dxfId="1045" priority="8">
      <formula>Q10&lt;0</formula>
    </cfRule>
  </conditionalFormatting>
  <conditionalFormatting sqref="J25:J38">
    <cfRule type="expression" dxfId="1044" priority="5">
      <formula>J25&gt;0</formula>
    </cfRule>
    <cfRule type="expression" dxfId="1043" priority="6">
      <formula>J25&lt;0</formula>
    </cfRule>
  </conditionalFormatting>
  <conditionalFormatting sqref="K25:K38">
    <cfRule type="expression" dxfId="1042" priority="3">
      <formula>K25&gt;0</formula>
    </cfRule>
    <cfRule type="expression" dxfId="1041" priority="4">
      <formula>K25&lt;0</formula>
    </cfRule>
  </conditionalFormatting>
  <conditionalFormatting sqref="L25:L34">
    <cfRule type="expression" dxfId="1040" priority="1">
      <formula>L25&gt;0</formula>
    </cfRule>
    <cfRule type="expression" dxfId="103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173.65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3473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624.92000000000053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481.89000000000033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0.16110741497303691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2.8793550244745176E-3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191.01500000000001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189.27850000000001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187.54200000000003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185.80550000000002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184.06900000000002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182.33250000000001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180.596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178.8595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177.12300000000002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175.38650000000001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173.65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171.9135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170.17699999999999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168.44050000000001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166.70400000000001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164.9675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163.23099999999999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161.49450000000002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159.75800000000001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158.0215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156.285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38" priority="22">
      <formula>F47&gt;0</formula>
    </cfRule>
    <cfRule type="expression" dxfId="1037" priority="23">
      <formula>F47&lt;0</formula>
    </cfRule>
  </conditionalFormatting>
  <conditionalFormatting sqref="Q7">
    <cfRule type="expression" dxfId="1036" priority="20">
      <formula>Q7&gt;0</formula>
    </cfRule>
    <cfRule type="expression" dxfId="1035" priority="21">
      <formula>Q7&lt;0</formula>
    </cfRule>
  </conditionalFormatting>
  <conditionalFormatting sqref="Q8">
    <cfRule type="expression" dxfId="1034" priority="18">
      <formula>Q8&gt;0</formula>
    </cfRule>
    <cfRule type="expression" dxfId="1033" priority="19">
      <formula>Q8&lt;0</formula>
    </cfRule>
  </conditionalFormatting>
  <conditionalFormatting sqref="F25:F46">
    <cfRule type="expression" dxfId="1032" priority="16">
      <formula>F25&gt;0</formula>
    </cfRule>
    <cfRule type="expression" dxfId="1031" priority="17">
      <formula>F25&lt;0</formula>
    </cfRule>
  </conditionalFormatting>
  <conditionalFormatting sqref="H25:H46">
    <cfRule type="expression" dxfId="1030" priority="14">
      <formula>H25&gt;0</formula>
    </cfRule>
    <cfRule type="expression" dxfId="1029" priority="15">
      <formula>H25&lt;0</formula>
    </cfRule>
  </conditionalFormatting>
  <conditionalFormatting sqref="F89:F110">
    <cfRule type="expression" dxfId="1028" priority="12">
      <formula>F89&gt;0</formula>
    </cfRule>
    <cfRule type="expression" dxfId="1027" priority="13">
      <formula>F89&lt;0</formula>
    </cfRule>
  </conditionalFormatting>
  <conditionalFormatting sqref="H89:H110">
    <cfRule type="expression" dxfId="1026" priority="10">
      <formula>H89&gt;0</formula>
    </cfRule>
    <cfRule type="expression" dxfId="1025" priority="11">
      <formula>H89&lt;0</formula>
    </cfRule>
  </conditionalFormatting>
  <conditionalFormatting sqref="Q10">
    <cfRule type="expression" dxfId="1024" priority="8">
      <formula>Q10&gt;0</formula>
    </cfRule>
    <cfRule type="expression" dxfId="1023" priority="9">
      <formula>Q10&lt;0</formula>
    </cfRule>
  </conditionalFormatting>
  <conditionalFormatting sqref="J25:J38">
    <cfRule type="expression" dxfId="1022" priority="6">
      <formula>J25&gt;0</formula>
    </cfRule>
    <cfRule type="expression" dxfId="1021" priority="7">
      <formula>J25&lt;0</formula>
    </cfRule>
  </conditionalFormatting>
  <conditionalFormatting sqref="K25:K38">
    <cfRule type="expression" dxfId="1020" priority="4">
      <formula>K25&gt;0</formula>
    </cfRule>
    <cfRule type="expression" dxfId="1019" priority="5">
      <formula>K25&lt;0</formula>
    </cfRule>
  </conditionalFormatting>
  <conditionalFormatting sqref="L25:L38">
    <cfRule type="expression" dxfId="1018" priority="2">
      <formula>L25&gt;0</formula>
    </cfRule>
    <cfRule type="expression" dxfId="1017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5" priority="74">
      <formula>F12&gt;0</formula>
    </cfRule>
    <cfRule type="expression" dxfId="100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3" priority="67">
      <formula>F124&gt;0</formula>
    </cfRule>
    <cfRule type="expression" dxfId="1002" priority="68">
      <formula>F124&lt;0</formula>
    </cfRule>
  </conditionalFormatting>
  <conditionalFormatting sqref="H124:H130">
    <cfRule type="expression" dxfId="1001" priority="55">
      <formula>H124&gt;0</formula>
    </cfRule>
    <cfRule type="expression" dxfId="1000" priority="56">
      <formula>H124&lt;0</formula>
    </cfRule>
  </conditionalFormatting>
  <conditionalFormatting sqref="H131">
    <cfRule type="expression" dxfId="999" priority="53">
      <formula>H131&gt;0</formula>
    </cfRule>
    <cfRule type="expression" dxfId="998" priority="54">
      <formula>H131&lt;0</formula>
    </cfRule>
  </conditionalFormatting>
  <conditionalFormatting sqref="H132">
    <cfRule type="expression" dxfId="997" priority="51">
      <formula>H132&gt;0</formula>
    </cfRule>
    <cfRule type="expression" dxfId="996" priority="52">
      <formula>H132&lt;0</formula>
    </cfRule>
  </conditionalFormatting>
  <conditionalFormatting sqref="H133:H135">
    <cfRule type="expression" dxfId="995" priority="49">
      <formula>H133&gt;0</formula>
    </cfRule>
    <cfRule type="expression" dxfId="994" priority="50">
      <formula>H133&lt;0</formula>
    </cfRule>
  </conditionalFormatting>
  <conditionalFormatting sqref="H136">
    <cfRule type="expression" dxfId="993" priority="45">
      <formula>H136&gt;0</formula>
    </cfRule>
    <cfRule type="expression" dxfId="992" priority="46">
      <formula>H136&lt;0</formula>
    </cfRule>
  </conditionalFormatting>
  <conditionalFormatting sqref="Q7">
    <cfRule type="expression" dxfId="991" priority="39">
      <formula>Q7&gt;0</formula>
    </cfRule>
    <cfRule type="expression" dxfId="990" priority="40">
      <formula>Q7&lt;0</formula>
    </cfRule>
  </conditionalFormatting>
  <conditionalFormatting sqref="Q8">
    <cfRule type="expression" dxfId="989" priority="37">
      <formula>Q8&gt;0</formula>
    </cfRule>
    <cfRule type="expression" dxfId="988" priority="38">
      <formula>Q8&lt;0</formula>
    </cfRule>
  </conditionalFormatting>
  <conditionalFormatting sqref="F167:F178 H167:H178">
    <cfRule type="expression" dxfId="987" priority="35">
      <formula>F167&gt;0</formula>
    </cfRule>
    <cfRule type="expression" dxfId="986" priority="36">
      <formula>F167&lt;0</formula>
    </cfRule>
  </conditionalFormatting>
  <conditionalFormatting sqref="F183:F197 H183:H197">
    <cfRule type="expression" dxfId="985" priority="33">
      <formula>F183&gt;0</formula>
    </cfRule>
    <cfRule type="expression" dxfId="984" priority="34">
      <formula>F183&lt;0</formula>
    </cfRule>
  </conditionalFormatting>
  <conditionalFormatting sqref="F198:F206 H198:H206">
    <cfRule type="expression" dxfId="983" priority="31">
      <formula>F198&gt;0</formula>
    </cfRule>
    <cfRule type="expression" dxfId="982" priority="32">
      <formula>F198&lt;0</formula>
    </cfRule>
  </conditionalFormatting>
  <conditionalFormatting sqref="F141:F147 H141:H147">
    <cfRule type="expression" dxfId="981" priority="29">
      <formula>F141&gt;0</formula>
    </cfRule>
    <cfRule type="expression" dxfId="980" priority="30">
      <formula>F141&lt;0</formula>
    </cfRule>
  </conditionalFormatting>
  <conditionalFormatting sqref="H149:H152 F149:F152">
    <cfRule type="expression" dxfId="979" priority="27">
      <formula>F149&gt;0</formula>
    </cfRule>
    <cfRule type="expression" dxfId="978" priority="28">
      <formula>F149&lt;0</formula>
    </cfRule>
  </conditionalFormatting>
  <conditionalFormatting sqref="F226 H215:H218 H257:H260 F257:F260 H226 H231:H233 F231:F233 F235:F244 H235:H244">
    <cfRule type="expression" dxfId="977" priority="25">
      <formula>F215&gt;0</formula>
    </cfRule>
    <cfRule type="expression" dxfId="976" priority="26">
      <formula>F215&lt;0</formula>
    </cfRule>
  </conditionalFormatting>
  <conditionalFormatting sqref="F207:F218">
    <cfRule type="expression" dxfId="975" priority="23">
      <formula>F207&gt;0</formula>
    </cfRule>
    <cfRule type="expression" dxfId="974" priority="24">
      <formula>F207&lt;0</formula>
    </cfRule>
  </conditionalFormatting>
  <conditionalFormatting sqref="H207:H208">
    <cfRule type="expression" dxfId="973" priority="21">
      <formula>H207&gt;0</formula>
    </cfRule>
    <cfRule type="expression" dxfId="972" priority="22">
      <formula>H207&lt;0</formula>
    </cfRule>
  </conditionalFormatting>
  <conditionalFormatting sqref="H209">
    <cfRule type="expression" dxfId="971" priority="19">
      <formula>H209&gt;0</formula>
    </cfRule>
    <cfRule type="expression" dxfId="970" priority="20">
      <formula>H209&lt;0</formula>
    </cfRule>
  </conditionalFormatting>
  <conditionalFormatting sqref="H210">
    <cfRule type="expression" dxfId="969" priority="17">
      <formula>H210&gt;0</formula>
    </cfRule>
    <cfRule type="expression" dxfId="968" priority="18">
      <formula>H210&lt;0</formula>
    </cfRule>
  </conditionalFormatting>
  <conditionalFormatting sqref="H211:H213">
    <cfRule type="expression" dxfId="967" priority="15">
      <formula>H211&gt;0</formula>
    </cfRule>
    <cfRule type="expression" dxfId="966" priority="16">
      <formula>H211&lt;0</formula>
    </cfRule>
  </conditionalFormatting>
  <conditionalFormatting sqref="H214">
    <cfRule type="expression" dxfId="965" priority="13">
      <formula>H214&gt;0</formula>
    </cfRule>
    <cfRule type="expression" dxfId="964" priority="14">
      <formula>H214&lt;0</formula>
    </cfRule>
  </conditionalFormatting>
  <conditionalFormatting sqref="F245:F256 H245:H256">
    <cfRule type="expression" dxfId="963" priority="11">
      <formula>F245&gt;0</formula>
    </cfRule>
    <cfRule type="expression" dxfId="962" priority="12">
      <formula>F245&lt;0</formula>
    </cfRule>
  </conditionalFormatting>
  <conditionalFormatting sqref="F261:F275 H261:H275">
    <cfRule type="expression" dxfId="961" priority="9">
      <formula>F261&gt;0</formula>
    </cfRule>
    <cfRule type="expression" dxfId="960" priority="10">
      <formula>F261&lt;0</formula>
    </cfRule>
  </conditionalFormatting>
  <conditionalFormatting sqref="F276:F283 H276:H283">
    <cfRule type="expression" dxfId="959" priority="7">
      <formula>F276&gt;0</formula>
    </cfRule>
    <cfRule type="expression" dxfId="958" priority="8">
      <formula>F276&lt;0</formula>
    </cfRule>
  </conditionalFormatting>
  <conditionalFormatting sqref="F219:F225 H219:H225">
    <cfRule type="expression" dxfId="957" priority="5">
      <formula>F219&gt;0</formula>
    </cfRule>
    <cfRule type="expression" dxfId="956" priority="6">
      <formula>F219&lt;0</formula>
    </cfRule>
  </conditionalFormatting>
  <conditionalFormatting sqref="H227:H230 F227:F230">
    <cfRule type="expression" dxfId="955" priority="3">
      <formula>F227&gt;0</formula>
    </cfRule>
    <cfRule type="expression" dxfId="954" priority="4">
      <formula>F227&lt;0</formula>
    </cfRule>
  </conditionalFormatting>
  <conditionalFormatting sqref="H234 F234">
    <cfRule type="expression" dxfId="953" priority="1">
      <formula>F234&gt;0</formula>
    </cfRule>
    <cfRule type="expression" dxfId="95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1" priority="43">
      <formula>F33&gt;0</formula>
    </cfRule>
    <cfRule type="expression" dxfId="950" priority="44">
      <formula>F33&lt;0</formula>
    </cfRule>
  </conditionalFormatting>
  <conditionalFormatting sqref="Q7">
    <cfRule type="expression" dxfId="949" priority="41">
      <formula>Q7&gt;0</formula>
    </cfRule>
    <cfRule type="expression" dxfId="948" priority="42">
      <formula>Q7&lt;0</formula>
    </cfRule>
  </conditionalFormatting>
  <conditionalFormatting sqref="Q8">
    <cfRule type="expression" dxfId="947" priority="39">
      <formula>Q8&gt;0</formula>
    </cfRule>
    <cfRule type="expression" dxfId="946" priority="40">
      <formula>Q8&lt;0</formula>
    </cfRule>
  </conditionalFormatting>
  <conditionalFormatting sqref="F29 F32">
    <cfRule type="expression" dxfId="945" priority="37">
      <formula>F29&gt;0</formula>
    </cfRule>
    <cfRule type="expression" dxfId="944" priority="38">
      <formula>F29&lt;0</formula>
    </cfRule>
  </conditionalFormatting>
  <conditionalFormatting sqref="H29 H32">
    <cfRule type="expression" dxfId="943" priority="35">
      <formula>H29&gt;0</formula>
    </cfRule>
    <cfRule type="expression" dxfId="942" priority="36">
      <formula>H29&lt;0</formula>
    </cfRule>
  </conditionalFormatting>
  <conditionalFormatting sqref="F30:F31">
    <cfRule type="expression" dxfId="941" priority="33">
      <formula>F30&gt;0</formula>
    </cfRule>
    <cfRule type="expression" dxfId="940" priority="34">
      <formula>F30&lt;0</formula>
    </cfRule>
  </conditionalFormatting>
  <conditionalFormatting sqref="H30:H31">
    <cfRule type="expression" dxfId="939" priority="31">
      <formula>H30&gt;0</formula>
    </cfRule>
    <cfRule type="expression" dxfId="938" priority="32">
      <formula>H30&lt;0</formula>
    </cfRule>
  </conditionalFormatting>
  <conditionalFormatting sqref="F105:F140 H105:H140">
    <cfRule type="expression" dxfId="937" priority="29">
      <formula>F105&gt;0</formula>
    </cfRule>
    <cfRule type="expression" dxfId="936" priority="30">
      <formula>F105&lt;0</formula>
    </cfRule>
  </conditionalFormatting>
  <conditionalFormatting sqref="F96:F99">
    <cfRule type="expression" dxfId="935" priority="27">
      <formula>F96&gt;0</formula>
    </cfRule>
    <cfRule type="expression" dxfId="934" priority="28">
      <formula>F96&lt;0</formula>
    </cfRule>
  </conditionalFormatting>
  <conditionalFormatting sqref="H96:H99">
    <cfRule type="expression" dxfId="933" priority="25">
      <formula>H96&gt;0</formula>
    </cfRule>
    <cfRule type="expression" dxfId="932" priority="26">
      <formula>H96&lt;0</formula>
    </cfRule>
  </conditionalFormatting>
  <conditionalFormatting sqref="F25:F28">
    <cfRule type="expression" dxfId="931" priority="19">
      <formula>F25&gt;0</formula>
    </cfRule>
    <cfRule type="expression" dxfId="930" priority="20">
      <formula>F25&lt;0</formula>
    </cfRule>
  </conditionalFormatting>
  <conditionalFormatting sqref="H25:H28">
    <cfRule type="expression" dxfId="929" priority="17">
      <formula>H25&gt;0</formula>
    </cfRule>
    <cfRule type="expression" dxfId="928" priority="18">
      <formula>H25&lt;0</formula>
    </cfRule>
  </conditionalFormatting>
  <conditionalFormatting sqref="J27">
    <cfRule type="expression" dxfId="927" priority="15">
      <formula>J27&gt;0</formula>
    </cfRule>
    <cfRule type="expression" dxfId="926" priority="16">
      <formula>J27&lt;0</formula>
    </cfRule>
  </conditionalFormatting>
  <conditionalFormatting sqref="F104">
    <cfRule type="expression" dxfId="925" priority="13">
      <formula>F104&gt;0</formula>
    </cfRule>
    <cfRule type="expression" dxfId="924" priority="14">
      <formula>F104&lt;0</formula>
    </cfRule>
  </conditionalFormatting>
  <conditionalFormatting sqref="H104">
    <cfRule type="expression" dxfId="923" priority="11">
      <formula>H104&gt;0</formula>
    </cfRule>
    <cfRule type="expression" dxfId="922" priority="12">
      <formula>H104&lt;0</formula>
    </cfRule>
  </conditionalFormatting>
  <conditionalFormatting sqref="F100:F103">
    <cfRule type="expression" dxfId="921" priority="9">
      <formula>F100&gt;0</formula>
    </cfRule>
    <cfRule type="expression" dxfId="920" priority="10">
      <formula>F100&lt;0</formula>
    </cfRule>
  </conditionalFormatting>
  <conditionalFormatting sqref="H100:H103">
    <cfRule type="expression" dxfId="919" priority="7">
      <formula>H100&gt;0</formula>
    </cfRule>
    <cfRule type="expression" dxfId="918" priority="8">
      <formula>H100&lt;0</formula>
    </cfRule>
  </conditionalFormatting>
  <conditionalFormatting sqref="J102">
    <cfRule type="expression" dxfId="917" priority="5">
      <formula>J102&gt;0</formula>
    </cfRule>
    <cfRule type="expression" dxfId="916" priority="6">
      <formula>J102&lt;0</formula>
    </cfRule>
  </conditionalFormatting>
  <conditionalFormatting sqref="Q10">
    <cfRule type="expression" dxfId="915" priority="3">
      <formula>Q10&gt;0</formula>
    </cfRule>
    <cfRule type="expression" dxfId="914" priority="4">
      <formula>Q10&lt;0</formula>
    </cfRule>
  </conditionalFormatting>
  <conditionalFormatting sqref="M71">
    <cfRule type="expression" dxfId="913" priority="1">
      <formula>M71&gt;0</formula>
    </cfRule>
    <cfRule type="expression" dxfId="91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72.650000000000006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2906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145.92999999999938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20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6.9300069300069298E-3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79.915000000000006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79.188500000000019</v>
      </c>
      <c r="Q42" s="2"/>
      <c r="T42" s="89"/>
    </row>
    <row r="43" spans="1:21" ht="15.75" thickTop="1" x14ac:dyDescent="0.25">
      <c r="O43" s="81">
        <v>1.08</v>
      </c>
      <c r="P43" s="81">
        <f t="shared" si="0"/>
        <v>78.462000000000018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77.735500000000016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77.009000000000015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76.282500000000013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75.556000000000012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74.82950000000001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74.103000000000009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73.376500000000007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72.650000000000006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71.923500000000004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71.197000000000003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70.470500000000001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69.744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69.017499999999998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68.290999999999997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67.56450000000001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66.838000000000008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66.111500000000007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65.385000000000005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1" priority="25">
      <formula>F34&gt;0</formula>
    </cfRule>
    <cfRule type="expression" dxfId="910" priority="26">
      <formula>F34&lt;0</formula>
    </cfRule>
  </conditionalFormatting>
  <conditionalFormatting sqref="Q7">
    <cfRule type="expression" dxfId="909" priority="23">
      <formula>Q7&gt;0</formula>
    </cfRule>
    <cfRule type="expression" dxfId="908" priority="24">
      <formula>Q7&lt;0</formula>
    </cfRule>
  </conditionalFormatting>
  <conditionalFormatting sqref="Q8">
    <cfRule type="expression" dxfId="907" priority="21">
      <formula>Q8&gt;0</formula>
    </cfRule>
    <cfRule type="expression" dxfId="906" priority="22">
      <formula>Q8&lt;0</formula>
    </cfRule>
  </conditionalFormatting>
  <conditionalFormatting sqref="F26:F33">
    <cfRule type="expression" dxfId="905" priority="19">
      <formula>F26&gt;0</formula>
    </cfRule>
    <cfRule type="expression" dxfId="904" priority="20">
      <formula>F26&lt;0</formula>
    </cfRule>
  </conditionalFormatting>
  <conditionalFormatting sqref="H26:H33">
    <cfRule type="expression" dxfId="903" priority="17">
      <formula>H26&gt;0</formula>
    </cfRule>
    <cfRule type="expression" dxfId="902" priority="18">
      <formula>H26&lt;0</formula>
    </cfRule>
  </conditionalFormatting>
  <conditionalFormatting sqref="M46">
    <cfRule type="expression" dxfId="901" priority="15">
      <formula>M46&gt;0</formula>
    </cfRule>
    <cfRule type="expression" dxfId="900" priority="16">
      <formula>M46&lt;0</formula>
    </cfRule>
  </conditionalFormatting>
  <conditionalFormatting sqref="F79:F87 H79:H87">
    <cfRule type="expression" dxfId="899" priority="13">
      <formula>F79&gt;0</formula>
    </cfRule>
    <cfRule type="expression" dxfId="898" priority="14">
      <formula>F79&lt;0</formula>
    </cfRule>
  </conditionalFormatting>
  <conditionalFormatting sqref="F73:F78">
    <cfRule type="expression" dxfId="897" priority="11">
      <formula>F73&gt;0</formula>
    </cfRule>
    <cfRule type="expression" dxfId="896" priority="12">
      <formula>F73&lt;0</formula>
    </cfRule>
  </conditionalFormatting>
  <conditionalFormatting sqref="H73:H78">
    <cfRule type="expression" dxfId="895" priority="9">
      <formula>H73&gt;0</formula>
    </cfRule>
    <cfRule type="expression" dxfId="894" priority="10">
      <formula>H73&lt;0</formula>
    </cfRule>
  </conditionalFormatting>
  <conditionalFormatting sqref="F70:F72">
    <cfRule type="expression" dxfId="893" priority="7">
      <formula>F70&gt;0</formula>
    </cfRule>
    <cfRule type="expression" dxfId="892" priority="8">
      <formula>F70&lt;0</formula>
    </cfRule>
  </conditionalFormatting>
  <conditionalFormatting sqref="H70:H72">
    <cfRule type="expression" dxfId="891" priority="5">
      <formula>H70&gt;0</formula>
    </cfRule>
    <cfRule type="expression" dxfId="890" priority="6">
      <formula>H70&lt;0</formula>
    </cfRule>
  </conditionalFormatting>
  <conditionalFormatting sqref="F25">
    <cfRule type="expression" dxfId="889" priority="3">
      <formula>F25&gt;0</formula>
    </cfRule>
    <cfRule type="expression" dxfId="888" priority="4">
      <formula>F25&lt;0</formula>
    </cfRule>
  </conditionalFormatting>
  <conditionalFormatting sqref="H25">
    <cfRule type="expression" dxfId="887" priority="1">
      <formula>H25&gt;0</formula>
    </cfRule>
    <cfRule type="expression" dxfId="88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73.506199999999993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72.239999999999995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14447.999999999998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14701.239999999998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-253.2400000000016</v>
      </c>
      <c r="R7">
        <v>150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4">
        <v>50</v>
      </c>
      <c r="D8" s="3">
        <v>69.88</v>
      </c>
      <c r="E8" s="3">
        <v>0</v>
      </c>
      <c r="F8" s="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-253.2400000000016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-1.7225757827231011E-2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150</v>
      </c>
      <c r="I18" s="18"/>
      <c r="J18" s="18"/>
      <c r="K18" s="18">
        <f>SUM(K2:K5)</f>
        <v>10411.76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10232</v>
      </c>
      <c r="G19" s="350"/>
      <c r="H19" s="350">
        <f>SumByColor($A$19,H2:H17)</f>
        <v>150</v>
      </c>
      <c r="I19" s="350"/>
      <c r="J19" s="350"/>
      <c r="K19" s="351">
        <f>SumByColor($A$19,K3:K17)</f>
        <v>3664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5" si="16">C30*(E30-D30)</f>
        <v>-1534.0000000000005</v>
      </c>
      <c r="G30" s="39">
        <f t="shared" ref="G30:G35" si="17">D30*C30</f>
        <v>15046</v>
      </c>
      <c r="H30" s="227">
        <f t="shared" ref="H30:H35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838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79.463999999999999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78.741600000000005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78.019199999999998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77.296800000000005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76.574399999999997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75.852000000000004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75.129599999999996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74.407200000000003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73.684799999999996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72.962400000000002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72.239999999999995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71.517599999999987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70.795199999999994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70.072799999999987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69.350399999999993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68.627999999999986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67.905599999999993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67.183199999999999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66.460799999999992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65.738399999999999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65.015999999999991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5" priority="21">
      <formula>F47&gt;0</formula>
    </cfRule>
    <cfRule type="expression" dxfId="884" priority="22">
      <formula>F47&lt;0</formula>
    </cfRule>
  </conditionalFormatting>
  <conditionalFormatting sqref="Q7">
    <cfRule type="expression" dxfId="883" priority="19">
      <formula>Q7&gt;0</formula>
    </cfRule>
    <cfRule type="expression" dxfId="882" priority="20">
      <formula>Q7&lt;0</formula>
    </cfRule>
  </conditionalFormatting>
  <conditionalFormatting sqref="Q8">
    <cfRule type="expression" dxfId="881" priority="17">
      <formula>Q8&gt;0</formula>
    </cfRule>
    <cfRule type="expression" dxfId="880" priority="18">
      <formula>Q8&lt;0</formula>
    </cfRule>
  </conditionalFormatting>
  <conditionalFormatting sqref="F25:F46">
    <cfRule type="expression" dxfId="879" priority="15">
      <formula>F25&gt;0</formula>
    </cfRule>
    <cfRule type="expression" dxfId="878" priority="16">
      <formula>F25&lt;0</formula>
    </cfRule>
  </conditionalFormatting>
  <conditionalFormatting sqref="H25:H46">
    <cfRule type="expression" dxfId="877" priority="13">
      <formula>H25&gt;0</formula>
    </cfRule>
    <cfRule type="expression" dxfId="876" priority="14">
      <formula>H25&lt;0</formula>
    </cfRule>
  </conditionalFormatting>
  <conditionalFormatting sqref="F89:F110">
    <cfRule type="expression" dxfId="875" priority="11">
      <formula>F89&gt;0</formula>
    </cfRule>
    <cfRule type="expression" dxfId="874" priority="12">
      <formula>F89&lt;0</formula>
    </cfRule>
  </conditionalFormatting>
  <conditionalFormatting sqref="H89:H110">
    <cfRule type="expression" dxfId="873" priority="9">
      <formula>H89&gt;0</formula>
    </cfRule>
    <cfRule type="expression" dxfId="872" priority="10">
      <formula>H89&lt;0</formula>
    </cfRule>
  </conditionalFormatting>
  <conditionalFormatting sqref="Q10">
    <cfRule type="expression" dxfId="871" priority="7">
      <formula>Q10&gt;0</formula>
    </cfRule>
    <cfRule type="expression" dxfId="870" priority="8">
      <formula>Q10&lt;0</formula>
    </cfRule>
  </conditionalFormatting>
  <conditionalFormatting sqref="J25:J38">
    <cfRule type="expression" dxfId="869" priority="5">
      <formula>J25&gt;0</formula>
    </cfRule>
    <cfRule type="expression" dxfId="868" priority="6">
      <formula>J25&lt;0</formula>
    </cfRule>
  </conditionalFormatting>
  <conditionalFormatting sqref="K25:K38">
    <cfRule type="expression" dxfId="867" priority="3">
      <formula>K25&gt;0</formula>
    </cfRule>
    <cfRule type="expression" dxfId="866" priority="4">
      <formula>K25&lt;0</formula>
    </cfRule>
  </conditionalFormatting>
  <conditionalFormatting sqref="L25:L38">
    <cfRule type="expression" dxfId="865" priority="1">
      <formula>L25&gt;0</formula>
    </cfRule>
    <cfRule type="expression" dxfId="8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3" priority="21">
      <formula>F47&gt;0</formula>
    </cfRule>
    <cfRule type="expression" dxfId="862" priority="22">
      <formula>F47&lt;0</formula>
    </cfRule>
  </conditionalFormatting>
  <conditionalFormatting sqref="Q7">
    <cfRule type="expression" dxfId="861" priority="19">
      <formula>Q7&gt;0</formula>
    </cfRule>
    <cfRule type="expression" dxfId="860" priority="20">
      <formula>Q7&lt;0</formula>
    </cfRule>
  </conditionalFormatting>
  <conditionalFormatting sqref="Q8">
    <cfRule type="expression" dxfId="859" priority="17">
      <formula>Q8&gt;0</formula>
    </cfRule>
    <cfRule type="expression" dxfId="858" priority="18">
      <formula>Q8&lt;0</formula>
    </cfRule>
  </conditionalFormatting>
  <conditionalFormatting sqref="F25:F46">
    <cfRule type="expression" dxfId="857" priority="15">
      <formula>F25&gt;0</formula>
    </cfRule>
    <cfRule type="expression" dxfId="856" priority="16">
      <formula>F25&lt;0</formula>
    </cfRule>
  </conditionalFormatting>
  <conditionalFormatting sqref="H25:H46">
    <cfRule type="expression" dxfId="855" priority="13">
      <formula>H25&gt;0</formula>
    </cfRule>
    <cfRule type="expression" dxfId="854" priority="14">
      <formula>H25&lt;0</formula>
    </cfRule>
  </conditionalFormatting>
  <conditionalFormatting sqref="F89:F110">
    <cfRule type="expression" dxfId="853" priority="11">
      <formula>F89&gt;0</formula>
    </cfRule>
    <cfRule type="expression" dxfId="852" priority="12">
      <formula>F89&lt;0</formula>
    </cfRule>
  </conditionalFormatting>
  <conditionalFormatting sqref="H89:H110">
    <cfRule type="expression" dxfId="851" priority="9">
      <formula>H89&gt;0</formula>
    </cfRule>
    <cfRule type="expression" dxfId="850" priority="10">
      <formula>H89&lt;0</formula>
    </cfRule>
  </conditionalFormatting>
  <conditionalFormatting sqref="Q10">
    <cfRule type="expression" dxfId="849" priority="7">
      <formula>Q10&gt;0</formula>
    </cfRule>
    <cfRule type="expression" dxfId="848" priority="8">
      <formula>Q10&lt;0</formula>
    </cfRule>
  </conditionalFormatting>
  <conditionalFormatting sqref="J25:J38">
    <cfRule type="expression" dxfId="847" priority="5">
      <formula>J25&gt;0</formula>
    </cfRule>
    <cfRule type="expression" dxfId="846" priority="6">
      <formula>J25&lt;0</formula>
    </cfRule>
  </conditionalFormatting>
  <conditionalFormatting sqref="K25:K38">
    <cfRule type="expression" dxfId="845" priority="3">
      <formula>K25&gt;0</formula>
    </cfRule>
    <cfRule type="expression" dxfId="844" priority="4">
      <formula>K25&lt;0</formula>
    </cfRule>
  </conditionalFormatting>
  <conditionalFormatting sqref="L25:L38">
    <cfRule type="expression" dxfId="843" priority="1">
      <formula>L25&gt;0</formula>
    </cfRule>
    <cfRule type="expression" dxfId="8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1" priority="57">
      <formula>F27&gt;0</formula>
    </cfRule>
    <cfRule type="expression" dxfId="840" priority="58">
      <formula>F27&lt;0</formula>
    </cfRule>
  </conditionalFormatting>
  <conditionalFormatting sqref="H28:H33">
    <cfRule type="expression" dxfId="839" priority="53">
      <formula>H28&gt;0</formula>
    </cfRule>
    <cfRule type="expression" dxfId="838" priority="54">
      <formula>H28&lt;0</formula>
    </cfRule>
  </conditionalFormatting>
  <conditionalFormatting sqref="F24:F26">
    <cfRule type="expression" dxfId="837" priority="39">
      <formula>F24&gt;0</formula>
    </cfRule>
    <cfRule type="expression" dxfId="836" priority="40">
      <formula>F24&lt;0</formula>
    </cfRule>
  </conditionalFormatting>
  <conditionalFormatting sqref="Q8">
    <cfRule type="expression" dxfId="835" priority="33">
      <formula>Q8&gt;0</formula>
    </cfRule>
    <cfRule type="expression" dxfId="834" priority="34">
      <formula>Q8&lt;0</formula>
    </cfRule>
  </conditionalFormatting>
  <conditionalFormatting sqref="Q7">
    <cfRule type="expression" dxfId="833" priority="35">
      <formula>Q7&gt;0</formula>
    </cfRule>
    <cfRule type="expression" dxfId="832" priority="36">
      <formula>Q7&lt;0</formula>
    </cfRule>
  </conditionalFormatting>
  <conditionalFormatting sqref="F34">
    <cfRule type="expression" dxfId="831" priority="31">
      <formula>F34&gt;0</formula>
    </cfRule>
    <cfRule type="expression" dxfId="830" priority="32">
      <formula>F34&lt;0</formula>
    </cfRule>
  </conditionalFormatting>
  <conditionalFormatting sqref="H34">
    <cfRule type="expression" dxfId="829" priority="29">
      <formula>H34&gt;0</formula>
    </cfRule>
    <cfRule type="expression" dxfId="828" priority="30">
      <formula>H34&lt;0</formula>
    </cfRule>
  </conditionalFormatting>
  <conditionalFormatting sqref="M36">
    <cfRule type="expression" dxfId="827" priority="19">
      <formula>M36&gt;0</formula>
    </cfRule>
    <cfRule type="expression" dxfId="826" priority="20">
      <formula>M36&lt;0</formula>
    </cfRule>
  </conditionalFormatting>
  <conditionalFormatting sqref="Q10">
    <cfRule type="expression" dxfId="825" priority="15">
      <formula>Q10&gt;0</formula>
    </cfRule>
    <cfRule type="expression" dxfId="824" priority="16">
      <formula>Q10&lt;0</formula>
    </cfRule>
  </conditionalFormatting>
  <conditionalFormatting sqref="F23">
    <cfRule type="expression" dxfId="823" priority="13">
      <formula>F23&gt;0</formula>
    </cfRule>
    <cfRule type="expression" dxfId="822" priority="14">
      <formula>F23&lt;0</formula>
    </cfRule>
  </conditionalFormatting>
  <conditionalFormatting sqref="I25:J25">
    <cfRule type="expression" dxfId="821" priority="9">
      <formula>I25&gt;0</formula>
    </cfRule>
    <cfRule type="expression" dxfId="820" priority="10">
      <formula>I25&lt;0</formula>
    </cfRule>
  </conditionalFormatting>
  <conditionalFormatting sqref="I26:J27">
    <cfRule type="expression" dxfId="819" priority="7">
      <formula>I26&gt;0</formula>
    </cfRule>
    <cfRule type="expression" dxfId="818" priority="8">
      <formula>I26&lt;0</formula>
    </cfRule>
  </conditionalFormatting>
  <conditionalFormatting sqref="K25:K27">
    <cfRule type="expression" dxfId="817" priority="5">
      <formula>K25&gt;0</formula>
    </cfRule>
    <cfRule type="expression" dxfId="816" priority="6">
      <formula>K25&lt;0</formula>
    </cfRule>
  </conditionalFormatting>
  <conditionalFormatting sqref="I23:J23">
    <cfRule type="expression" dxfId="815" priority="3">
      <formula>I23&gt;0</formula>
    </cfRule>
    <cfRule type="expression" dxfId="8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24.09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19272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1606.6899999999987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154.43000000000029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8.0779094832659319E-3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2.4906600249066001E-2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SUM(H2:H7)</f>
        <v>800</v>
      </c>
      <c r="I18" s="18"/>
      <c r="J18" s="18"/>
      <c r="K18" s="18">
        <f>SUM(K2:K7)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26.499000000000002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26.258100000000002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26.017200000000003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25.776300000000003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25.535400000000003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25.294499999999999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25.053599999999999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24.8127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24.5718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" si="23">C50*(E50-D50)</f>
        <v>-847.99999999999898</v>
      </c>
      <c r="G50" s="39">
        <f t="shared" ref="G50" si="24">D50*C50</f>
        <v>19120</v>
      </c>
      <c r="H50" s="227">
        <f t="shared" ref="H50" si="25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0"/>
        <v>24.3309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24.09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23.8491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23.6082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23.3673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23.1264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22.8855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22.644599999999997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22.403700000000001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22.162800000000001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21.921900000000001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21.681000000000001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6">C68*(E68-D68)</f>
        <v>-30.999999999999872</v>
      </c>
      <c r="G68" s="373">
        <f t="shared" ref="G68:G73" si="27">D68*C68</f>
        <v>2500</v>
      </c>
      <c r="H68" s="374">
        <f t="shared" ref="H68:H73" si="28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6"/>
        <v>26.000000000000156</v>
      </c>
      <c r="G69" s="373">
        <f t="shared" si="27"/>
        <v>2500</v>
      </c>
      <c r="H69" s="374">
        <f t="shared" si="28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6"/>
        <v>157.00000000000003</v>
      </c>
      <c r="G70" s="373">
        <f t="shared" si="27"/>
        <v>2500</v>
      </c>
      <c r="H70" s="374">
        <f t="shared" si="28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6"/>
        <v>46.999999999999886</v>
      </c>
      <c r="G71" s="373">
        <f t="shared" si="27"/>
        <v>2500</v>
      </c>
      <c r="H71" s="374">
        <f t="shared" si="28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6"/>
        <v>69.000000000000128</v>
      </c>
      <c r="G72" s="373">
        <f t="shared" si="27"/>
        <v>2500</v>
      </c>
      <c r="H72" s="374">
        <f t="shared" si="28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6"/>
        <v>148.00000000000006</v>
      </c>
      <c r="G73" s="373">
        <f t="shared" si="27"/>
        <v>2500</v>
      </c>
      <c r="H73" s="374">
        <f t="shared" si="28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9">C74*(E74-D74)</f>
        <v>428.00000000000011</v>
      </c>
      <c r="G74" s="373">
        <f t="shared" ref="G74:G80" si="30">D74*C74</f>
        <v>2500</v>
      </c>
      <c r="H74" s="374">
        <f t="shared" ref="H74:H80" si="31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9"/>
        <v>368</v>
      </c>
      <c r="G75" s="373">
        <f t="shared" si="30"/>
        <v>2500</v>
      </c>
      <c r="H75" s="374">
        <f t="shared" si="31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9"/>
        <v>401.00000000000017</v>
      </c>
      <c r="G76" s="373">
        <f t="shared" si="30"/>
        <v>2500</v>
      </c>
      <c r="H76" s="374">
        <f t="shared" si="31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9"/>
        <v>389.00000000000006</v>
      </c>
      <c r="G77" s="373">
        <f t="shared" si="30"/>
        <v>2500</v>
      </c>
      <c r="H77" s="374">
        <f t="shared" si="31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9"/>
        <v>362.99999999999989</v>
      </c>
      <c r="G78" s="373">
        <f t="shared" si="30"/>
        <v>2500</v>
      </c>
      <c r="H78" s="374">
        <f t="shared" si="31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9"/>
        <v>434</v>
      </c>
      <c r="G79" s="373">
        <f t="shared" si="30"/>
        <v>2500</v>
      </c>
      <c r="H79" s="374">
        <f t="shared" si="31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9"/>
        <v>200</v>
      </c>
      <c r="G80" s="373">
        <f t="shared" si="30"/>
        <v>2500</v>
      </c>
      <c r="H80" s="374">
        <f t="shared" si="31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2">C85*(E85-D85)</f>
        <v>-9.9999999999999645</v>
      </c>
      <c r="G85" s="256">
        <f t="shared" ref="G85:G90" si="33">D85*C85</f>
        <v>1287</v>
      </c>
      <c r="H85" s="270">
        <f t="shared" ref="H85:H90" si="34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2"/>
        <v>-45.999999999999908</v>
      </c>
      <c r="G86" s="256">
        <f t="shared" si="33"/>
        <v>1287</v>
      </c>
      <c r="H86" s="270">
        <f t="shared" si="34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2"/>
        <v>-82.000000000000028</v>
      </c>
      <c r="G87" s="256">
        <f t="shared" si="33"/>
        <v>2496</v>
      </c>
      <c r="H87" s="270">
        <f t="shared" si="34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2"/>
        <v>-99.000000000000028</v>
      </c>
      <c r="G88" s="256">
        <f t="shared" si="33"/>
        <v>3720</v>
      </c>
      <c r="H88" s="270">
        <f t="shared" si="34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2"/>
        <v>-121.50000000000034</v>
      </c>
      <c r="G89" s="256">
        <f t="shared" si="33"/>
        <v>3720</v>
      </c>
      <c r="H89" s="270">
        <f t="shared" si="34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2"/>
        <v>-50.999999999999979</v>
      </c>
      <c r="G90" s="256">
        <f t="shared" si="33"/>
        <v>3720</v>
      </c>
      <c r="H90" s="270">
        <f t="shared" si="34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5">C91*(E91-D91)</f>
        <v>13.499999999999979</v>
      </c>
      <c r="G91" s="256">
        <f t="shared" ref="G91:G102" si="36">D91*C91</f>
        <v>3720</v>
      </c>
      <c r="H91" s="270">
        <f t="shared" ref="H91:H102" si="37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5"/>
        <v>40.499999999999936</v>
      </c>
      <c r="G92" s="256">
        <f t="shared" si="36"/>
        <v>3720</v>
      </c>
      <c r="H92" s="270">
        <f t="shared" si="37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5"/>
        <v>7.5000000000001066</v>
      </c>
      <c r="G93" s="256">
        <f t="shared" si="36"/>
        <v>3720</v>
      </c>
      <c r="H93" s="270">
        <f t="shared" si="37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5"/>
        <v>-33.000000000000362</v>
      </c>
      <c r="G94" s="256">
        <f t="shared" si="36"/>
        <v>3720</v>
      </c>
      <c r="H94" s="270">
        <f t="shared" si="37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5"/>
        <v>-211.50000000000003</v>
      </c>
      <c r="G95" s="256">
        <f t="shared" si="36"/>
        <v>3720</v>
      </c>
      <c r="H95" s="270">
        <f t="shared" si="37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5"/>
        <v>-144.00000000000011</v>
      </c>
      <c r="G96" s="256">
        <f t="shared" si="36"/>
        <v>3720</v>
      </c>
      <c r="H96" s="270">
        <f t="shared" si="37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5"/>
        <v>-73.500000000000298</v>
      </c>
      <c r="G97" s="256">
        <f t="shared" si="36"/>
        <v>3720</v>
      </c>
      <c r="H97" s="270">
        <f t="shared" si="37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5"/>
        <v>-104.53499999999991</v>
      </c>
      <c r="G98" s="256">
        <f t="shared" si="36"/>
        <v>3694.0349999999999</v>
      </c>
      <c r="H98" s="270">
        <f t="shared" si="37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5"/>
        <v>-164.53499999999968</v>
      </c>
      <c r="G99" s="256">
        <f t="shared" si="36"/>
        <v>3694.0349999999999</v>
      </c>
      <c r="H99" s="270">
        <f t="shared" si="37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5"/>
        <v>8.2949999999998525</v>
      </c>
      <c r="G100" s="256">
        <f t="shared" si="36"/>
        <v>3639.7050000000004</v>
      </c>
      <c r="H100" s="270">
        <f t="shared" si="37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5"/>
        <v>69.794999999999874</v>
      </c>
      <c r="G101" s="256">
        <f t="shared" si="36"/>
        <v>3639.7050000000004</v>
      </c>
      <c r="H101" s="270">
        <f t="shared" si="37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5"/>
        <v>589.25999999999976</v>
      </c>
      <c r="G102" s="256">
        <f t="shared" si="36"/>
        <v>2250.7400000000002</v>
      </c>
      <c r="H102" s="270">
        <f t="shared" si="37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3" priority="40">
      <formula>F81&gt;0</formula>
    </cfRule>
    <cfRule type="expression" dxfId="812" priority="41">
      <formula>F81&lt;0</formula>
    </cfRule>
  </conditionalFormatting>
  <conditionalFormatting sqref="Q7">
    <cfRule type="expression" dxfId="811" priority="28">
      <formula>Q7&gt;0</formula>
    </cfRule>
    <cfRule type="expression" dxfId="810" priority="29">
      <formula>Q7&lt;0</formula>
    </cfRule>
  </conditionalFormatting>
  <conditionalFormatting sqref="Q8">
    <cfRule type="expression" dxfId="809" priority="26">
      <formula>Q8&gt;0</formula>
    </cfRule>
    <cfRule type="expression" dxfId="808" priority="27">
      <formula>Q8&lt;0</formula>
    </cfRule>
  </conditionalFormatting>
  <conditionalFormatting sqref="F68:F80">
    <cfRule type="expression" dxfId="807" priority="24">
      <formula>F68&gt;0</formula>
    </cfRule>
    <cfRule type="expression" dxfId="806" priority="25">
      <formula>F68&lt;0</formula>
    </cfRule>
  </conditionalFormatting>
  <conditionalFormatting sqref="H68:H80">
    <cfRule type="expression" dxfId="805" priority="22">
      <formula>H68&gt;0</formula>
    </cfRule>
    <cfRule type="expression" dxfId="804" priority="23">
      <formula>H68&lt;0</formula>
    </cfRule>
  </conditionalFormatting>
  <conditionalFormatting sqref="H84:H87">
    <cfRule type="expression" dxfId="803" priority="18">
      <formula>H84&gt;0</formula>
    </cfRule>
    <cfRule type="expression" dxfId="802" priority="19">
      <formula>H84&lt;0</formula>
    </cfRule>
  </conditionalFormatting>
  <conditionalFormatting sqref="F84:F87">
    <cfRule type="expression" dxfId="801" priority="20">
      <formula>F84&gt;0</formula>
    </cfRule>
    <cfRule type="expression" dxfId="800" priority="21">
      <formula>F84&lt;0</formula>
    </cfRule>
  </conditionalFormatting>
  <conditionalFormatting sqref="M110">
    <cfRule type="expression" dxfId="799" priority="16">
      <formula>M110&gt;0</formula>
    </cfRule>
    <cfRule type="expression" dxfId="798" priority="17">
      <formula>M110&lt;0</formula>
    </cfRule>
  </conditionalFormatting>
  <conditionalFormatting sqref="F23:F24 F31:F60">
    <cfRule type="expression" dxfId="797" priority="14">
      <formula>F23&gt;0</formula>
    </cfRule>
    <cfRule type="expression" dxfId="796" priority="15">
      <formula>F23&lt;0</formula>
    </cfRule>
  </conditionalFormatting>
  <conditionalFormatting sqref="H23:H24 H31:H60">
    <cfRule type="expression" dxfId="795" priority="12">
      <formula>H23&gt;0</formula>
    </cfRule>
    <cfRule type="expression" dxfId="794" priority="13">
      <formula>H23&lt;0</formula>
    </cfRule>
  </conditionalFormatting>
  <conditionalFormatting sqref="Q10">
    <cfRule type="expression" dxfId="793" priority="10">
      <formula>Q10&gt;0</formula>
    </cfRule>
    <cfRule type="expression" dxfId="792" priority="11">
      <formula>Q10&lt;0</formula>
    </cfRule>
  </conditionalFormatting>
  <conditionalFormatting sqref="F25:F30">
    <cfRule type="expression" dxfId="791" priority="8">
      <formula>F25&gt;0</formula>
    </cfRule>
    <cfRule type="expression" dxfId="790" priority="9">
      <formula>F25&lt;0</formula>
    </cfRule>
  </conditionalFormatting>
  <conditionalFormatting sqref="H25:H30">
    <cfRule type="expression" dxfId="789" priority="6">
      <formula>H25&gt;0</formula>
    </cfRule>
    <cfRule type="expression" dxfId="788" priority="7">
      <formula>H25&lt;0</formula>
    </cfRule>
  </conditionalFormatting>
  <conditionalFormatting sqref="K28:K35">
    <cfRule type="expression" dxfId="787" priority="4">
      <formula>K28&gt;0</formula>
    </cfRule>
    <cfRule type="expression" dxfId="786" priority="5">
      <formula>K28&lt;0</formula>
    </cfRule>
  </conditionalFormatting>
  <conditionalFormatting sqref="K36:K60">
    <cfRule type="expression" dxfId="785" priority="2">
      <formula>K36&gt;0</formula>
    </cfRule>
    <cfRule type="expression" dxfId="784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2" priority="9">
      <formula>F39&gt;0</formula>
    </cfRule>
    <cfRule type="expression" dxfId="771" priority="10">
      <formula>F39&lt;0</formula>
    </cfRule>
  </conditionalFormatting>
  <conditionalFormatting sqref="F25:F38">
    <cfRule type="expression" dxfId="770" priority="7">
      <formula>F25&gt;0</formula>
    </cfRule>
    <cfRule type="expression" dxfId="769" priority="8">
      <formula>F25&lt;0</formula>
    </cfRule>
  </conditionalFormatting>
  <conditionalFormatting sqref="H25:H38">
    <cfRule type="expression" dxfId="768" priority="5">
      <formula>H25&gt;0</formula>
    </cfRule>
    <cfRule type="expression" dxfId="767" priority="6">
      <formula>H25&lt;0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73.987499999999997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14100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14797.5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-697.5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-697.5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-4.7136340598073999E-2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77.550000000000011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9">O42*$Q$4</f>
        <v>76.844999999999999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9"/>
        <v>76.14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9"/>
        <v>75.435000000000002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9"/>
        <v>74.73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9"/>
        <v>74.025000000000006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9"/>
        <v>73.320000000000007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9"/>
        <v>72.614999999999995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9"/>
        <v>71.91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9"/>
        <v>71.204999999999998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9"/>
        <v>70.5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9"/>
        <v>69.795000000000002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9"/>
        <v>69.09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9"/>
        <v>68.385000000000005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9"/>
        <v>67.679999999999993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9"/>
        <v>66.974999999999994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9"/>
        <v>66.27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9"/>
        <v>65.564999999999998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9"/>
        <v>64.86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9"/>
        <v>64.155000000000001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9"/>
        <v>63.45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2" priority="21">
      <formula>F47&gt;0</formula>
    </cfRule>
    <cfRule type="expression" dxfId="761" priority="22">
      <formula>F47&lt;0</formula>
    </cfRule>
  </conditionalFormatting>
  <conditionalFormatting sqref="Q7">
    <cfRule type="expression" dxfId="760" priority="19">
      <formula>Q7&gt;0</formula>
    </cfRule>
    <cfRule type="expression" dxfId="759" priority="20">
      <formula>Q7&lt;0</formula>
    </cfRule>
  </conditionalFormatting>
  <conditionalFormatting sqref="Q8">
    <cfRule type="expression" dxfId="758" priority="17">
      <formula>Q8&gt;0</formula>
    </cfRule>
    <cfRule type="expression" dxfId="757" priority="18">
      <formula>Q8&lt;0</formula>
    </cfRule>
  </conditionalFormatting>
  <conditionalFormatting sqref="F25:F46">
    <cfRule type="expression" dxfId="756" priority="15">
      <formula>F25&gt;0</formula>
    </cfRule>
    <cfRule type="expression" dxfId="755" priority="16">
      <formula>F25&lt;0</formula>
    </cfRule>
  </conditionalFormatting>
  <conditionalFormatting sqref="H25:H46">
    <cfRule type="expression" dxfId="754" priority="13">
      <formula>H25&gt;0</formula>
    </cfRule>
    <cfRule type="expression" dxfId="753" priority="14">
      <formula>H25&lt;0</formula>
    </cfRule>
  </conditionalFormatting>
  <conditionalFormatting sqref="F89:F110">
    <cfRule type="expression" dxfId="752" priority="11">
      <formula>F89&gt;0</formula>
    </cfRule>
    <cfRule type="expression" dxfId="751" priority="12">
      <formula>F89&lt;0</formula>
    </cfRule>
  </conditionalFormatting>
  <conditionalFormatting sqref="H89:H110">
    <cfRule type="expression" dxfId="750" priority="9">
      <formula>H89&gt;0</formula>
    </cfRule>
    <cfRule type="expression" dxfId="749" priority="10">
      <formula>H89&lt;0</formula>
    </cfRule>
  </conditionalFormatting>
  <conditionalFormatting sqref="Q10">
    <cfRule type="expression" dxfId="748" priority="7">
      <formula>Q10&gt;0</formula>
    </cfRule>
    <cfRule type="expression" dxfId="747" priority="8">
      <formula>Q10&lt;0</formula>
    </cfRule>
  </conditionalFormatting>
  <conditionalFormatting sqref="J25:J38">
    <cfRule type="expression" dxfId="746" priority="5">
      <formula>J25&gt;0</formula>
    </cfRule>
    <cfRule type="expression" dxfId="745" priority="6">
      <formula>J25&lt;0</formula>
    </cfRule>
  </conditionalFormatting>
  <conditionalFormatting sqref="K25:K38">
    <cfRule type="expression" dxfId="744" priority="3">
      <formula>K25&gt;0</formula>
    </cfRule>
    <cfRule type="expression" dxfId="743" priority="4">
      <formula>K25&lt;0</formula>
    </cfRule>
  </conditionalFormatting>
  <conditionalFormatting sqref="L25:L38">
    <cfRule type="expression" dxfId="742" priority="1">
      <formula>L25&gt;0</formula>
    </cfRule>
    <cfRule type="expression" dxfId="7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0" priority="137">
      <formula>F30&gt;0</formula>
    </cfRule>
    <cfRule type="expression" dxfId="739" priority="138">
      <formula>F30&lt;0</formula>
    </cfRule>
  </conditionalFormatting>
  <conditionalFormatting sqref="H47:H58">
    <cfRule type="expression" dxfId="738" priority="129">
      <formula>H47&gt;0</formula>
    </cfRule>
    <cfRule type="expression" dxfId="737" priority="130">
      <formula>H47&lt;0</formula>
    </cfRule>
  </conditionalFormatting>
  <conditionalFormatting sqref="H59">
    <cfRule type="expression" dxfId="736" priority="119">
      <formula>H59&gt;0</formula>
    </cfRule>
    <cfRule type="expression" dxfId="735" priority="120">
      <formula>H59&lt;0</formula>
    </cfRule>
  </conditionalFormatting>
  <conditionalFormatting sqref="H60">
    <cfRule type="expression" dxfId="734" priority="115">
      <formula>H60&gt;0</formula>
    </cfRule>
    <cfRule type="expression" dxfId="733" priority="116">
      <formula>H60&lt;0</formula>
    </cfRule>
  </conditionalFormatting>
  <conditionalFormatting sqref="H61:H66">
    <cfRule type="expression" dxfId="732" priority="111">
      <formula>H61&gt;0</formula>
    </cfRule>
    <cfRule type="expression" dxfId="731" priority="112">
      <formula>H61&lt;0</formula>
    </cfRule>
  </conditionalFormatting>
  <conditionalFormatting sqref="Q8">
    <cfRule type="expression" dxfId="730" priority="95">
      <formula>Q8&gt;0</formula>
    </cfRule>
    <cfRule type="expression" dxfId="729" priority="96">
      <formula>Q8&lt;0</formula>
    </cfRule>
  </conditionalFormatting>
  <conditionalFormatting sqref="Q7">
    <cfRule type="expression" dxfId="728" priority="97">
      <formula>Q7&gt;0</formula>
    </cfRule>
    <cfRule type="expression" dxfId="727" priority="98">
      <formula>Q7&lt;0</formula>
    </cfRule>
  </conditionalFormatting>
  <conditionalFormatting sqref="F178 H178">
    <cfRule type="expression" dxfId="726" priority="93">
      <formula>F178&gt;0</formula>
    </cfRule>
    <cfRule type="expression" dxfId="725" priority="94">
      <formula>F178&lt;0</formula>
    </cfRule>
  </conditionalFormatting>
  <conditionalFormatting sqref="Q10">
    <cfRule type="expression" dxfId="724" priority="87">
      <formula>Q10&gt;0</formula>
    </cfRule>
    <cfRule type="expression" dxfId="723" priority="88">
      <formula>Q10&lt;0</formula>
    </cfRule>
  </conditionalFormatting>
  <conditionalFormatting sqref="Q9">
    <cfRule type="expression" dxfId="722" priority="81">
      <formula>Q9&gt;0</formula>
    </cfRule>
    <cfRule type="expression" dxfId="721" priority="82">
      <formula>Q9&lt;0</formula>
    </cfRule>
  </conditionalFormatting>
  <conditionalFormatting sqref="F201:F248">
    <cfRule type="expression" dxfId="720" priority="41">
      <formula>F201&gt;0</formula>
    </cfRule>
    <cfRule type="expression" dxfId="719" priority="42">
      <formula>F201&lt;0</formula>
    </cfRule>
  </conditionalFormatting>
  <conditionalFormatting sqref="H201:H248">
    <cfRule type="expression" dxfId="718" priority="39">
      <formula>H201&gt;0</formula>
    </cfRule>
    <cfRule type="expression" dxfId="717" priority="40">
      <formula>H201&lt;0</formula>
    </cfRule>
  </conditionalFormatting>
  <conditionalFormatting sqref="J208">
    <cfRule type="expression" dxfId="716" priority="37">
      <formula>J208&gt;0</formula>
    </cfRule>
    <cfRule type="expression" dxfId="715" priority="38">
      <formula>J208&lt;0</formula>
    </cfRule>
  </conditionalFormatting>
  <conditionalFormatting sqref="J214:J215">
    <cfRule type="expression" dxfId="714" priority="35">
      <formula>J214&gt;0</formula>
    </cfRule>
    <cfRule type="expression" dxfId="713" priority="36">
      <formula>J214&lt;0</formula>
    </cfRule>
  </conditionalFormatting>
  <conditionalFormatting sqref="J216">
    <cfRule type="expression" dxfId="712" priority="33">
      <formula>J216&gt;0</formula>
    </cfRule>
    <cfRule type="expression" dxfId="711" priority="34">
      <formula>J216&lt;0</formula>
    </cfRule>
  </conditionalFormatting>
  <conditionalFormatting sqref="J217:J219 J221:J224">
    <cfRule type="expression" dxfId="710" priority="31">
      <formula>J217&gt;0</formula>
    </cfRule>
    <cfRule type="expression" dxfId="709" priority="32">
      <formula>J217&lt;0</formula>
    </cfRule>
  </conditionalFormatting>
  <conditionalFormatting sqref="K208">
    <cfRule type="expression" dxfId="708" priority="29">
      <formula>K208&gt;0</formula>
    </cfRule>
    <cfRule type="expression" dxfId="707" priority="30">
      <formula>K208&lt;0</formula>
    </cfRule>
  </conditionalFormatting>
  <conditionalFormatting sqref="K214:K215">
    <cfRule type="expression" dxfId="706" priority="27">
      <formula>K214&gt;0</formula>
    </cfRule>
    <cfRule type="expression" dxfId="705" priority="28">
      <formula>K214&lt;0</formula>
    </cfRule>
  </conditionalFormatting>
  <conditionalFormatting sqref="K216">
    <cfRule type="expression" dxfId="704" priority="25">
      <formula>K216&gt;0</formula>
    </cfRule>
    <cfRule type="expression" dxfId="703" priority="26">
      <formula>K216&lt;0</formula>
    </cfRule>
  </conditionalFormatting>
  <conditionalFormatting sqref="K217:K224">
    <cfRule type="expression" dxfId="702" priority="23">
      <formula>K217&gt;0</formula>
    </cfRule>
    <cfRule type="expression" dxfId="701" priority="24">
      <formula>K217&lt;0</formula>
    </cfRule>
  </conditionalFormatting>
  <conditionalFormatting sqref="L208">
    <cfRule type="expression" dxfId="700" priority="21">
      <formula>L208&gt;0</formula>
    </cfRule>
    <cfRule type="expression" dxfId="699" priority="22">
      <formula>L208&lt;0</formula>
    </cfRule>
  </conditionalFormatting>
  <conditionalFormatting sqref="L214:L215">
    <cfRule type="expression" dxfId="698" priority="19">
      <formula>L214&gt;0</formula>
    </cfRule>
    <cfRule type="expression" dxfId="697" priority="20">
      <formula>L214&lt;0</formula>
    </cfRule>
  </conditionalFormatting>
  <conditionalFormatting sqref="L216">
    <cfRule type="expression" dxfId="696" priority="17">
      <formula>L216&gt;0</formula>
    </cfRule>
    <cfRule type="expression" dxfId="695" priority="18">
      <formula>L216&lt;0</formula>
    </cfRule>
  </conditionalFormatting>
  <conditionalFormatting sqref="L217:L224">
    <cfRule type="expression" dxfId="694" priority="15">
      <formula>L217&gt;0</formula>
    </cfRule>
    <cfRule type="expression" dxfId="693" priority="16">
      <formula>L217&lt;0</formula>
    </cfRule>
  </conditionalFormatting>
  <conditionalFormatting sqref="K225">
    <cfRule type="expression" dxfId="692" priority="13">
      <formula>K225&gt;0</formula>
    </cfRule>
    <cfRule type="expression" dxfId="691" priority="14">
      <formula>K225&lt;0</formula>
    </cfRule>
  </conditionalFormatting>
  <conditionalFormatting sqref="L225:L232">
    <cfRule type="expression" dxfId="690" priority="11">
      <formula>L225&gt;0</formula>
    </cfRule>
    <cfRule type="expression" dxfId="689" priority="12">
      <formula>L225&lt;0</formula>
    </cfRule>
  </conditionalFormatting>
  <conditionalFormatting sqref="K226">
    <cfRule type="expression" dxfId="688" priority="9">
      <formula>K226&gt;0</formula>
    </cfRule>
    <cfRule type="expression" dxfId="687" priority="10">
      <formula>K226&lt;0</formula>
    </cfRule>
  </conditionalFormatting>
  <conditionalFormatting sqref="K227">
    <cfRule type="expression" dxfId="686" priority="7">
      <formula>K227&gt;0</formula>
    </cfRule>
    <cfRule type="expression" dxfId="685" priority="8">
      <formula>K227&lt;0</formula>
    </cfRule>
  </conditionalFormatting>
  <conditionalFormatting sqref="K228:K248">
    <cfRule type="expression" dxfId="684" priority="5">
      <formula>K228&gt;0</formula>
    </cfRule>
    <cfRule type="expression" dxfId="683" priority="6">
      <formula>K228&lt;0</formula>
    </cfRule>
  </conditionalFormatting>
  <conditionalFormatting sqref="L233:L237">
    <cfRule type="expression" dxfId="682" priority="3">
      <formula>L233&gt;0</formula>
    </cfRule>
    <cfRule type="expression" dxfId="681" priority="4">
      <formula>L233&lt;0</formula>
    </cfRule>
  </conditionalFormatting>
  <conditionalFormatting sqref="L238:L243">
    <cfRule type="expression" dxfId="680" priority="1">
      <formula>L238&gt;0</formula>
    </cfRule>
    <cfRule type="expression" dxfId="67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8" priority="11">
      <formula>F27&gt;0</formula>
    </cfRule>
    <cfRule type="expression" dxfId="677" priority="12">
      <formula>F27&lt;0</formula>
    </cfRule>
  </conditionalFormatting>
  <conditionalFormatting sqref="H27:H29">
    <cfRule type="expression" dxfId="676" priority="9">
      <formula>H27&gt;0</formula>
    </cfRule>
    <cfRule type="expression" dxfId="675" priority="10">
      <formula>H27&lt;0</formula>
    </cfRule>
  </conditionalFormatting>
  <conditionalFormatting sqref="F23:F26">
    <cfRule type="expression" dxfId="674" priority="7">
      <formula>F23&gt;0</formula>
    </cfRule>
    <cfRule type="expression" dxfId="673" priority="8">
      <formula>F23&lt;0</formula>
    </cfRule>
  </conditionalFormatting>
  <conditionalFormatting sqref="H23:H26">
    <cfRule type="expression" dxfId="672" priority="5">
      <formula>H23&gt;0</formula>
    </cfRule>
    <cfRule type="expression" dxfId="671" priority="6">
      <formula>H23&lt;0</formula>
    </cfRule>
  </conditionalFormatting>
  <conditionalFormatting sqref="Q8">
    <cfRule type="expression" dxfId="670" priority="1">
      <formula>Q8&gt;0</formula>
    </cfRule>
    <cfRule type="expression" dxfId="669" priority="2">
      <formula>Q8&lt;0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6" priority="7">
      <formula>F21&gt;0</formula>
    </cfRule>
    <cfRule type="expression" dxfId="665" priority="8">
      <formula>F21&lt;0</formula>
    </cfRule>
  </conditionalFormatting>
  <conditionalFormatting sqref="F22">
    <cfRule type="expression" dxfId="664" priority="5">
      <formula>F22&gt;0</formula>
    </cfRule>
    <cfRule type="expression" dxfId="663" priority="6">
      <formula>F22&lt;0</formula>
    </cfRule>
  </conditionalFormatting>
  <conditionalFormatting sqref="Q8">
    <cfRule type="expression" dxfId="662" priority="1">
      <formula>Q8&gt;0</formula>
    </cfRule>
    <cfRule type="expression" dxfId="661" priority="2">
      <formula>Q8&lt;0</formula>
    </cfRule>
  </conditionalFormatting>
  <conditionalFormatting sqref="Q7">
    <cfRule type="expression" dxfId="660" priority="3">
      <formula>Q7&gt;0</formula>
    </cfRule>
    <cfRule type="expression" dxfId="65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8" priority="17">
      <formula>F38&gt;0</formula>
    </cfRule>
    <cfRule type="expression" dxfId="657" priority="18">
      <formula>F38&lt;0</formula>
    </cfRule>
  </conditionalFormatting>
  <conditionalFormatting sqref="H38:H72">
    <cfRule type="expression" dxfId="656" priority="9">
      <formula>H38&gt;0</formula>
    </cfRule>
    <cfRule type="expression" dxfId="655" priority="10">
      <formula>H38&lt;0</formula>
    </cfRule>
  </conditionalFormatting>
  <conditionalFormatting sqref="F21:F37">
    <cfRule type="expression" dxfId="654" priority="7">
      <formula>F21&gt;0</formula>
    </cfRule>
    <cfRule type="expression" dxfId="653" priority="8">
      <formula>F21&lt;0</formula>
    </cfRule>
  </conditionalFormatting>
  <conditionalFormatting sqref="H21:H37">
    <cfRule type="expression" dxfId="652" priority="5">
      <formula>H21&gt;0</formula>
    </cfRule>
    <cfRule type="expression" dxfId="651" priority="6">
      <formula>H21&lt;0</formula>
    </cfRule>
  </conditionalFormatting>
  <conditionalFormatting sqref="Q8">
    <cfRule type="expression" dxfId="650" priority="1">
      <formula>Q8&gt;0</formula>
    </cfRule>
    <cfRule type="expression" dxfId="649" priority="2">
      <formula>Q8&lt;0</formula>
    </cfRule>
  </conditionalFormatting>
  <conditionalFormatting sqref="Q7">
    <cfRule type="expression" dxfId="648" priority="3">
      <formula>Q7&gt;0</formula>
    </cfRule>
    <cfRule type="expression" dxfId="64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6" priority="11">
      <formula>F24&gt;0</formula>
    </cfRule>
    <cfRule type="expression" dxfId="645" priority="12">
      <formula>F24&lt;0</formula>
    </cfRule>
  </conditionalFormatting>
  <conditionalFormatting sqref="H27:H30">
    <cfRule type="expression" dxfId="644" priority="9">
      <formula>H27&gt;0</formula>
    </cfRule>
    <cfRule type="expression" dxfId="643" priority="10">
      <formula>H27&lt;0</formula>
    </cfRule>
  </conditionalFormatting>
  <conditionalFormatting sqref="F25">
    <cfRule type="expression" dxfId="642" priority="7">
      <formula>F25&gt;0</formula>
    </cfRule>
    <cfRule type="expression" dxfId="641" priority="8">
      <formula>F25&lt;0</formula>
    </cfRule>
  </conditionalFormatting>
  <conditionalFormatting sqref="H24:H26">
    <cfRule type="expression" dxfId="640" priority="5">
      <formula>H24&gt;0</formula>
    </cfRule>
    <cfRule type="expression" dxfId="639" priority="6">
      <formula>H24&lt;0</formula>
    </cfRule>
  </conditionalFormatting>
  <conditionalFormatting sqref="Q7">
    <cfRule type="expression" dxfId="638" priority="3">
      <formula>Q7&gt;0</formula>
    </cfRule>
    <cfRule type="expression" dxfId="637" priority="4">
      <formula>Q7&lt;0</formula>
    </cfRule>
  </conditionalFormatting>
  <conditionalFormatting sqref="Q8">
    <cfRule type="expression" dxfId="636" priority="1">
      <formula>Q8&gt;0</formula>
    </cfRule>
    <cfRule type="expression" dxfId="63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4" priority="17">
      <formula>F28&gt;0</formula>
    </cfRule>
    <cfRule type="expression" dxfId="633" priority="18">
      <formula>F28&lt;0</formula>
    </cfRule>
  </conditionalFormatting>
  <conditionalFormatting sqref="F28 F33:F35">
    <cfRule type="expression" dxfId="632" priority="19">
      <formula>F28&gt;0</formula>
    </cfRule>
    <cfRule type="expression" dxfId="631" priority="20">
      <formula>F28&lt;0</formula>
    </cfRule>
  </conditionalFormatting>
  <conditionalFormatting sqref="H28 H33:H35">
    <cfRule type="expression" dxfId="630" priority="15">
      <formula>H28&gt;0</formula>
    </cfRule>
    <cfRule type="expression" dxfId="629" priority="16">
      <formula>H28&lt;0</formula>
    </cfRule>
  </conditionalFormatting>
  <conditionalFormatting sqref="F21:F27">
    <cfRule type="expression" dxfId="628" priority="13">
      <formula>F21&gt;0</formula>
    </cfRule>
    <cfRule type="expression" dxfId="627" priority="14">
      <formula>F21&lt;0</formula>
    </cfRule>
  </conditionalFormatting>
  <conditionalFormatting sqref="H21:H27">
    <cfRule type="expression" dxfId="626" priority="11">
      <formula>H21&gt;0</formula>
    </cfRule>
    <cfRule type="expression" dxfId="625" priority="12">
      <formula>H21&lt;0</formula>
    </cfRule>
  </conditionalFormatting>
  <conditionalFormatting sqref="Q8">
    <cfRule type="expression" dxfId="624" priority="7">
      <formula>Q8&gt;0</formula>
    </cfRule>
    <cfRule type="expression" dxfId="623" priority="8">
      <formula>Q8&lt;0</formula>
    </cfRule>
  </conditionalFormatting>
  <conditionalFormatting sqref="Q7">
    <cfRule type="expression" dxfId="622" priority="9">
      <formula>Q7&gt;0</formula>
    </cfRule>
    <cfRule type="expression" dxfId="621" priority="10">
      <formula>Q7&lt;0</formula>
    </cfRule>
  </conditionalFormatting>
  <conditionalFormatting sqref="F29:F32">
    <cfRule type="expression" dxfId="620" priority="5">
      <formula>F29&gt;0</formula>
    </cfRule>
    <cfRule type="expression" dxfId="619" priority="6">
      <formula>F29&lt;0</formula>
    </cfRule>
  </conditionalFormatting>
  <conditionalFormatting sqref="H29:H32">
    <cfRule type="expression" dxfId="618" priority="3">
      <formula>H29&gt;0</formula>
    </cfRule>
    <cfRule type="expression" dxfId="617" priority="4">
      <formula>H29&lt;0</formula>
    </cfRule>
  </conditionalFormatting>
  <conditionalFormatting sqref="M37">
    <cfRule type="expression" dxfId="616" priority="1">
      <formula>M37&gt;0</formula>
    </cfRule>
    <cfRule type="expression" dxfId="61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4" priority="19">
      <formula>F25&gt;0</formula>
    </cfRule>
    <cfRule type="expression" dxfId="61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2" priority="11">
      <formula>F28&gt;0</formula>
    </cfRule>
    <cfRule type="expression" dxfId="611" priority="12">
      <formula>F28&lt;0</formula>
    </cfRule>
  </conditionalFormatting>
  <conditionalFormatting sqref="F28:F35">
    <cfRule type="expression" dxfId="610" priority="13">
      <formula>F28&gt;0</formula>
    </cfRule>
    <cfRule type="expression" dxfId="609" priority="14">
      <formula>F28&lt;0</formula>
    </cfRule>
  </conditionalFormatting>
  <conditionalFormatting sqref="H25:H35">
    <cfRule type="expression" dxfId="608" priority="9">
      <formula>H25&gt;0</formula>
    </cfRule>
    <cfRule type="expression" dxfId="607" priority="10">
      <formula>H25&lt;0</formula>
    </cfRule>
  </conditionalFormatting>
  <conditionalFormatting sqref="F21:F24">
    <cfRule type="expression" dxfId="606" priority="7">
      <formula>F21&gt;0</formula>
    </cfRule>
    <cfRule type="expression" dxfId="605" priority="8">
      <formula>F21&lt;0</formula>
    </cfRule>
  </conditionalFormatting>
  <conditionalFormatting sqref="H21:H24">
    <cfRule type="expression" dxfId="604" priority="5">
      <formula>H21&gt;0</formula>
    </cfRule>
    <cfRule type="expression" dxfId="603" priority="6">
      <formula>H21&lt;0</formula>
    </cfRule>
  </conditionalFormatting>
  <conditionalFormatting sqref="Q8">
    <cfRule type="expression" dxfId="602" priority="1">
      <formula>Q8&gt;0</formula>
    </cfRule>
    <cfRule type="expression" dxfId="601" priority="2">
      <formula>Q8&lt;0</formula>
    </cfRule>
  </conditionalFormatting>
  <conditionalFormatting sqref="Q7">
    <cfRule type="expression" dxfId="600" priority="3">
      <formula>Q7&gt;0</formula>
    </cfRule>
    <cfRule type="expression" dxfId="59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8" priority="29">
      <formula>F40&gt;0</formula>
    </cfRule>
    <cfRule type="expression" dxfId="597" priority="30">
      <formula>F40&lt;0</formula>
    </cfRule>
  </conditionalFormatting>
  <conditionalFormatting sqref="F40:F45">
    <cfRule type="expression" dxfId="596" priority="31">
      <formula>F40&gt;0</formula>
    </cfRule>
    <cfRule type="expression" dxfId="595" priority="32">
      <formula>F40&lt;0</formula>
    </cfRule>
  </conditionalFormatting>
  <conditionalFormatting sqref="H40:H45">
    <cfRule type="expression" dxfId="594" priority="27">
      <formula>H40&gt;0</formula>
    </cfRule>
    <cfRule type="expression" dxfId="593" priority="28">
      <formula>H40&lt;0</formula>
    </cfRule>
  </conditionalFormatting>
  <conditionalFormatting sqref="F23:F39">
    <cfRule type="expression" dxfId="592" priority="13">
      <formula>F23&gt;0</formula>
    </cfRule>
    <cfRule type="expression" dxfId="591" priority="14">
      <formula>F23&lt;0</formula>
    </cfRule>
  </conditionalFormatting>
  <conditionalFormatting sqref="H23:H39">
    <cfRule type="expression" dxfId="590" priority="11">
      <formula>H23&gt;0</formula>
    </cfRule>
    <cfRule type="expression" dxfId="589" priority="12">
      <formula>H23&lt;0</formula>
    </cfRule>
  </conditionalFormatting>
  <conditionalFormatting sqref="Q7">
    <cfRule type="expression" dxfId="588" priority="9">
      <formula>Q7&gt;0</formula>
    </cfRule>
    <cfRule type="expression" dxfId="587" priority="10">
      <formula>Q7&lt;0</formula>
    </cfRule>
  </conditionalFormatting>
  <conditionalFormatting sqref="Q8">
    <cfRule type="expression" dxfId="586" priority="7">
      <formula>Q8&gt;0</formula>
    </cfRule>
    <cfRule type="expression" dxfId="585" priority="8">
      <formula>Q8&lt;0</formula>
    </cfRule>
  </conditionalFormatting>
  <conditionalFormatting sqref="Q10">
    <cfRule type="expression" dxfId="584" priority="1">
      <formula>Q10&gt;0</formula>
    </cfRule>
    <cfRule type="expression" dxfId="58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2" priority="39">
      <formula>Q12&gt;0</formula>
    </cfRule>
    <cfRule type="expression" dxfId="58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0" priority="33">
      <formula>F25&gt;0</formula>
    </cfRule>
    <cfRule type="expression" dxfId="579" priority="34">
      <formula>F25&lt;0</formula>
    </cfRule>
  </conditionalFormatting>
  <conditionalFormatting sqref="F30">
    <cfRule type="expression" dxfId="578" priority="31">
      <formula>F30&gt;0</formula>
    </cfRule>
    <cfRule type="expression" dxfId="577" priority="32">
      <formula>F30&lt;0</formula>
    </cfRule>
  </conditionalFormatting>
  <conditionalFormatting sqref="F31">
    <cfRule type="expression" dxfId="576" priority="29">
      <formula>F31&gt;0</formula>
    </cfRule>
    <cfRule type="expression" dxfId="575" priority="30">
      <formula>F31&lt;0</formula>
    </cfRule>
  </conditionalFormatting>
  <conditionalFormatting sqref="F32:F34">
    <cfRule type="expression" dxfId="574" priority="27">
      <formula>F32&gt;0</formula>
    </cfRule>
    <cfRule type="expression" dxfId="573" priority="28">
      <formula>F32&lt;0</formula>
    </cfRule>
  </conditionalFormatting>
  <conditionalFormatting sqref="H25:H29">
    <cfRule type="expression" dxfId="572" priority="25">
      <formula>H25&gt;0</formula>
    </cfRule>
    <cfRule type="expression" dxfId="571" priority="26">
      <formula>H25&lt;0</formula>
    </cfRule>
  </conditionalFormatting>
  <conditionalFormatting sqref="H30">
    <cfRule type="expression" dxfId="570" priority="23">
      <formula>H30&gt;0</formula>
    </cfRule>
    <cfRule type="expression" dxfId="569" priority="24">
      <formula>H30&lt;0</formula>
    </cfRule>
  </conditionalFormatting>
  <conditionalFormatting sqref="H31">
    <cfRule type="expression" dxfId="568" priority="21">
      <formula>H31&gt;0</formula>
    </cfRule>
    <cfRule type="expression" dxfId="567" priority="22">
      <formula>H31&lt;0</formula>
    </cfRule>
  </conditionalFormatting>
  <conditionalFormatting sqref="H32:H34">
    <cfRule type="expression" dxfId="566" priority="19">
      <formula>H32&gt;0</formula>
    </cfRule>
    <cfRule type="expression" dxfId="565" priority="20">
      <formula>H32&lt;0</formula>
    </cfRule>
  </conditionalFormatting>
  <conditionalFormatting sqref="F35">
    <cfRule type="expression" dxfId="564" priority="17">
      <formula>F35&gt;0</formula>
    </cfRule>
    <cfRule type="expression" dxfId="563" priority="18">
      <formula>F35&lt;0</formula>
    </cfRule>
  </conditionalFormatting>
  <conditionalFormatting sqref="H35">
    <cfRule type="expression" dxfId="562" priority="15">
      <formula>H35&gt;0</formula>
    </cfRule>
    <cfRule type="expression" dxfId="561" priority="16">
      <formula>H35&lt;0</formula>
    </cfRule>
  </conditionalFormatting>
  <conditionalFormatting sqref="F36">
    <cfRule type="expression" dxfId="560" priority="13">
      <formula>F36&gt;0</formula>
    </cfRule>
    <cfRule type="expression" dxfId="559" priority="14">
      <formula>F36&lt;0</formula>
    </cfRule>
  </conditionalFormatting>
  <conditionalFormatting sqref="H36">
    <cfRule type="expression" dxfId="558" priority="11">
      <formula>H36&gt;0</formula>
    </cfRule>
    <cfRule type="expression" dxfId="557" priority="12">
      <formula>H36&lt;0</formula>
    </cfRule>
  </conditionalFormatting>
  <conditionalFormatting sqref="H23:H24">
    <cfRule type="expression" dxfId="556" priority="5">
      <formula>H23&gt;0</formula>
    </cfRule>
    <cfRule type="expression" dxfId="555" priority="6">
      <formula>H23&lt;0</formula>
    </cfRule>
  </conditionalFormatting>
  <conditionalFormatting sqref="F23:F24">
    <cfRule type="expression" dxfId="554" priority="7">
      <formula>F23&gt;0</formula>
    </cfRule>
    <cfRule type="expression" dxfId="553" priority="8">
      <formula>F23&lt;0</formula>
    </cfRule>
  </conditionalFormatting>
  <conditionalFormatting sqref="Q7">
    <cfRule type="expression" dxfId="552" priority="3">
      <formula>Q7&gt;0</formula>
    </cfRule>
    <cfRule type="expression" dxfId="551" priority="4">
      <formula>Q7&lt;0</formula>
    </cfRule>
  </conditionalFormatting>
  <conditionalFormatting sqref="Q8">
    <cfRule type="expression" dxfId="550" priority="1">
      <formula>Q8&gt;0</formula>
    </cfRule>
    <cfRule type="expression" dxfId="54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55.57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6668.4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1880.9800000000014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276.39999999999964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4.3241551939924849E-2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61.127000000000002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60.571300000000008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60.015600000000006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59.459900000000005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58.904200000000003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58.348500000000001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57.7928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57.237100000000005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56.681400000000004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56.125700000000002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55.57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55.014299999999999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54.458599999999997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53.902899999999995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53.347200000000001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52.791499999999999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52.235799999999998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51.680100000000003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51.124400000000001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50.5687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50.012999999999998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8" priority="51">
      <formula>Q8&gt;0</formula>
    </cfRule>
    <cfRule type="expression" dxfId="547" priority="52">
      <formula>Q8&lt;0</formula>
    </cfRule>
  </conditionalFormatting>
  <conditionalFormatting sqref="Q7">
    <cfRule type="expression" dxfId="546" priority="53">
      <formula>Q7&gt;0</formula>
    </cfRule>
    <cfRule type="expression" dxfId="545" priority="54">
      <formula>Q7&lt;0</formula>
    </cfRule>
  </conditionalFormatting>
  <conditionalFormatting sqref="M50">
    <cfRule type="expression" dxfId="544" priority="41">
      <formula>M50&gt;0</formula>
    </cfRule>
    <cfRule type="expression" dxfId="543" priority="42">
      <formula>M50&lt;0</formula>
    </cfRule>
  </conditionalFormatting>
  <conditionalFormatting sqref="M50">
    <cfRule type="expression" dxfId="542" priority="43">
      <formula>M50&gt;0</formula>
    </cfRule>
    <cfRule type="expression" dxfId="541" priority="44">
      <formula>M50&lt;0</formula>
    </cfRule>
  </conditionalFormatting>
  <conditionalFormatting sqref="F24:F26">
    <cfRule type="expression" dxfId="540" priority="29">
      <formula>F24&gt;0</formula>
    </cfRule>
    <cfRule type="expression" dxfId="539" priority="30">
      <formula>F24&lt;0</formula>
    </cfRule>
  </conditionalFormatting>
  <conditionalFormatting sqref="F24:F26">
    <cfRule type="expression" dxfId="538" priority="31">
      <formula>F24&gt;0</formula>
    </cfRule>
    <cfRule type="expression" dxfId="537" priority="32">
      <formula>F24&lt;0</formula>
    </cfRule>
  </conditionalFormatting>
  <conditionalFormatting sqref="H24:H26">
    <cfRule type="expression" dxfId="536" priority="27">
      <formula>H24&gt;0</formula>
    </cfRule>
    <cfRule type="expression" dxfId="535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56.62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2831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1210.5099999999984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-13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-4.5710267229254571E-3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62.282000000000004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61.715800000000002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61.1496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60.583399999999997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60.017200000000003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59.451000000000001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58.884799999999998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58.318599999999996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57.752400000000002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57.186199999999999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56.62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56.053799999999995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55.487599999999993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54.921399999999998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54.355199999999996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53.788999999999994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53.222799999999992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52.656599999999997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52.090400000000002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51.5242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50.957999999999998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2">
      <formula>Q7&gt;0</formula>
    </cfRule>
    <cfRule type="expression" dxfId="449" priority="63">
      <formula>Q7&lt;0</formula>
    </cfRule>
  </conditionalFormatting>
  <conditionalFormatting sqref="Q8">
    <cfRule type="expression" dxfId="448" priority="60">
      <formula>Q8&gt;0</formula>
    </cfRule>
    <cfRule type="expression" dxfId="447" priority="61">
      <formula>Q8&lt;0</formula>
    </cfRule>
  </conditionalFormatting>
  <conditionalFormatting sqref="F26:F43">
    <cfRule type="expression" dxfId="446" priority="44">
      <formula>F26&gt;0</formula>
    </cfRule>
    <cfRule type="expression" dxfId="445" priority="45">
      <formula>F26&lt;0</formula>
    </cfRule>
  </conditionalFormatting>
  <conditionalFormatting sqref="H45 H47:H48 H50:H51 H53 H26:H43">
    <cfRule type="expression" dxfId="444" priority="42">
      <formula>H26&gt;0</formula>
    </cfRule>
    <cfRule type="expression" dxfId="443" priority="43">
      <formula>H26&lt;0</formula>
    </cfRule>
  </conditionalFormatting>
  <conditionalFormatting sqref="J29">
    <cfRule type="expression" dxfId="442" priority="40">
      <formula>J29&gt;0</formula>
    </cfRule>
    <cfRule type="expression" dxfId="441" priority="41">
      <formula>J29&lt;0</formula>
    </cfRule>
  </conditionalFormatting>
  <conditionalFormatting sqref="J30:J35">
    <cfRule type="expression" dxfId="440" priority="38">
      <formula>J30&gt;0</formula>
    </cfRule>
    <cfRule type="expression" dxfId="439" priority="39">
      <formula>J30&lt;0</formula>
    </cfRule>
  </conditionalFormatting>
  <conditionalFormatting sqref="J36:J37">
    <cfRule type="expression" dxfId="438" priority="36">
      <formula>J36&gt;0</formula>
    </cfRule>
    <cfRule type="expression" dxfId="437" priority="37">
      <formula>J36&lt;0</formula>
    </cfRule>
  </conditionalFormatting>
  <conditionalFormatting sqref="J38:J45 J48 J51">
    <cfRule type="expression" dxfId="436" priority="34">
      <formula>J38&gt;0</formula>
    </cfRule>
    <cfRule type="expression" dxfId="435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31">
      <formula>M59&gt;0</formula>
    </cfRule>
    <cfRule type="expression" dxfId="433" priority="32">
      <formula>M59&lt;0</formula>
    </cfRule>
  </conditionalFormatting>
  <conditionalFormatting sqref="Q10">
    <cfRule type="expression" dxfId="432" priority="29">
      <formula>Q10&gt;0</formula>
    </cfRule>
    <cfRule type="expression" dxfId="431" priority="30">
      <formula>Q10&lt;0</formula>
    </cfRule>
  </conditionalFormatting>
  <conditionalFormatting sqref="F84:F103">
    <cfRule type="expression" dxfId="430" priority="27">
      <formula>F84&gt;0</formula>
    </cfRule>
    <cfRule type="expression" dxfId="429" priority="28">
      <formula>F84&lt;0</formula>
    </cfRule>
  </conditionalFormatting>
  <conditionalFormatting sqref="H107:H108 H110:H111 H113 H84:H103">
    <cfRule type="expression" dxfId="428" priority="25">
      <formula>H84&gt;0</formula>
    </cfRule>
    <cfRule type="expression" dxfId="427" priority="26">
      <formula>H84&lt;0</formula>
    </cfRule>
  </conditionalFormatting>
  <conditionalFormatting sqref="J89">
    <cfRule type="expression" dxfId="426" priority="23">
      <formula>J89&gt;0</formula>
    </cfRule>
    <cfRule type="expression" dxfId="425" priority="24">
      <formula>J89&lt;0</formula>
    </cfRule>
  </conditionalFormatting>
  <conditionalFormatting sqref="J90:J95">
    <cfRule type="expression" dxfId="424" priority="21">
      <formula>J90&gt;0</formula>
    </cfRule>
    <cfRule type="expression" dxfId="423" priority="22">
      <formula>J90&lt;0</formula>
    </cfRule>
  </conditionalFormatting>
  <conditionalFormatting sqref="J96:J97">
    <cfRule type="expression" dxfId="422" priority="19">
      <formula>J96&gt;0</formula>
    </cfRule>
    <cfRule type="expression" dxfId="421" priority="20">
      <formula>J96&lt;0</formula>
    </cfRule>
  </conditionalFormatting>
  <conditionalFormatting sqref="J98:J104 J108 J111">
    <cfRule type="expression" dxfId="420" priority="17">
      <formula>J98&gt;0</formula>
    </cfRule>
    <cfRule type="expression" dxfId="419" priority="18">
      <formula>J98&lt;0</formula>
    </cfRule>
  </conditionalFormatting>
  <conditionalFormatting sqref="J25">
    <cfRule type="expression" dxfId="418" priority="13">
      <formula>J25&gt;0</formula>
    </cfRule>
    <cfRule type="expression" dxfId="417" priority="14">
      <formula>J25&lt;0</formula>
    </cfRule>
  </conditionalFormatting>
  <conditionalFormatting sqref="F105:F106">
    <cfRule type="expression" dxfId="416" priority="11">
      <formula>F105&gt;0</formula>
    </cfRule>
    <cfRule type="expression" dxfId="415" priority="12">
      <formula>F105&lt;0</formula>
    </cfRule>
  </conditionalFormatting>
  <conditionalFormatting sqref="H105:H106">
    <cfRule type="expression" dxfId="414" priority="9">
      <formula>H105&gt;0</formula>
    </cfRule>
    <cfRule type="expression" dxfId="413" priority="10">
      <formula>H105&lt;0</formula>
    </cfRule>
  </conditionalFormatting>
  <conditionalFormatting sqref="J105">
    <cfRule type="expression" dxfId="412" priority="7">
      <formula>J105&gt;0</formula>
    </cfRule>
    <cfRule type="expression" dxfId="411" priority="8">
      <formula>J105&lt;0</formula>
    </cfRule>
  </conditionalFormatting>
  <conditionalFormatting sqref="J106">
    <cfRule type="expression" dxfId="410" priority="5">
      <formula>J106&gt;0</formula>
    </cfRule>
    <cfRule type="expression" dxfId="409" priority="6">
      <formula>J106&lt;0</formula>
    </cfRule>
  </conditionalFormatting>
  <conditionalFormatting sqref="F24:F25">
    <cfRule type="expression" dxfId="408" priority="3">
      <formula>F24&gt;0</formula>
    </cfRule>
    <cfRule type="expression" dxfId="407" priority="4">
      <formula>F24&lt;0</formula>
    </cfRule>
  </conditionalFormatting>
  <conditionalFormatting sqref="H24:H25">
    <cfRule type="expression" dxfId="406" priority="1">
      <formula>H24&gt;0</formula>
    </cfRule>
    <cfRule type="expression" dxfId="405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500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34.780519999999989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30.78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15390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17390.259999999995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43041</v>
      </c>
      <c r="C7" s="4">
        <v>60</v>
      </c>
      <c r="D7" s="2">
        <v>33.58</v>
      </c>
      <c r="E7" s="2">
        <v>0</v>
      </c>
      <c r="F7" s="2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-1925.2399999999948</v>
      </c>
      <c r="R7" s="29">
        <v>43073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-2000.2599999999948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-0.11502185706251634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220</v>
      </c>
      <c r="I18" s="37"/>
      <c r="J18" s="37"/>
      <c r="K18" s="37">
        <f>SUM(K2:K17)</f>
        <v>6715.0399999999991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220</v>
      </c>
      <c r="D19" s="350"/>
      <c r="E19" s="350"/>
      <c r="F19" s="351">
        <f>SumByColor($A$19,F2:F18)</f>
        <v>6448</v>
      </c>
      <c r="G19" s="350"/>
      <c r="H19" s="350">
        <f>SumByColor($A$19,H2:H17)</f>
        <v>120</v>
      </c>
      <c r="I19" s="350"/>
      <c r="J19" s="350"/>
      <c r="K19" s="351">
        <f>SumByColor($A$19,K2:K17)</f>
        <v>6715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1" si="4">C22*(E22-D22)</f>
        <v>-10.999999999999943</v>
      </c>
      <c r="G22" s="39">
        <f t="shared" ref="G22:G31" si="5">D22*C22</f>
        <v>2249</v>
      </c>
      <c r="H22" s="227">
        <f t="shared" ref="H22:H31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33.858000000000004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33.550200000000004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33.242400000000004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32.934600000000003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32.626800000000003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32.319000000000003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32.011200000000002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31.703400000000002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31.395600000000002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31.087800000000001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30.78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30.472200000000001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30.164400000000001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29.8566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29.5488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29.241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28.933199999999999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28.625400000000003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28.317600000000002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28.009800000000002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27.702000000000002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14.69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4113.2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-1232.6299999999983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/>
      <c r="I8" s="3"/>
      <c r="J8" s="3"/>
      <c r="K8" s="3"/>
      <c r="O8" s="11" t="s">
        <v>181</v>
      </c>
      <c r="P8" s="33"/>
      <c r="Q8" s="2">
        <f>K17+M17-F17+Q2*Q4</f>
        <v>-1232.6299999999983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-0.23057785226989985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11571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16.159000000000002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16.0121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15.8652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15.718300000000001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15.571400000000001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15.4245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15.2776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15.130699999999999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14.9838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14.8369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14.69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14.543099999999999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14.396199999999999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14.2493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14.102399999999999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13.955499999999999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13.808599999999998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13.6617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13.514799999999999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13.367900000000001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13.221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2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76.987933333333331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43"/>
      <c r="L4" s="72"/>
      <c r="M4" s="3"/>
      <c r="O4" s="11" t="s">
        <v>66</v>
      </c>
      <c r="Q4" s="425">
        <v>72.59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10888.5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11548.189999999999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-1.0200000000022555</v>
      </c>
      <c r="R7">
        <v>100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-659.69000000000051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-5.7124969367494005E-2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8" si="2">C30*(E30-D30)</f>
        <v>39.000000000000057</v>
      </c>
      <c r="G30" s="39">
        <f t="shared" ref="G30:G38" si="3">D30*C30</f>
        <v>4094</v>
      </c>
      <c r="H30" s="227">
        <f t="shared" ref="H30:H38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79.849000000000004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79.123100000000008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78.397200000000012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77.671300000000002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76.945400000000006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76.219500000000011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75.493600000000001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74.767700000000005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74.041800000000009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73.315899999999999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72.59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71.864100000000008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71.138199999999998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70.412300000000002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69.686400000000006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68.960499999999996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68.2346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67.508700000000005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66.782800000000009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66.056899999999999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65.331000000000003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39:I41 H38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55.893600000000006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6" si="3">H4*I4-J4</f>
        <v>5204.88</v>
      </c>
      <c r="L4" s="72">
        <v>42856</v>
      </c>
      <c r="M4" s="43">
        <v>36</v>
      </c>
      <c r="O4" s="11" t="s">
        <v>66</v>
      </c>
      <c r="Q4" s="54">
        <v>54.84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10968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11178.720000000001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181"/>
      <c r="I7" s="3"/>
      <c r="J7" s="3"/>
      <c r="K7" s="3"/>
      <c r="O7" s="11" t="s">
        <v>179</v>
      </c>
      <c r="Q7" s="2">
        <f>Q10+Q8</f>
        <v>-160.77000000000135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181"/>
      <c r="I8" s="4"/>
      <c r="J8" s="4"/>
      <c r="K8" s="4"/>
      <c r="O8" s="11" t="s">
        <v>181</v>
      </c>
      <c r="P8" s="33"/>
      <c r="Q8" s="2">
        <f>K18+M18-F18+Q2*Q4</f>
        <v>-210.72000000000116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-1.8850100906007229E-2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72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7">
        <v>100</v>
      </c>
      <c r="D11" s="43">
        <v>50.2</v>
      </c>
      <c r="E11" s="43">
        <v>0</v>
      </c>
      <c r="F11" s="43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350</v>
      </c>
      <c r="I18" s="12"/>
      <c r="J18" s="12"/>
      <c r="K18" s="13">
        <f>SUM(K2:K17)</f>
        <v>18976.57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60.324000000000005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59.775600000000011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59.227200000000011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58.67880000000001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58.130400000000009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57.582000000000008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1" si="20">C48*(E48-D48)</f>
        <v>-1145.4900000000002</v>
      </c>
      <c r="G48" s="39">
        <f t="shared" ref="G48:G51" si="21">D48*C48</f>
        <v>16604.490000000002</v>
      </c>
      <c r="H48" s="227">
        <f t="shared" ref="H48:H51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57.033600000000007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56.485200000000006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55.936800000000005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55.388400000000004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54.84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54.291600000000003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53.743200000000002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53.194800000000001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52.6464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52.097999999999999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51.549599999999998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51.001200000000004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50.452800000000003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49.904400000000003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49.356000000000002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2017-11-29T01:03:24Z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