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6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0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27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3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3.xml" ContentType="application/vnd.openxmlformats-officedocument.spreadsheetml.queryTable+xml"/>
  <Override PartName="/xl/tables/table4.xml" ContentType="application/vnd.openxmlformats-officedocument.spreadsheetml.table+xml"/>
  <Override PartName="/xl/queryTables/queryTable54.xml" ContentType="application/vnd.openxmlformats-officedocument.spreadsheetml.queryTable+xml"/>
  <Override PartName="/xl/drawings/drawing28.xml" ContentType="application/vnd.openxmlformats-officedocument.drawing+xml"/>
  <Override PartName="/xl/queryTables/queryTable55.xml" ContentType="application/vnd.openxmlformats-officedocument.spreadsheetml.queryTable+xml"/>
  <Override PartName="/xl/drawings/drawing29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0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1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5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3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8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3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ICE" sheetId="95" state="hidden" r:id="rId39"/>
    <sheet name="NKE" sheetId="50" r:id="rId40"/>
    <sheet name="MOS" sheetId="58" state="hidden" r:id="rId41"/>
    <sheet name="VGK" sheetId="59" state="hidden" r:id="rId42"/>
    <sheet name="CMG" sheetId="87" state="hidden" r:id="rId43"/>
    <sheet name="HAS" sheetId="90" state="hidden" r:id="rId44"/>
    <sheet name="HSIC" sheetId="82" r:id="rId45"/>
    <sheet name="PDCO" sheetId="88" state="hidden" r:id="rId46"/>
    <sheet name="MU" sheetId="17" r:id="rId47"/>
    <sheet name="IP" sheetId="44" state="hidden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state="hidden" r:id="rId56"/>
    <sheet name="AA" sheetId="3" r:id="rId57"/>
    <sheet name="CF" sheetId="61" state="hidden" r:id="rId58"/>
    <sheet name="TGT" sheetId="75" state="hidden" r:id="rId59"/>
    <sheet name="NWL" sheetId="46" state="hidden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state="hidden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84" i="38" l="1"/>
  <c r="D584" i="38"/>
  <c r="E584" i="38"/>
  <c r="G584" i="38"/>
  <c r="H584" i="38"/>
  <c r="K584" i="38"/>
  <c r="L584" i="38"/>
  <c r="P584" i="38" s="1"/>
  <c r="Q584" i="38" s="1"/>
  <c r="M584" i="38"/>
  <c r="U584" i="38" s="1"/>
  <c r="S584" i="38"/>
  <c r="V584" i="38"/>
  <c r="W584" i="38"/>
  <c r="N584" i="38" l="1"/>
  <c r="O584" i="38" s="1"/>
  <c r="X584" i="38" s="1"/>
  <c r="Y584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26" i="38"/>
  <c r="K22" i="58"/>
  <c r="H22" i="58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P583" i="38" s="1"/>
  <c r="M583" i="38"/>
  <c r="N583" i="38" s="1"/>
  <c r="S583" i="38"/>
  <c r="O583" i="38" l="1"/>
  <c r="U583" i="38"/>
  <c r="C18" i="84"/>
  <c r="F42" i="46"/>
  <c r="G42" i="46"/>
  <c r="H42" i="46"/>
  <c r="C18" i="81" l="1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G10" i="31" s="1"/>
  <c r="AF8" i="31"/>
  <c r="AF22" i="31"/>
  <c r="AF23" i="31"/>
  <c r="AF25" i="31" s="1"/>
  <c r="AG22" i="31"/>
  <c r="AG23" i="31"/>
  <c r="AG25" i="31" s="1"/>
  <c r="P582" i="38" l="1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F19" i="95"/>
  <c r="C85" i="95"/>
  <c r="H19" i="95"/>
  <c r="M85" i="95"/>
  <c r="M19" i="95"/>
  <c r="K19" i="95"/>
  <c r="H85" i="95"/>
  <c r="K85" i="95"/>
  <c r="F85" i="95"/>
  <c r="C19" i="95"/>
  <c r="P581" i="38" l="1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O580" i="38" l="1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C19" i="94"/>
  <c r="H19" i="94"/>
  <c r="K19" i="94"/>
  <c r="M85" i="94"/>
  <c r="M19" i="94"/>
  <c r="H85" i="94"/>
  <c r="C85" i="94"/>
  <c r="F19" i="94"/>
  <c r="F85" i="94"/>
  <c r="K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C85" i="93"/>
  <c r="H19" i="93"/>
  <c r="K19" i="93"/>
  <c r="M85" i="93"/>
  <c r="F85" i="93"/>
  <c r="M19" i="93"/>
  <c r="H85" i="93"/>
  <c r="K85" i="93"/>
  <c r="C19" i="93"/>
  <c r="F19" i="93"/>
  <c r="Q9" i="94" l="1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85" i="92"/>
  <c r="M85" i="91"/>
  <c r="M19" i="91"/>
  <c r="M85" i="92"/>
  <c r="K19" i="91"/>
  <c r="K85" i="92"/>
  <c r="C19" i="91"/>
  <c r="F19" i="92"/>
  <c r="K85" i="91"/>
  <c r="H85" i="91"/>
  <c r="F85" i="91"/>
  <c r="F19" i="91"/>
  <c r="C85" i="91"/>
  <c r="H19" i="91"/>
  <c r="H85" i="92"/>
  <c r="F85" i="92"/>
  <c r="H19" i="92"/>
  <c r="C19" i="92"/>
  <c r="M19" i="92"/>
  <c r="K19" i="92"/>
  <c r="P577" i="38" l="1"/>
  <c r="Q8" i="93"/>
  <c r="Q7" i="93" s="1"/>
  <c r="Q2" i="91"/>
  <c r="Q3" i="91" s="1"/>
  <c r="Q6" i="91" s="1"/>
  <c r="M66" i="92"/>
  <c r="Q10" i="92" s="1"/>
  <c r="Q3" i="92"/>
  <c r="Q6" i="92" s="1"/>
  <c r="O577" i="38"/>
  <c r="O576" i="38"/>
  <c r="Q9" i="93"/>
  <c r="U577" i="38"/>
  <c r="Q8" i="92"/>
  <c r="M66" i="91"/>
  <c r="Q10" i="9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O575" i="38" l="1"/>
  <c r="Q9" i="92"/>
  <c r="Q7" i="92"/>
  <c r="Q9" i="91"/>
  <c r="Q7" i="91"/>
  <c r="P575" i="38"/>
  <c r="U575" i="38"/>
  <c r="A574" i="38"/>
  <c r="D574" i="38"/>
  <c r="E574" i="38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O572" i="38" l="1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M85" i="90"/>
  <c r="H19" i="90"/>
  <c r="K85" i="90"/>
  <c r="M19" i="90"/>
  <c r="F19" i="90"/>
  <c r="C19" i="90"/>
  <c r="K19" i="90"/>
  <c r="C85" i="90"/>
  <c r="F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85" i="89"/>
  <c r="C85" i="89"/>
  <c r="K19" i="89"/>
  <c r="H85" i="89"/>
  <c r="F19" i="89"/>
  <c r="F85" i="89"/>
  <c r="M85" i="89"/>
  <c r="C19" i="89"/>
  <c r="M19" i="89"/>
  <c r="H42" i="51"/>
  <c r="H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F85" i="88"/>
  <c r="F85" i="87"/>
  <c r="M19" i="87"/>
  <c r="C19" i="88"/>
  <c r="K19" i="88"/>
  <c r="C85" i="88"/>
  <c r="K85" i="88"/>
  <c r="M19" i="88"/>
  <c r="M85" i="88"/>
  <c r="K85" i="87"/>
  <c r="K19" i="87"/>
  <c r="M85" i="87"/>
  <c r="H85" i="88"/>
  <c r="F19" i="87"/>
  <c r="H19" i="87"/>
  <c r="C85" i="87"/>
  <c r="C19" i="87"/>
  <c r="F19" i="88"/>
  <c r="H85" i="87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19" i="86"/>
  <c r="H19" i="86"/>
  <c r="M85" i="86"/>
  <c r="C85" i="86"/>
  <c r="F85" i="86"/>
  <c r="H85" i="86"/>
  <c r="M19" i="86"/>
  <c r="K85" i="86"/>
  <c r="F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H19" i="46"/>
  <c r="K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85" i="85"/>
  <c r="K19" i="85"/>
  <c r="C19" i="85"/>
  <c r="H85" i="85"/>
  <c r="M85" i="85"/>
  <c r="K85" i="85"/>
  <c r="F19" i="85"/>
  <c r="H19" i="85"/>
  <c r="F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4"/>
  <c r="M19" i="84"/>
  <c r="M85" i="83"/>
  <c r="K19" i="83"/>
  <c r="H19" i="84"/>
  <c r="H19" i="83"/>
  <c r="H85" i="84"/>
  <c r="M19" i="83"/>
  <c r="M85" i="84"/>
  <c r="C85" i="83"/>
  <c r="K85" i="83"/>
  <c r="F19" i="84"/>
  <c r="C19" i="84"/>
  <c r="F85" i="83"/>
  <c r="F19" i="83"/>
  <c r="K85" i="84"/>
  <c r="C19" i="83"/>
  <c r="C85" i="84"/>
  <c r="H85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85" i="82"/>
  <c r="F85" i="82"/>
  <c r="H85" i="82"/>
  <c r="C18" i="74"/>
  <c r="M18" i="74"/>
  <c r="C19" i="82"/>
  <c r="H19" i="82"/>
  <c r="M85" i="82"/>
  <c r="F19" i="82"/>
  <c r="H18" i="74"/>
  <c r="M19" i="82"/>
  <c r="K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H96" i="31"/>
  <c r="F78" i="75"/>
  <c r="F96" i="31"/>
  <c r="C96" i="31"/>
  <c r="H78" i="75"/>
  <c r="M96" i="31"/>
  <c r="K96" i="31"/>
  <c r="K78" i="75"/>
  <c r="M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H19" i="64"/>
  <c r="K85" i="64"/>
  <c r="M85" i="64"/>
  <c r="H85" i="64"/>
  <c r="K19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C19" i="81"/>
  <c r="F85" i="81"/>
  <c r="K85" i="81"/>
  <c r="M19" i="81"/>
  <c r="H85" i="81"/>
  <c r="M85" i="81"/>
  <c r="F19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K19" i="80"/>
  <c r="H19" i="80"/>
  <c r="F19" i="80"/>
  <c r="H85" i="80"/>
  <c r="C19" i="80"/>
  <c r="M19" i="80"/>
  <c r="F85" i="80"/>
  <c r="K85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F19" i="79"/>
  <c r="C19" i="79"/>
  <c r="H19" i="79"/>
  <c r="M19" i="79"/>
  <c r="F65" i="79"/>
  <c r="H65" i="79"/>
  <c r="M65" i="79"/>
  <c r="C65" i="79"/>
  <c r="K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19" i="78"/>
  <c r="M19" i="78"/>
  <c r="M85" i="78"/>
  <c r="K19" i="78"/>
  <c r="F19" i="78"/>
  <c r="C19" i="78"/>
  <c r="H85" i="78"/>
  <c r="F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5" i="77"/>
  <c r="M19" i="77"/>
  <c r="K85" i="77"/>
  <c r="C85" i="77"/>
  <c r="F85" i="77"/>
  <c r="H85" i="77"/>
  <c r="H19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H19" i="76"/>
  <c r="K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H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94" i="25"/>
  <c r="C694" i="25"/>
  <c r="K694" i="25"/>
  <c r="M694" i="25"/>
  <c r="H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71"/>
  <c r="C19" i="52"/>
  <c r="M146" i="58"/>
  <c r="F19" i="50"/>
  <c r="F19" i="75"/>
  <c r="H19" i="73"/>
  <c r="C90" i="72"/>
  <c r="H75" i="41"/>
  <c r="F65" i="63"/>
  <c r="K19" i="50"/>
  <c r="H451" i="17"/>
  <c r="H19" i="50"/>
  <c r="F30" i="49"/>
  <c r="M213" i="57"/>
  <c r="H19" i="71"/>
  <c r="M19" i="69"/>
  <c r="M86" i="53"/>
  <c r="M19" i="41"/>
  <c r="K19" i="75"/>
  <c r="C19" i="64"/>
  <c r="C19" i="72"/>
  <c r="C19" i="45"/>
  <c r="K65" i="71"/>
  <c r="C25" i="31"/>
  <c r="K72" i="59"/>
  <c r="M19" i="66"/>
  <c r="K156" i="49"/>
  <c r="M19" i="3"/>
  <c r="C30" i="49"/>
  <c r="H63" i="66"/>
  <c r="F19" i="43"/>
  <c r="C72" i="59"/>
  <c r="F19" i="72"/>
  <c r="M30" i="40"/>
  <c r="F19" i="64"/>
  <c r="C19" i="69"/>
  <c r="C23" i="58"/>
  <c r="C213" i="57"/>
  <c r="C19" i="54"/>
  <c r="K19" i="45"/>
  <c r="F55" i="50"/>
  <c r="K86" i="53"/>
  <c r="M75" i="41"/>
  <c r="K55" i="50"/>
  <c r="C19" i="71"/>
  <c r="C19" i="59"/>
  <c r="C146" i="58"/>
  <c r="K19" i="70"/>
  <c r="K19" i="34"/>
  <c r="K19" i="60"/>
  <c r="H30" i="49"/>
  <c r="F19" i="70"/>
  <c r="C19" i="55"/>
  <c r="F85" i="64"/>
  <c r="F81" i="61"/>
  <c r="C19" i="70"/>
  <c r="C23" i="17"/>
  <c r="M63" i="66"/>
  <c r="F86" i="53"/>
  <c r="K100" i="34"/>
  <c r="K23" i="17"/>
  <c r="H65" i="71"/>
  <c r="K63" i="66"/>
  <c r="K30" i="40"/>
  <c r="H30" i="40"/>
  <c r="K213" i="57"/>
  <c r="H19" i="52"/>
  <c r="F23" i="58"/>
  <c r="H19" i="61"/>
  <c r="C19" i="66"/>
  <c r="K19" i="68"/>
  <c r="F72" i="59"/>
  <c r="M42" i="51"/>
  <c r="F19" i="52"/>
  <c r="K81" i="61"/>
  <c r="M19" i="60"/>
  <c r="H81" i="61"/>
  <c r="F146" i="58"/>
  <c r="M23" i="17"/>
  <c r="F75" i="41"/>
  <c r="M67" i="60"/>
  <c r="M19" i="72"/>
  <c r="M19" i="70"/>
  <c r="K451" i="17"/>
  <c r="C81" i="61"/>
  <c r="C119" i="7"/>
  <c r="M23" i="58"/>
  <c r="F100" i="34"/>
  <c r="F19" i="66"/>
  <c r="F119" i="7"/>
  <c r="M77" i="70"/>
  <c r="M19" i="75"/>
  <c r="C19" i="62"/>
  <c r="K19" i="54"/>
  <c r="K25" i="31"/>
  <c r="M19" i="63"/>
  <c r="H19" i="63"/>
  <c r="H23" i="58"/>
  <c r="H213" i="57"/>
  <c r="H67" i="60"/>
  <c r="F67" i="60"/>
  <c r="F23" i="17"/>
  <c r="H25" i="31"/>
  <c r="C65" i="63"/>
  <c r="F19" i="62"/>
  <c r="F42" i="51"/>
  <c r="M119" i="7"/>
  <c r="H19" i="41"/>
  <c r="C19" i="41"/>
  <c r="K146" i="58"/>
  <c r="C19" i="3"/>
  <c r="F30" i="40"/>
  <c r="C86" i="53"/>
  <c r="K19" i="41"/>
  <c r="K67" i="60"/>
  <c r="C19" i="63"/>
  <c r="F19" i="3"/>
  <c r="K51" i="54"/>
  <c r="C19" i="53"/>
  <c r="M92" i="45"/>
  <c r="F19" i="71"/>
  <c r="F19" i="61"/>
  <c r="K19" i="71"/>
  <c r="M19" i="62"/>
  <c r="K19" i="3"/>
  <c r="C94" i="52"/>
  <c r="H51" i="54"/>
  <c r="F156" i="49"/>
  <c r="F19" i="59"/>
  <c r="F451" i="17"/>
  <c r="C92" i="45"/>
  <c r="M451" i="17"/>
  <c r="M65" i="63"/>
  <c r="C75" i="41"/>
  <c r="H55" i="50"/>
  <c r="C77" i="70"/>
  <c r="M25" i="31"/>
  <c r="K42" i="51"/>
  <c r="K19" i="59"/>
  <c r="H100" i="34"/>
  <c r="M19" i="52"/>
  <c r="H19" i="68"/>
  <c r="F25" i="31"/>
  <c r="C19" i="73"/>
  <c r="M23" i="57"/>
  <c r="M90" i="72"/>
  <c r="F77" i="70"/>
  <c r="H90" i="72"/>
  <c r="M19" i="55"/>
  <c r="H19" i="66"/>
  <c r="C19" i="34"/>
  <c r="F19" i="34"/>
  <c r="K23" i="57"/>
  <c r="H19" i="69"/>
  <c r="M19" i="50"/>
  <c r="M19" i="34"/>
  <c r="C156" i="49"/>
  <c r="M19" i="73"/>
  <c r="K19" i="52"/>
  <c r="C30" i="40"/>
  <c r="K75" i="41"/>
  <c r="F19" i="53"/>
  <c r="H86" i="53"/>
  <c r="F19" i="55"/>
  <c r="H146" i="58"/>
  <c r="C19" i="60"/>
  <c r="K19" i="55"/>
  <c r="H19" i="72"/>
  <c r="H19" i="59"/>
  <c r="M94" i="52"/>
  <c r="M100" i="34"/>
  <c r="K77" i="70"/>
  <c r="F92" i="45"/>
  <c r="C85" i="64"/>
  <c r="F19" i="73"/>
  <c r="F19" i="63"/>
  <c r="F23" i="57"/>
  <c r="H19" i="3"/>
  <c r="H92" i="45"/>
  <c r="M81" i="61"/>
  <c r="K94" i="52"/>
  <c r="H72" i="59"/>
  <c r="C51" i="54"/>
  <c r="C19" i="50"/>
  <c r="C19" i="68"/>
  <c r="H94" i="52"/>
  <c r="M19" i="61"/>
  <c r="K19" i="69"/>
  <c r="F65" i="71"/>
  <c r="F19" i="45"/>
  <c r="H65" i="63"/>
  <c r="C63" i="66"/>
  <c r="K65" i="63"/>
  <c r="F18" i="74"/>
  <c r="M19" i="54"/>
  <c r="C451" i="17"/>
  <c r="K19" i="66"/>
  <c r="F51" i="54"/>
  <c r="M19" i="68"/>
  <c r="H19" i="45"/>
  <c r="C19" i="75"/>
  <c r="H19" i="53"/>
  <c r="H19" i="54"/>
  <c r="M72" i="59"/>
  <c r="C65" i="71"/>
  <c r="C67" i="60"/>
  <c r="F213" i="57"/>
  <c r="C23" i="57"/>
  <c r="H19" i="75"/>
  <c r="H19" i="62"/>
  <c r="F19" i="60"/>
  <c r="K19" i="53"/>
  <c r="F94" i="52"/>
  <c r="H23" i="17"/>
  <c r="F19" i="54"/>
  <c r="M65" i="71"/>
  <c r="M30" i="49"/>
  <c r="K19" i="62"/>
  <c r="K19" i="73"/>
  <c r="M51" i="54"/>
  <c r="K90" i="72"/>
  <c r="H77" i="70"/>
  <c r="K92" i="45"/>
  <c r="M156" i="49"/>
  <c r="K18" i="74"/>
  <c r="M19" i="59"/>
  <c r="K19" i="61"/>
  <c r="K119" i="7"/>
  <c r="H156" i="49"/>
  <c r="H19" i="55"/>
  <c r="H19" i="70"/>
  <c r="H19" i="60"/>
  <c r="C19" i="61"/>
  <c r="M19" i="45"/>
  <c r="F63" i="66"/>
  <c r="F19" i="41"/>
  <c r="F19" i="69"/>
  <c r="K19" i="63"/>
  <c r="F90" i="72"/>
  <c r="M19" i="53"/>
  <c r="K19" i="72"/>
  <c r="K23" i="58"/>
  <c r="M55" i="50"/>
  <c r="K30" i="49"/>
  <c r="C55" i="50"/>
  <c r="F19" i="68"/>
  <c r="H119" i="7"/>
  <c r="C100" i="34"/>
  <c r="H19" i="34"/>
  <c r="H70" i="25"/>
  <c r="F70" i="25"/>
  <c r="C70" i="25"/>
  <c r="V583" i="38" l="1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83" i="38" s="1"/>
  <c r="X583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82" i="38" l="1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80" i="38" l="1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<sst xmlns="http://schemas.openxmlformats.org/spreadsheetml/2006/main" count="6947" uniqueCount="993">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</sst>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83"/>
      <tableStyleElement type="headerRow" dxfId="228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62152"/>
        <c:axId val="472768416"/>
      </c:scatterChart>
      <c:valAx>
        <c:axId val="47286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68416"/>
        <c:crosses val="autoZero"/>
        <c:crossBetween val="midCat"/>
      </c:valAx>
      <c:valAx>
        <c:axId val="4727684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6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580936"/>
        <c:axId val="473581320"/>
      </c:scatterChart>
      <c:valAx>
        <c:axId val="47358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81320"/>
        <c:crosses val="autoZero"/>
        <c:crossBetween val="midCat"/>
      </c:valAx>
      <c:valAx>
        <c:axId val="47358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809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633312"/>
        <c:axId val="472633696"/>
      </c:scatterChart>
      <c:valAx>
        <c:axId val="47263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33696"/>
        <c:crosses val="autoZero"/>
        <c:crossBetween val="midCat"/>
      </c:valAx>
      <c:valAx>
        <c:axId val="4726336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3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33864"/>
        <c:axId val="198827496"/>
      </c:scatterChart>
      <c:valAx>
        <c:axId val="472533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827496"/>
        <c:crosses val="autoZero"/>
        <c:crossBetween val="midCat"/>
      </c:valAx>
      <c:valAx>
        <c:axId val="1988274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3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34672"/>
        <c:axId val="483435064"/>
      </c:scatterChart>
      <c:valAx>
        <c:axId val="4834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5064"/>
        <c:crosses val="autoZero"/>
        <c:crossBetween val="midCat"/>
      </c:valAx>
      <c:valAx>
        <c:axId val="48343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35848"/>
        <c:axId val="483436240"/>
      </c:scatterChart>
      <c:valAx>
        <c:axId val="48343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6240"/>
        <c:crosses val="autoZero"/>
        <c:crossBetween val="midCat"/>
      </c:valAx>
      <c:valAx>
        <c:axId val="483436240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34280"/>
        <c:axId val="483742560"/>
      </c:scatterChart>
      <c:valAx>
        <c:axId val="483434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2560"/>
        <c:crosses val="autoZero"/>
        <c:crossBetween val="midCat"/>
      </c:valAx>
      <c:valAx>
        <c:axId val="483742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42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43344"/>
        <c:axId val="483743736"/>
      </c:scatterChart>
      <c:valAx>
        <c:axId val="48374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3736"/>
        <c:crosses val="autoZero"/>
        <c:crossBetween val="midCat"/>
      </c:valAx>
      <c:valAx>
        <c:axId val="48374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4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33888"/>
        <c:axId val="483433496"/>
      </c:lineChart>
      <c:dateAx>
        <c:axId val="48343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3496"/>
        <c:crosses val="autoZero"/>
        <c:auto val="1"/>
        <c:lblOffset val="100"/>
        <c:baseTimeUnit val="days"/>
      </c:dateAx>
      <c:valAx>
        <c:axId val="4834334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28496"/>
        <c:axId val="484128888"/>
      </c:lineChart>
      <c:dateAx>
        <c:axId val="48412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8888"/>
        <c:crosses val="autoZero"/>
        <c:auto val="1"/>
        <c:lblOffset val="100"/>
        <c:baseTimeUnit val="days"/>
      </c:dateAx>
      <c:valAx>
        <c:axId val="4841288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99552"/>
        <c:axId val="484099944"/>
      </c:lineChart>
      <c:dateAx>
        <c:axId val="48409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99944"/>
        <c:crosses val="autoZero"/>
        <c:auto val="1"/>
        <c:lblOffset val="100"/>
        <c:baseTimeUnit val="days"/>
      </c:dateAx>
      <c:valAx>
        <c:axId val="48409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9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69160"/>
        <c:axId val="484369552"/>
      </c:lineChart>
      <c:dateAx>
        <c:axId val="48436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9552"/>
        <c:crosses val="autoZero"/>
        <c:auto val="1"/>
        <c:lblOffset val="100"/>
        <c:baseTimeUnit val="days"/>
      </c:dateAx>
      <c:valAx>
        <c:axId val="484369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71512"/>
        <c:axId val="484371904"/>
      </c:lineChart>
      <c:dateAx>
        <c:axId val="48437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1904"/>
        <c:crosses val="autoZero"/>
        <c:auto val="1"/>
        <c:lblOffset val="100"/>
        <c:baseTimeUnit val="days"/>
      </c:dateAx>
      <c:valAx>
        <c:axId val="4843719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46256"/>
        <c:axId val="486446648"/>
      </c:lineChart>
      <c:dateAx>
        <c:axId val="486446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6648"/>
        <c:crosses val="autoZero"/>
        <c:auto val="1"/>
        <c:lblOffset val="100"/>
        <c:baseTimeUnit val="days"/>
      </c:dateAx>
      <c:valAx>
        <c:axId val="4864466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48608"/>
        <c:axId val="485864272"/>
      </c:lineChart>
      <c:dateAx>
        <c:axId val="48644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64272"/>
        <c:crosses val="autoZero"/>
        <c:auto val="1"/>
        <c:lblOffset val="100"/>
        <c:baseTimeUnit val="days"/>
      </c:dateAx>
      <c:valAx>
        <c:axId val="4858642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4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66624"/>
        <c:axId val="485867016"/>
      </c:lineChart>
      <c:catAx>
        <c:axId val="48586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67016"/>
        <c:crosses val="autoZero"/>
        <c:auto val="1"/>
        <c:lblAlgn val="ctr"/>
        <c:lblOffset val="100"/>
        <c:noMultiLvlLbl val="0"/>
      </c:catAx>
      <c:valAx>
        <c:axId val="485867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472496"/>
        <c:axId val="486472888"/>
      </c:lineChart>
      <c:dateAx>
        <c:axId val="48647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72888"/>
        <c:crosses val="autoZero"/>
        <c:auto val="1"/>
        <c:lblOffset val="100"/>
        <c:baseTimeUnit val="days"/>
      </c:dateAx>
      <c:valAx>
        <c:axId val="486472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7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14744"/>
        <c:axId val="509415136"/>
      </c:lineChart>
      <c:dateAx>
        <c:axId val="50941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5136"/>
        <c:crosses val="autoZero"/>
        <c:auto val="1"/>
        <c:lblOffset val="100"/>
        <c:baseTimeUnit val="days"/>
      </c:dateAx>
      <c:valAx>
        <c:axId val="5094151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17096"/>
        <c:axId val="498567984"/>
      </c:lineChart>
      <c:catAx>
        <c:axId val="509417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7984"/>
        <c:crosses val="autoZero"/>
        <c:auto val="1"/>
        <c:lblAlgn val="ctr"/>
        <c:lblOffset val="100"/>
        <c:noMultiLvlLbl val="0"/>
      </c:catAx>
      <c:valAx>
        <c:axId val="498567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71512"/>
        <c:axId val="531486320"/>
      </c:lineChart>
      <c:catAx>
        <c:axId val="49857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6320"/>
        <c:crosses val="autoZero"/>
        <c:auto val="1"/>
        <c:lblAlgn val="ctr"/>
        <c:lblOffset val="100"/>
        <c:noMultiLvlLbl val="0"/>
      </c:catAx>
      <c:valAx>
        <c:axId val="531486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488280"/>
        <c:axId val="531488672"/>
      </c:lineChart>
      <c:dateAx>
        <c:axId val="53148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8672"/>
        <c:crosses val="autoZero"/>
        <c:auto val="1"/>
        <c:lblOffset val="100"/>
        <c:baseTimeUnit val="days"/>
      </c:dateAx>
      <c:valAx>
        <c:axId val="531488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19664"/>
        <c:axId val="520420056"/>
      </c:lineChart>
      <c:catAx>
        <c:axId val="520419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0056"/>
        <c:crosses val="autoZero"/>
        <c:auto val="1"/>
        <c:lblAlgn val="ctr"/>
        <c:lblOffset val="100"/>
        <c:noMultiLvlLbl val="0"/>
      </c:catAx>
      <c:valAx>
        <c:axId val="520420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1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422016"/>
        <c:axId val="520422408"/>
      </c:lineChart>
      <c:dateAx>
        <c:axId val="52042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2408"/>
        <c:crosses val="autoZero"/>
        <c:auto val="1"/>
        <c:lblOffset val="100"/>
        <c:baseTimeUnit val="days"/>
      </c:dateAx>
      <c:valAx>
        <c:axId val="5204224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408128"/>
        <c:axId val="531408520"/>
      </c:lineChart>
      <c:dateAx>
        <c:axId val="53140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08520"/>
        <c:crosses val="autoZero"/>
        <c:auto val="1"/>
        <c:lblOffset val="100"/>
        <c:baseTimeUnit val="days"/>
      </c:dateAx>
      <c:valAx>
        <c:axId val="531408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0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30320"/>
        <c:axId val="562230712"/>
      </c:lineChart>
      <c:dateAx>
        <c:axId val="5622303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30712"/>
        <c:crosses val="autoZero"/>
        <c:auto val="0"/>
        <c:lblOffset val="100"/>
        <c:baseTimeUnit val="days"/>
      </c:dateAx>
      <c:valAx>
        <c:axId val="5622307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3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370600"/>
        <c:axId val="562370992"/>
      </c:lineChart>
      <c:dateAx>
        <c:axId val="562370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70992"/>
        <c:crosses val="autoZero"/>
        <c:auto val="1"/>
        <c:lblOffset val="100"/>
        <c:baseTimeUnit val="days"/>
      </c:dateAx>
      <c:valAx>
        <c:axId val="5623709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7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42776"/>
        <c:axId val="556843168"/>
      </c:lineChart>
      <c:catAx>
        <c:axId val="55684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43168"/>
        <c:crosses val="autoZero"/>
        <c:auto val="1"/>
        <c:lblAlgn val="ctr"/>
        <c:lblOffset val="100"/>
        <c:noMultiLvlLbl val="0"/>
      </c:catAx>
      <c:valAx>
        <c:axId val="556843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4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45128"/>
        <c:axId val="556845520"/>
      </c:lineChart>
      <c:catAx>
        <c:axId val="556845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45520"/>
        <c:crosses val="autoZero"/>
        <c:auto val="1"/>
        <c:lblAlgn val="ctr"/>
        <c:lblOffset val="100"/>
        <c:noMultiLvlLbl val="0"/>
      </c:catAx>
      <c:valAx>
        <c:axId val="5568455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4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47480"/>
        <c:axId val="556847872"/>
      </c:lineChart>
      <c:catAx>
        <c:axId val="556847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47872"/>
        <c:crosses val="autoZero"/>
        <c:auto val="1"/>
        <c:lblAlgn val="ctr"/>
        <c:lblOffset val="100"/>
        <c:noMultiLvlLbl val="0"/>
      </c:catAx>
      <c:valAx>
        <c:axId val="5568478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4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36248"/>
        <c:axId val="570936640"/>
      </c:lineChart>
      <c:dateAx>
        <c:axId val="57093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36640"/>
        <c:crosses val="autoZero"/>
        <c:auto val="1"/>
        <c:lblOffset val="100"/>
        <c:baseTimeUnit val="days"/>
      </c:dateAx>
      <c:valAx>
        <c:axId val="570936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3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39384"/>
        <c:axId val="570939776"/>
      </c:lineChart>
      <c:dateAx>
        <c:axId val="57093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39776"/>
        <c:crosses val="autoZero"/>
        <c:auto val="1"/>
        <c:lblOffset val="100"/>
        <c:baseTimeUnit val="days"/>
      </c:dateAx>
      <c:valAx>
        <c:axId val="5709397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3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34936"/>
        <c:axId val="573635328"/>
      </c:lineChart>
      <c:catAx>
        <c:axId val="57363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5328"/>
        <c:crosses val="autoZero"/>
        <c:auto val="1"/>
        <c:lblAlgn val="ctr"/>
        <c:lblOffset val="100"/>
        <c:noMultiLvlLbl val="0"/>
      </c:catAx>
      <c:valAx>
        <c:axId val="573635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40816"/>
        <c:axId val="577233312"/>
      </c:lineChart>
      <c:dateAx>
        <c:axId val="573640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33312"/>
        <c:crosses val="autoZero"/>
        <c:auto val="1"/>
        <c:lblOffset val="100"/>
        <c:baseTimeUnit val="days"/>
      </c:dateAx>
      <c:valAx>
        <c:axId val="5772333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4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clh" backgroundRefresh="0" adjustColumnWidth="0" connectionId="8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clh" backgroundRefresh="0" connectionId="8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backgroundRefresh="0" adjustColumnWidth="0" connectionId="6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adjustColumnWidth="0" connectionId="6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565" dataDxfId="1564">
  <autoFilter ref="O14:W25"/>
  <tableColumns count="9">
    <tableColumn id="1" name="Date" dataDxfId="1563"/>
    <tableColumn id="2" name="Quarter" dataDxfId="1562"/>
    <tableColumn id="3" name="Time" dataDxfId="1561"/>
    <tableColumn id="4" name="EPS estimate" dataDxfId="1560"/>
    <tableColumn id="5" name="EPS Actual" dataDxfId="1559"/>
    <tableColumn id="6" name="Sales Estiamte (B)" dataDxfId="1558"/>
    <tableColumn id="7" name="Sales Actual (B)" dataDxfId="1557"/>
    <tableColumn id="8" name="Guidance" dataDxfId="1556"/>
    <tableColumn id="9" name="Reaction" dataDxfId="15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294" dataDxfId="1293">
  <autoFilter ref="O16:W27"/>
  <tableColumns count="9">
    <tableColumn id="1" name="Date" dataDxfId="1292"/>
    <tableColumn id="2" name="Quarter" dataDxfId="1291"/>
    <tableColumn id="3" name="Time" dataDxfId="1290"/>
    <tableColumn id="4" name="EPS estimate" dataDxfId="1289"/>
    <tableColumn id="5" name="EPS Actual" dataDxfId="1288"/>
    <tableColumn id="6" name="Sales Estiamte (B)" dataDxfId="1287"/>
    <tableColumn id="7" name="Sales Actual (B)" dataDxfId="1286"/>
    <tableColumn id="8" name="Guidance" dataDxfId="1285"/>
    <tableColumn id="9" name="Reaction" dataDxfId="12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5" dataDxfId="924">
  <autoFilter ref="T80:AB91"/>
  <tableColumns count="9">
    <tableColumn id="1" name="Date" dataDxfId="923"/>
    <tableColumn id="2" name="Quarter" dataDxfId="922"/>
    <tableColumn id="3" name="Time" dataDxfId="921"/>
    <tableColumn id="4" name="EPS estimate" dataDxfId="920"/>
    <tableColumn id="5" name="EPS Actual" dataDxfId="919"/>
    <tableColumn id="6" name="Sales Estiamte (B)" dataDxfId="918"/>
    <tableColumn id="7" name="Sales Actual (B)" dataDxfId="917"/>
    <tableColumn id="8" name="Guidance" dataDxfId="916"/>
    <tableColumn id="9" name="Reaction" dataDxfId="91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0" dataDxfId="449">
  <autoFilter ref="O15:W26"/>
  <tableColumns count="9">
    <tableColumn id="1" name="Date" dataDxfId="448"/>
    <tableColumn id="2" name="Quarter" dataDxfId="447"/>
    <tableColumn id="3" name="Time" dataDxfId="446"/>
    <tableColumn id="4" name="EPS estimate" dataDxfId="445"/>
    <tableColumn id="5" name="EPS Actual" dataDxfId="444"/>
    <tableColumn id="6" name="Sales Estiamte (B)" dataDxfId="443"/>
    <tableColumn id="7" name="Sales Actual (B)" dataDxfId="442"/>
    <tableColumn id="8" name="Guidance" dataDxfId="441"/>
    <tableColumn id="9" name="Reaction" dataDxfId="4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4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5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3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1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I5" sqref="I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828</v>
      </c>
      <c r="O1" s="352" t="s">
        <v>207</v>
      </c>
      <c r="P1" s="57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16.07</v>
      </c>
      <c r="G2" s="2">
        <v>15.769733999999985</v>
      </c>
      <c r="H2" s="49">
        <v>5000</v>
      </c>
      <c r="I2" s="48">
        <v>78848.669999999925</v>
      </c>
      <c r="J2" s="366">
        <v>1501.3300000000745</v>
      </c>
      <c r="K2" s="353">
        <v>1.9040650907619309E-2</v>
      </c>
      <c r="L2" s="48">
        <v>16116.901000001701</v>
      </c>
      <c r="M2">
        <v>1800</v>
      </c>
      <c r="N2" s="363"/>
      <c r="O2" s="789">
        <v>1.2445550715619166E-2</v>
      </c>
      <c r="P2" s="134">
        <v>-1.23E-2</v>
      </c>
      <c r="R2" s="48"/>
    </row>
    <row r="3" spans="1:22" ht="21.95" customHeight="1" x14ac:dyDescent="0.25">
      <c r="A3" s="155"/>
      <c r="B3" s="50"/>
      <c r="C3" s="51"/>
      <c r="E3" s="22" t="s">
        <v>196</v>
      </c>
      <c r="F3" s="2">
        <v>28.12</v>
      </c>
      <c r="G3" s="2">
        <v>29.961077777777767</v>
      </c>
      <c r="H3" s="49">
        <v>1800</v>
      </c>
      <c r="I3" s="48">
        <v>53929.939999999981</v>
      </c>
      <c r="J3" s="366">
        <v>-3313.9399999999878</v>
      </c>
      <c r="K3" s="353">
        <v>-6.1448983625792652E-2</v>
      </c>
      <c r="L3" s="48">
        <v>-1565.9699999999939</v>
      </c>
      <c r="M3">
        <v>500</v>
      </c>
      <c r="N3" s="2"/>
      <c r="O3" s="789">
        <v>1.778093883357041E-2</v>
      </c>
      <c r="P3" s="134">
        <v>3.3799999999999997E-2</v>
      </c>
      <c r="Q3" s="148"/>
      <c r="R3" s="48"/>
      <c r="S3" s="48"/>
      <c r="T3" s="48"/>
    </row>
    <row r="4" spans="1:22" ht="21.95" customHeight="1" x14ac:dyDescent="0.25">
      <c r="A4" s="51"/>
      <c r="B4" s="51"/>
      <c r="C4" s="51"/>
      <c r="E4" s="22" t="s">
        <v>741</v>
      </c>
      <c r="F4" s="2">
        <v>206.79</v>
      </c>
      <c r="G4" s="2">
        <v>200.78800000000004</v>
      </c>
      <c r="H4" s="329">
        <v>100</v>
      </c>
      <c r="I4" s="48">
        <v>20078.800000000003</v>
      </c>
      <c r="J4" s="366">
        <v>600.19999999999709</v>
      </c>
      <c r="K4" s="353">
        <v>2.9892224634938101E-2</v>
      </c>
      <c r="L4" s="366">
        <v>824.96999999999753</v>
      </c>
      <c r="M4" s="29">
        <v>43168</v>
      </c>
      <c r="N4" s="363"/>
      <c r="O4" s="789">
        <v>0</v>
      </c>
      <c r="P4" s="134">
        <v>-1.2800000000000001E-2</v>
      </c>
      <c r="R4" s="48"/>
      <c r="S4" s="48"/>
    </row>
    <row r="5" spans="1:22" ht="21.95" customHeight="1" x14ac:dyDescent="0.25">
      <c r="A5" s="50"/>
      <c r="B5" s="50"/>
      <c r="C5" s="51"/>
      <c r="E5" s="22" t="s">
        <v>227</v>
      </c>
      <c r="F5" s="2">
        <v>25.21</v>
      </c>
      <c r="G5" s="2">
        <v>23.379166666666656</v>
      </c>
      <c r="H5" s="329">
        <v>600</v>
      </c>
      <c r="I5" s="48">
        <v>14027.499999999993</v>
      </c>
      <c r="J5" s="366">
        <v>1098.5000000000073</v>
      </c>
      <c r="K5" s="353">
        <v>7.8310461593299421E-2</v>
      </c>
      <c r="L5" s="366">
        <v>2550.7600000000057</v>
      </c>
      <c r="M5">
        <v>50</v>
      </c>
      <c r="N5" s="363"/>
      <c r="O5" s="789">
        <v>3.9666798889329636E-3</v>
      </c>
      <c r="P5" s="134">
        <v>0</v>
      </c>
      <c r="Q5" s="148"/>
      <c r="R5" s="48"/>
      <c r="S5" s="48"/>
      <c r="T5" s="48"/>
    </row>
    <row r="6" spans="1:22" ht="21.95" customHeight="1" x14ac:dyDescent="0.25">
      <c r="A6" s="51"/>
      <c r="B6" s="51"/>
      <c r="C6" s="51"/>
      <c r="E6" s="22" t="s">
        <v>175</v>
      </c>
      <c r="F6" s="2">
        <v>266</v>
      </c>
      <c r="G6" s="2">
        <v>265.11799999999999</v>
      </c>
      <c r="H6" s="329">
        <v>50</v>
      </c>
      <c r="I6" s="48">
        <v>13255.9</v>
      </c>
      <c r="J6" s="366">
        <v>44.100000000000364</v>
      </c>
      <c r="K6" s="353">
        <v>3.3268205101124972E-3</v>
      </c>
      <c r="L6" s="366">
        <v>204.93000000000029</v>
      </c>
      <c r="M6" s="29">
        <v>43167</v>
      </c>
      <c r="N6" s="363"/>
      <c r="O6" s="789">
        <v>1.84E-2</v>
      </c>
      <c r="P6" s="134">
        <v>2.5000000000000001E-3</v>
      </c>
      <c r="R6" s="48"/>
      <c r="S6" s="48"/>
      <c r="T6" s="48"/>
    </row>
    <row r="7" spans="1:22" ht="21.95" customHeight="1" x14ac:dyDescent="0.25">
      <c r="A7" s="50"/>
      <c r="B7" s="50"/>
      <c r="C7" s="51"/>
      <c r="E7" s="22" t="s">
        <v>215</v>
      </c>
      <c r="F7" s="2">
        <v>49</v>
      </c>
      <c r="G7" s="2">
        <v>55.951399999999992</v>
      </c>
      <c r="H7" s="329">
        <v>200</v>
      </c>
      <c r="I7" s="48">
        <v>11190.279999999999</v>
      </c>
      <c r="J7" s="366">
        <v>-1390.2799999999988</v>
      </c>
      <c r="K7" s="353">
        <v>-0.12423996539854219</v>
      </c>
      <c r="L7" s="366">
        <v>-232.41000000000349</v>
      </c>
      <c r="M7">
        <v>50</v>
      </c>
      <c r="N7" s="363"/>
      <c r="O7" s="789">
        <v>2.530612244897959E-2</v>
      </c>
      <c r="P7" s="134">
        <v>1.0500000000000001E-2</v>
      </c>
      <c r="Q7" s="148"/>
      <c r="R7" s="48"/>
      <c r="S7" s="48"/>
      <c r="T7" s="48"/>
    </row>
    <row r="8" spans="1:22" ht="21.95" customHeight="1" x14ac:dyDescent="0.25">
      <c r="A8" s="50"/>
      <c r="B8" s="51"/>
      <c r="C8" s="51"/>
      <c r="E8" s="22" t="s">
        <v>981</v>
      </c>
      <c r="F8" s="2">
        <v>246.57</v>
      </c>
      <c r="G8" s="2">
        <v>241.09177777777779</v>
      </c>
      <c r="H8" s="49">
        <v>45</v>
      </c>
      <c r="I8" s="48">
        <v>10849.130000000001</v>
      </c>
      <c r="J8" s="366">
        <v>246.51999999999862</v>
      </c>
      <c r="K8" s="353">
        <v>2.272255932042468E-2</v>
      </c>
      <c r="L8" s="366">
        <v>246.51999999999862</v>
      </c>
      <c r="M8" s="29">
        <v>43167</v>
      </c>
      <c r="N8" s="363"/>
      <c r="O8" s="789">
        <v>1.9900000000000001E-2</v>
      </c>
      <c r="P8" s="134">
        <v>1.6000000000000001E-3</v>
      </c>
    </row>
    <row r="9" spans="1:22" ht="21.95" customHeight="1" x14ac:dyDescent="0.25">
      <c r="A9" s="51"/>
      <c r="B9" s="51"/>
      <c r="C9" s="51"/>
      <c r="E9" s="22" t="s">
        <v>881</v>
      </c>
      <c r="F9" s="2">
        <v>31.21</v>
      </c>
      <c r="G9" s="2">
        <v>35.963333333333331</v>
      </c>
      <c r="H9" s="49">
        <v>300</v>
      </c>
      <c r="I9" s="48">
        <v>10789</v>
      </c>
      <c r="J9" s="366">
        <v>-1426</v>
      </c>
      <c r="K9" s="353">
        <v>-0.1321716563166187</v>
      </c>
      <c r="L9" s="48">
        <v>-1426</v>
      </c>
      <c r="M9">
        <v>100</v>
      </c>
      <c r="N9" s="363"/>
      <c r="O9" s="789">
        <v>3.3322652995834666E-2</v>
      </c>
      <c r="P9" s="134">
        <v>-5.1900000000000002E-2</v>
      </c>
      <c r="Q9" s="437"/>
      <c r="R9" s="48"/>
      <c r="S9" s="48"/>
      <c r="T9" s="48"/>
    </row>
    <row r="10" spans="1:22" ht="21.95" customHeight="1" x14ac:dyDescent="0.25">
      <c r="A10" s="50"/>
      <c r="B10" s="50"/>
      <c r="C10" s="51"/>
      <c r="E10" s="22" t="s">
        <v>174</v>
      </c>
      <c r="F10" s="48">
        <v>26.6</v>
      </c>
      <c r="G10" s="2">
        <v>37.765464285714266</v>
      </c>
      <c r="H10" s="49">
        <v>280</v>
      </c>
      <c r="I10" s="48">
        <v>10574.329999999994</v>
      </c>
      <c r="J10" s="366">
        <v>-3126.3299999999945</v>
      </c>
      <c r="K10" s="353">
        <v>-0.29565277421831887</v>
      </c>
      <c r="L10" s="366">
        <v>-3051.3099999999945</v>
      </c>
      <c r="M10">
        <v>100</v>
      </c>
      <c r="N10" s="2"/>
      <c r="O10" s="789">
        <v>3.4586466165413533E-2</v>
      </c>
      <c r="P10" s="134">
        <v>-2.5600000000000001E-2</v>
      </c>
      <c r="Q10" s="148"/>
      <c r="S10" s="48"/>
    </row>
    <row r="11" spans="1:22" ht="21.95" customHeight="1" x14ac:dyDescent="0.25">
      <c r="A11" s="50"/>
      <c r="B11" s="50"/>
      <c r="C11" s="51"/>
      <c r="E11" s="22" t="s">
        <v>786</v>
      </c>
      <c r="F11" s="2">
        <v>68.290000000000006</v>
      </c>
      <c r="G11" s="2">
        <v>70.04340000000002</v>
      </c>
      <c r="H11" s="329">
        <v>150</v>
      </c>
      <c r="I11" s="48">
        <v>10506.510000000002</v>
      </c>
      <c r="J11" s="366">
        <v>-263.01000000000022</v>
      </c>
      <c r="K11" s="353">
        <v>-2.5033050936990677E-2</v>
      </c>
      <c r="L11" s="366">
        <v>-263.01000000000022</v>
      </c>
      <c r="M11">
        <v>50</v>
      </c>
      <c r="N11" s="363"/>
      <c r="O11" s="789">
        <v>2.3429491872895006E-2</v>
      </c>
      <c r="P11" s="134">
        <v>-2.5000000000000001E-3</v>
      </c>
      <c r="R11" s="48"/>
    </row>
    <row r="12" spans="1:22" ht="21.95" customHeight="1" x14ac:dyDescent="0.25">
      <c r="A12" s="50"/>
      <c r="B12" s="50"/>
      <c r="C12" s="51"/>
      <c r="E12" s="22" t="s">
        <v>334</v>
      </c>
      <c r="F12" s="2">
        <v>10.17</v>
      </c>
      <c r="G12" s="2">
        <v>13.059716666666667</v>
      </c>
      <c r="H12" s="329">
        <v>600</v>
      </c>
      <c r="I12" s="48">
        <v>7835.83</v>
      </c>
      <c r="J12" s="366">
        <v>-1733.83</v>
      </c>
      <c r="K12" s="353">
        <v>-0.22126947623927523</v>
      </c>
      <c r="L12" s="366">
        <v>-450.41000000000531</v>
      </c>
      <c r="M12">
        <v>300</v>
      </c>
      <c r="N12" s="2"/>
      <c r="O12" s="789">
        <v>0</v>
      </c>
      <c r="P12" s="134">
        <v>-4.8999999999999998E-3</v>
      </c>
      <c r="Q12" s="1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784</v>
      </c>
      <c r="F13" s="2">
        <v>67.39</v>
      </c>
      <c r="G13" s="2">
        <v>74.383399999999995</v>
      </c>
      <c r="H13" s="49">
        <v>100</v>
      </c>
      <c r="I13" s="48">
        <v>7438.3399999999992</v>
      </c>
      <c r="J13" s="366">
        <v>-699.34000000000015</v>
      </c>
      <c r="K13" s="353">
        <v>-9.4018289026852692E-2</v>
      </c>
      <c r="L13" s="366">
        <v>-699.34000000000015</v>
      </c>
      <c r="M13" s="29">
        <v>43150</v>
      </c>
      <c r="N13" s="2"/>
      <c r="O13" s="789">
        <v>0</v>
      </c>
      <c r="P13" s="134">
        <v>-6.6400000000000001E-2</v>
      </c>
      <c r="Q13" s="48"/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173</v>
      </c>
      <c r="F14" s="2">
        <v>58</v>
      </c>
      <c r="G14" s="2">
        <v>53.050416666666671</v>
      </c>
      <c r="H14" s="49">
        <v>120</v>
      </c>
      <c r="I14" s="48">
        <v>6366.05</v>
      </c>
      <c r="J14" s="366">
        <v>593.94999999999982</v>
      </c>
      <c r="K14" s="353">
        <v>9.329961278972039E-2</v>
      </c>
      <c r="L14" s="366">
        <v>2198.5300000000016</v>
      </c>
      <c r="M14">
        <v>80</v>
      </c>
      <c r="N14" s="363"/>
      <c r="O14" s="789">
        <v>2.6896551724137931E-2</v>
      </c>
      <c r="P14" s="134">
        <v>2.6499999999999999E-2</v>
      </c>
      <c r="R14" s="48"/>
      <c r="S14" s="48"/>
      <c r="T14" s="48"/>
      <c r="V14" s="48"/>
    </row>
    <row r="15" spans="1:22" ht="21.95" customHeight="1" x14ac:dyDescent="0.25">
      <c r="A15" s="51"/>
      <c r="B15" s="50"/>
      <c r="C15" s="51"/>
      <c r="E15" s="22" t="s">
        <v>985</v>
      </c>
      <c r="F15" s="2">
        <v>30.95</v>
      </c>
      <c r="G15" s="2">
        <v>30.58</v>
      </c>
      <c r="H15" s="329">
        <v>200</v>
      </c>
      <c r="I15" s="48">
        <v>6116</v>
      </c>
      <c r="J15" s="366">
        <v>74</v>
      </c>
      <c r="K15" s="353">
        <v>1.2099411379986953E-2</v>
      </c>
      <c r="L15" s="366">
        <v>74</v>
      </c>
      <c r="M15" s="29">
        <v>43168</v>
      </c>
      <c r="N15" s="363"/>
      <c r="O15" s="789">
        <v>0</v>
      </c>
      <c r="P15" s="134">
        <v>4.1999999999999997E-3</v>
      </c>
      <c r="R15" s="48"/>
      <c r="S15" s="48"/>
      <c r="T15" s="48"/>
    </row>
    <row r="16" spans="1:22" ht="21.95" customHeight="1" x14ac:dyDescent="0.25">
      <c r="A16" s="50"/>
      <c r="B16" s="50"/>
      <c r="C16" s="50"/>
      <c r="E16" s="22" t="s">
        <v>171</v>
      </c>
      <c r="F16" s="2">
        <v>54.79</v>
      </c>
      <c r="G16" s="2">
        <v>54.189600000000013</v>
      </c>
      <c r="H16" s="329">
        <v>100</v>
      </c>
      <c r="I16" s="48">
        <v>5418.9600000000009</v>
      </c>
      <c r="J16" s="366">
        <v>60.040000000000873</v>
      </c>
      <c r="K16" s="353">
        <v>1.1079616753029846E-2</v>
      </c>
      <c r="L16" s="366">
        <v>109.99000000000069</v>
      </c>
      <c r="M16">
        <v>60</v>
      </c>
      <c r="N16" s="363"/>
      <c r="O16" s="789">
        <v>3.5772951268479652E-2</v>
      </c>
      <c r="P16" s="134">
        <v>-2.2000000000000001E-3</v>
      </c>
      <c r="Q16" s="48"/>
      <c r="S16" s="48"/>
    </row>
    <row r="17" spans="1:22" ht="21.95" customHeight="1" x14ac:dyDescent="0.25">
      <c r="A17" s="50"/>
      <c r="B17" s="50"/>
      <c r="C17" s="51"/>
      <c r="E17" s="22" t="s">
        <v>724</v>
      </c>
      <c r="F17" s="2">
        <v>106.22</v>
      </c>
      <c r="G17" s="2">
        <v>85.350333333333339</v>
      </c>
      <c r="H17" s="49">
        <v>60</v>
      </c>
      <c r="I17" s="48">
        <v>5121.0200000000004</v>
      </c>
      <c r="J17" s="366">
        <v>1252.1799999999994</v>
      </c>
      <c r="K17" s="353">
        <v>0.24451769374070001</v>
      </c>
      <c r="L17" s="48">
        <v>1252.1799999999994</v>
      </c>
      <c r="M17">
        <v>50</v>
      </c>
      <c r="N17" s="2"/>
      <c r="O17" s="789">
        <v>2.8E-3</v>
      </c>
      <c r="P17" s="134">
        <v>-2.92E-2</v>
      </c>
      <c r="Q17" s="48"/>
      <c r="R17" s="48"/>
      <c r="S17" s="48"/>
      <c r="U17" s="48"/>
    </row>
    <row r="18" spans="1:22" ht="21.95" customHeight="1" x14ac:dyDescent="0.25">
      <c r="A18" s="50"/>
      <c r="B18" s="50"/>
      <c r="C18" s="50"/>
      <c r="E18" s="22" t="s">
        <v>32</v>
      </c>
      <c r="F18" s="2">
        <v>52.17</v>
      </c>
      <c r="G18" s="2">
        <v>49.58</v>
      </c>
      <c r="H18" s="329">
        <v>100</v>
      </c>
      <c r="I18" s="48">
        <v>4958</v>
      </c>
      <c r="J18" s="366">
        <v>259</v>
      </c>
      <c r="K18" s="353">
        <v>5.2238805970149321E-2</v>
      </c>
      <c r="L18" s="366">
        <v>1457.4699999999971</v>
      </c>
      <c r="M18" s="29">
        <v>43171</v>
      </c>
      <c r="N18" s="363"/>
      <c r="O18" s="789">
        <v>1.7600000000000001E-2</v>
      </c>
      <c r="P18" s="134">
        <v>2.3E-3</v>
      </c>
      <c r="S18" s="48"/>
    </row>
    <row r="19" spans="1:22" ht="21.95" customHeight="1" x14ac:dyDescent="0.25">
      <c r="A19" s="50"/>
      <c r="B19" s="51"/>
      <c r="C19" s="51"/>
      <c r="E19" s="22" t="s">
        <v>338</v>
      </c>
      <c r="F19" s="2">
        <v>18.52</v>
      </c>
      <c r="G19" s="2">
        <v>19.88</v>
      </c>
      <c r="H19" s="49">
        <v>200</v>
      </c>
      <c r="I19" s="48">
        <v>3976</v>
      </c>
      <c r="J19" s="366">
        <v>-272</v>
      </c>
      <c r="K19" s="353">
        <v>-6.8410462776659936E-2</v>
      </c>
      <c r="L19" s="366">
        <v>12.970000000004802</v>
      </c>
      <c r="M19" s="29">
        <v>43147</v>
      </c>
      <c r="N19" s="2"/>
      <c r="O19" s="789">
        <v>1.5550755939524838E-2</v>
      </c>
      <c r="P19" s="134">
        <v>-3.8899999999999997E-2</v>
      </c>
      <c r="Q19" s="148"/>
      <c r="R19" s="48"/>
      <c r="S19" s="48"/>
    </row>
    <row r="20" spans="1:22" ht="21.95" customHeight="1" x14ac:dyDescent="0.25">
      <c r="A20" s="51"/>
      <c r="B20" s="51"/>
      <c r="C20" s="51"/>
      <c r="E20" s="22" t="s">
        <v>984</v>
      </c>
      <c r="F20" s="2">
        <v>36.6</v>
      </c>
      <c r="G20" s="2">
        <v>36.58</v>
      </c>
      <c r="H20" s="49">
        <v>100</v>
      </c>
      <c r="I20" s="48">
        <v>3658</v>
      </c>
      <c r="J20" s="366">
        <v>2</v>
      </c>
      <c r="K20" s="353">
        <v>5.4674685620566233E-4</v>
      </c>
      <c r="L20" s="48">
        <v>2</v>
      </c>
      <c r="M20" s="29">
        <v>43167</v>
      </c>
      <c r="N20" s="2"/>
      <c r="O20" s="789">
        <v>0</v>
      </c>
      <c r="P20" s="134">
        <v>6.3E-3</v>
      </c>
      <c r="S20" s="48"/>
      <c r="T20" s="48"/>
    </row>
    <row r="21" spans="1:22" ht="21.95" customHeight="1" x14ac:dyDescent="0.25">
      <c r="A21" s="51"/>
      <c r="B21" s="50"/>
      <c r="C21" s="51"/>
      <c r="E21" s="22" t="s">
        <v>908</v>
      </c>
      <c r="F21" s="2">
        <v>95.56</v>
      </c>
      <c r="G21" s="2">
        <v>90.08</v>
      </c>
      <c r="H21" s="329">
        <v>40</v>
      </c>
      <c r="I21" s="48">
        <v>3603.2</v>
      </c>
      <c r="J21" s="366">
        <v>219.20000000000027</v>
      </c>
      <c r="K21" s="353">
        <v>6.0834813499111948E-2</v>
      </c>
      <c r="L21" s="366">
        <v>219.20000000000027</v>
      </c>
      <c r="M21">
        <v>40</v>
      </c>
      <c r="N21" s="2"/>
      <c r="O21" s="789">
        <v>2.3859355378819586E-2</v>
      </c>
      <c r="P21" s="134">
        <v>-1.11E-2</v>
      </c>
      <c r="Q21" s="437"/>
      <c r="R21" s="48"/>
      <c r="S21" s="48"/>
    </row>
    <row r="22" spans="1:22" ht="21.95" customHeight="1" x14ac:dyDescent="0.25">
      <c r="A22" s="50"/>
      <c r="B22" s="50"/>
      <c r="C22" s="51"/>
      <c r="E22" s="22" t="s">
        <v>55</v>
      </c>
      <c r="F22" s="2">
        <v>80.790000000000006</v>
      </c>
      <c r="G22" s="2">
        <v>71.650000000000006</v>
      </c>
      <c r="H22" s="329">
        <v>50</v>
      </c>
      <c r="I22" s="48">
        <v>3582.5000000000005</v>
      </c>
      <c r="J22" s="366">
        <v>457</v>
      </c>
      <c r="K22" s="353">
        <v>0.12756454989532448</v>
      </c>
      <c r="L22" s="366">
        <v>1267.1299999999901</v>
      </c>
      <c r="M22">
        <v>50</v>
      </c>
      <c r="N22" s="2"/>
      <c r="O22" s="789">
        <v>2.5745760613937366E-2</v>
      </c>
      <c r="P22" s="134">
        <v>8.0999999999999996E-3</v>
      </c>
      <c r="Q22" s="437"/>
      <c r="R22" s="48"/>
      <c r="S22" s="48"/>
    </row>
    <row r="23" spans="1:22" ht="21.95" customHeight="1" x14ac:dyDescent="0.25">
      <c r="A23" s="50"/>
      <c r="B23" s="50"/>
      <c r="C23" s="51"/>
      <c r="E23" s="22" t="s">
        <v>837</v>
      </c>
      <c r="F23" s="2">
        <v>14.67</v>
      </c>
      <c r="G23" s="2">
        <v>17.45</v>
      </c>
      <c r="H23" s="329">
        <v>200</v>
      </c>
      <c r="I23" s="48">
        <v>3490</v>
      </c>
      <c r="J23" s="366">
        <v>-556</v>
      </c>
      <c r="K23" s="353">
        <v>-0.15931232091690542</v>
      </c>
      <c r="L23" s="366">
        <v>-556</v>
      </c>
      <c r="M23">
        <v>200</v>
      </c>
      <c r="N23" s="363"/>
      <c r="O23" s="789">
        <v>3.2719836400817992E-2</v>
      </c>
      <c r="P23" s="134">
        <v>-9.4999999999999998E-3</v>
      </c>
      <c r="Q23" s="437"/>
      <c r="R23" s="48"/>
      <c r="S23" s="48"/>
      <c r="U23" s="48"/>
    </row>
    <row r="24" spans="1:22" ht="21.95" customHeight="1" x14ac:dyDescent="0.25">
      <c r="A24" s="50"/>
      <c r="B24" s="50"/>
      <c r="C24" s="51"/>
      <c r="E24" s="22" t="s">
        <v>982</v>
      </c>
      <c r="F24" s="2">
        <v>148.87</v>
      </c>
      <c r="G24" s="2">
        <v>150</v>
      </c>
      <c r="H24" s="329">
        <v>20</v>
      </c>
      <c r="I24" s="48">
        <v>3000</v>
      </c>
      <c r="J24" s="366">
        <v>-22.599999999999909</v>
      </c>
      <c r="K24" s="353">
        <v>-7.5333333333333034E-3</v>
      </c>
      <c r="L24" s="366">
        <v>-22.599999999999909</v>
      </c>
      <c r="M24" s="29">
        <v>43164</v>
      </c>
      <c r="N24" s="2"/>
      <c r="O24" s="789">
        <v>0</v>
      </c>
      <c r="P24" s="134">
        <v>-1.0800000000000001E-2</v>
      </c>
      <c r="R24" s="48"/>
      <c r="S24" s="48"/>
    </row>
    <row r="25" spans="1:22" ht="21.95" customHeight="1" x14ac:dyDescent="0.25">
      <c r="A25" s="50"/>
      <c r="B25" s="50"/>
      <c r="C25" s="51"/>
      <c r="E25" s="22" t="s">
        <v>726</v>
      </c>
      <c r="F25" s="2">
        <v>184.15</v>
      </c>
      <c r="G25" s="2">
        <v>149.05549999999999</v>
      </c>
      <c r="H25" s="329">
        <v>20</v>
      </c>
      <c r="I25" s="48">
        <v>2981.1099999999997</v>
      </c>
      <c r="J25" s="366">
        <v>701.89000000000033</v>
      </c>
      <c r="K25" s="353">
        <v>0.23544585741552651</v>
      </c>
      <c r="L25" s="366">
        <v>844.92000000000053</v>
      </c>
      <c r="M25">
        <v>20</v>
      </c>
      <c r="N25" s="363"/>
      <c r="O25" s="789">
        <v>2.7151778441487917E-3</v>
      </c>
      <c r="P25" s="134">
        <v>1.7100000000000001E-2</v>
      </c>
      <c r="T25" s="48"/>
    </row>
    <row r="26" spans="1:22" ht="21.95" customHeight="1" x14ac:dyDescent="0.25">
      <c r="A26" s="50"/>
      <c r="B26" s="50"/>
      <c r="C26" s="51"/>
      <c r="E26" s="22" t="s">
        <v>986</v>
      </c>
      <c r="F26" s="2">
        <v>69.12</v>
      </c>
      <c r="G26" s="2">
        <v>67.58</v>
      </c>
      <c r="H26" s="329">
        <v>40</v>
      </c>
      <c r="I26" s="48">
        <v>2703.2</v>
      </c>
      <c r="J26" s="366">
        <v>61.600000000000364</v>
      </c>
      <c r="K26" s="353">
        <v>2.2787807043504089E-2</v>
      </c>
      <c r="L26" s="366">
        <v>61.600000000000364</v>
      </c>
      <c r="M26" s="29">
        <v>43171</v>
      </c>
      <c r="N26" s="363"/>
      <c r="O26" s="789">
        <v>0</v>
      </c>
      <c r="P26" s="134">
        <v>7.6E-3</v>
      </c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880</v>
      </c>
      <c r="F27" s="2">
        <v>251.33</v>
      </c>
      <c r="G27" s="2">
        <v>251.2</v>
      </c>
      <c r="H27" s="329">
        <v>10</v>
      </c>
      <c r="I27" s="48">
        <v>2512</v>
      </c>
      <c r="J27" s="366">
        <v>1.3000000000001819</v>
      </c>
      <c r="K27" s="353">
        <v>5.1751592356697406E-4</v>
      </c>
      <c r="L27" s="366">
        <v>458.24000000000024</v>
      </c>
      <c r="M27" s="29">
        <v>43171</v>
      </c>
      <c r="N27" s="363"/>
      <c r="O27" s="789">
        <v>0</v>
      </c>
      <c r="P27" s="134">
        <v>-1.21E-2</v>
      </c>
      <c r="R27" s="48"/>
      <c r="S27" s="48"/>
    </row>
    <row r="28" spans="1:22" ht="21.95" customHeight="1" x14ac:dyDescent="0.25">
      <c r="A28" s="50"/>
      <c r="B28" s="50"/>
      <c r="C28" s="51"/>
      <c r="E28" s="22" t="s">
        <v>885</v>
      </c>
      <c r="F28" s="2">
        <v>91.17</v>
      </c>
      <c r="G28" s="2">
        <v>81.441999999999993</v>
      </c>
      <c r="H28" s="329">
        <v>30</v>
      </c>
      <c r="I28" s="48">
        <v>2443.2599999999998</v>
      </c>
      <c r="J28" s="366">
        <v>291.84000000000015</v>
      </c>
      <c r="K28" s="353">
        <v>0.11944696839468591</v>
      </c>
      <c r="L28" s="366">
        <v>291.84000000000015</v>
      </c>
      <c r="M28" s="29">
        <v>43147</v>
      </c>
      <c r="N28" s="2"/>
      <c r="O28" s="789">
        <v>7.4585938356915658E-3</v>
      </c>
      <c r="P28" s="134">
        <v>6.7000000000000002E-3</v>
      </c>
      <c r="Q28" s="148"/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62</v>
      </c>
      <c r="F29" s="2">
        <v>316.99</v>
      </c>
      <c r="G29" s="2">
        <v>316.99</v>
      </c>
      <c r="H29" s="329">
        <v>0</v>
      </c>
      <c r="I29" s="48">
        <v>0</v>
      </c>
      <c r="J29" s="366">
        <v>0</v>
      </c>
      <c r="K29" s="353">
        <v>0</v>
      </c>
      <c r="L29" s="366">
        <v>1659.3600000000079</v>
      </c>
      <c r="M29">
        <v>0</v>
      </c>
      <c r="N29" s="363"/>
      <c r="O29" s="789">
        <v>0</v>
      </c>
      <c r="P29" s="134">
        <v>1.1000000000000001E-3</v>
      </c>
      <c r="S29" s="48"/>
      <c r="U29" s="48"/>
    </row>
    <row r="30" spans="1:22" ht="21.95" customHeight="1" x14ac:dyDescent="0.25">
      <c r="A30" s="51"/>
      <c r="B30" s="51"/>
      <c r="C30" s="51"/>
      <c r="E30" s="22" t="s">
        <v>204</v>
      </c>
      <c r="F30" s="2">
        <v>40.409999999999997</v>
      </c>
      <c r="G30" s="2">
        <v>40.409999999999997</v>
      </c>
      <c r="H30" s="329">
        <v>0</v>
      </c>
      <c r="I30" s="48">
        <v>0</v>
      </c>
      <c r="J30" s="366">
        <v>0</v>
      </c>
      <c r="K30" s="353">
        <v>0</v>
      </c>
      <c r="L30" s="366">
        <v>555.54</v>
      </c>
      <c r="M30">
        <v>0</v>
      </c>
      <c r="N30" s="363"/>
      <c r="O30" s="789">
        <v>0</v>
      </c>
      <c r="P30" s="134">
        <v>-4.7000000000000002E-3</v>
      </c>
      <c r="Q30" s="48"/>
      <c r="R30" s="48"/>
      <c r="S30" s="48"/>
      <c r="T30" s="48"/>
      <c r="V30" s="48"/>
    </row>
    <row r="31" spans="1:22" ht="21.95" customHeight="1" x14ac:dyDescent="0.25">
      <c r="A31" s="51"/>
      <c r="B31" s="51"/>
      <c r="C31" s="51"/>
      <c r="E31" s="22" t="s">
        <v>203</v>
      </c>
      <c r="F31" s="2">
        <v>164.34</v>
      </c>
      <c r="G31" s="2">
        <v>164.34</v>
      </c>
      <c r="H31" s="49">
        <v>0</v>
      </c>
      <c r="I31" s="48">
        <v>0</v>
      </c>
      <c r="J31" s="366">
        <v>0</v>
      </c>
      <c r="K31" s="353">
        <v>0</v>
      </c>
      <c r="L31" s="48">
        <v>363.09999999999945</v>
      </c>
      <c r="M31">
        <v>0</v>
      </c>
      <c r="N31" s="363"/>
      <c r="O31" s="789">
        <v>1.5900000000000001E-2</v>
      </c>
      <c r="P31" s="134">
        <v>0.01</v>
      </c>
      <c r="R31" s="48"/>
      <c r="S31" s="48"/>
    </row>
    <row r="32" spans="1:22" ht="21.95" customHeight="1" x14ac:dyDescent="0.25">
      <c r="A32" s="51"/>
      <c r="B32" s="51"/>
      <c r="C32" s="51"/>
      <c r="E32" s="22" t="s">
        <v>226</v>
      </c>
      <c r="F32" s="2">
        <v>94.56</v>
      </c>
      <c r="G32" s="2">
        <v>94.56</v>
      </c>
      <c r="H32" s="49">
        <v>0</v>
      </c>
      <c r="I32" s="48">
        <v>0</v>
      </c>
      <c r="J32" s="366">
        <v>0</v>
      </c>
      <c r="K32" s="353">
        <v>0</v>
      </c>
      <c r="L32" s="366">
        <v>231.53999999999996</v>
      </c>
      <c r="M32">
        <v>0</v>
      </c>
      <c r="N32" s="2"/>
      <c r="O32" s="789">
        <v>1.6199999999999999E-2</v>
      </c>
      <c r="P32" s="134">
        <v>-1.4E-3</v>
      </c>
      <c r="S32" s="48"/>
    </row>
    <row r="33" spans="1:21" ht="21.95" customHeight="1" x14ac:dyDescent="0.25">
      <c r="A33" s="50"/>
      <c r="B33" s="50"/>
      <c r="C33" s="51"/>
      <c r="E33" s="22" t="s">
        <v>269</v>
      </c>
      <c r="F33" s="2">
        <v>96.86</v>
      </c>
      <c r="G33" s="2">
        <v>96.86</v>
      </c>
      <c r="H33" s="329">
        <v>0</v>
      </c>
      <c r="I33" s="48">
        <v>0</v>
      </c>
      <c r="J33" s="366">
        <v>0</v>
      </c>
      <c r="K33" s="353">
        <v>0</v>
      </c>
      <c r="L33" s="366">
        <v>1857.7799999999988</v>
      </c>
      <c r="M33">
        <v>0</v>
      </c>
      <c r="N33" s="363"/>
      <c r="O33" s="789">
        <v>1.49E-2</v>
      </c>
      <c r="P33" s="134">
        <v>1.8700000000000001E-2</v>
      </c>
      <c r="R33" s="48"/>
      <c r="S33" s="48"/>
      <c r="T33" s="351"/>
      <c r="U33" s="351"/>
    </row>
    <row r="34" spans="1:21" ht="21.95" customHeight="1" x14ac:dyDescent="0.25">
      <c r="A34" s="50"/>
      <c r="B34" s="50"/>
      <c r="C34" s="51"/>
      <c r="E34" s="22" t="s">
        <v>23</v>
      </c>
      <c r="F34" s="2">
        <v>31.2</v>
      </c>
      <c r="G34" s="2">
        <v>31.2</v>
      </c>
      <c r="H34" s="329">
        <v>0</v>
      </c>
      <c r="I34" s="48">
        <v>0</v>
      </c>
      <c r="J34" s="366">
        <v>0</v>
      </c>
      <c r="K34" s="353">
        <v>0</v>
      </c>
      <c r="L34" s="366">
        <v>171.89999999999964</v>
      </c>
      <c r="M34">
        <v>0</v>
      </c>
      <c r="N34" s="363"/>
      <c r="O34" s="789">
        <v>0</v>
      </c>
      <c r="P34" s="134">
        <v>-1.7299999999999999E-2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270</v>
      </c>
      <c r="F35" s="2">
        <v>36.58</v>
      </c>
      <c r="G35" s="2">
        <v>36.58</v>
      </c>
      <c r="H35" s="329">
        <v>0</v>
      </c>
      <c r="I35" s="48">
        <v>0</v>
      </c>
      <c r="J35" s="366">
        <v>0</v>
      </c>
      <c r="K35" s="353">
        <v>0</v>
      </c>
      <c r="L35" s="366">
        <v>98.449999999999818</v>
      </c>
      <c r="M35">
        <v>0</v>
      </c>
      <c r="N35" s="363"/>
      <c r="O35" s="789">
        <v>1.11E-2</v>
      </c>
      <c r="P35" s="134">
        <v>4.8999999999999998E-3</v>
      </c>
      <c r="R35" s="48"/>
      <c r="S35" s="48"/>
      <c r="T35" s="48"/>
    </row>
    <row r="36" spans="1:21" ht="21.95" customHeight="1" x14ac:dyDescent="0.25">
      <c r="A36" s="51"/>
      <c r="B36" s="51"/>
      <c r="C36" s="51"/>
      <c r="E36" s="22" t="s">
        <v>36</v>
      </c>
      <c r="F36" s="2">
        <v>57.16</v>
      </c>
      <c r="G36" s="2">
        <v>57.16</v>
      </c>
      <c r="H36" s="329">
        <v>0</v>
      </c>
      <c r="I36" s="48">
        <v>0</v>
      </c>
      <c r="J36" s="366">
        <v>0</v>
      </c>
      <c r="K36" s="353">
        <v>0</v>
      </c>
      <c r="L36" s="366">
        <v>117.73999999999978</v>
      </c>
      <c r="M36">
        <v>0</v>
      </c>
      <c r="N36" s="363"/>
      <c r="O36" s="789">
        <v>7.4000000000000003E-3</v>
      </c>
      <c r="P36" s="134">
        <v>6.1999999999999998E-3</v>
      </c>
      <c r="R36" s="48"/>
      <c r="S36" s="48"/>
    </row>
    <row r="37" spans="1:21" ht="21.95" customHeight="1" x14ac:dyDescent="0.25">
      <c r="A37" s="50"/>
      <c r="B37" s="50"/>
      <c r="C37" s="51"/>
      <c r="E37" s="22" t="s">
        <v>321</v>
      </c>
      <c r="F37" s="2">
        <v>37.4</v>
      </c>
      <c r="G37" s="2">
        <v>37.4</v>
      </c>
      <c r="H37" s="329">
        <v>0</v>
      </c>
      <c r="I37" s="48">
        <v>0</v>
      </c>
      <c r="J37" s="366">
        <v>0</v>
      </c>
      <c r="K37" s="353">
        <v>0</v>
      </c>
      <c r="L37" s="366">
        <v>264.92000000000007</v>
      </c>
      <c r="M37">
        <v>0</v>
      </c>
      <c r="N37" s="363"/>
      <c r="O37" s="789">
        <v>3.4200000000000001E-2</v>
      </c>
      <c r="P37" s="134">
        <v>5.0000000000000001E-4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304</v>
      </c>
      <c r="F38" s="2">
        <v>63.87</v>
      </c>
      <c r="G38" s="2">
        <v>63.87</v>
      </c>
      <c r="H38" s="49">
        <v>0</v>
      </c>
      <c r="I38" s="48">
        <v>0</v>
      </c>
      <c r="J38" s="366">
        <v>0</v>
      </c>
      <c r="K38" s="353">
        <v>0</v>
      </c>
      <c r="L38" s="366">
        <v>910.79999999999927</v>
      </c>
      <c r="M38">
        <v>0</v>
      </c>
      <c r="N38" s="363"/>
      <c r="O38" s="789">
        <v>2.87E-2</v>
      </c>
      <c r="P38" s="134">
        <v>1.14E-2</v>
      </c>
    </row>
    <row r="39" spans="1:21" ht="21.95" customHeight="1" x14ac:dyDescent="0.25">
      <c r="A39" s="155"/>
      <c r="B39" s="50"/>
      <c r="C39" s="51"/>
      <c r="E39" s="22" t="s">
        <v>740</v>
      </c>
      <c r="F39" s="2">
        <v>32.43</v>
      </c>
      <c r="G39" s="2">
        <v>32.43</v>
      </c>
      <c r="H39" s="329">
        <v>0</v>
      </c>
      <c r="I39" s="48">
        <v>0</v>
      </c>
      <c r="J39" s="366">
        <v>0</v>
      </c>
      <c r="K39" s="353">
        <v>0</v>
      </c>
      <c r="L39" s="366">
        <v>557.94000000000005</v>
      </c>
      <c r="M39">
        <v>0</v>
      </c>
      <c r="N39" s="363"/>
      <c r="O39" s="789">
        <v>4.0599999999999997E-2</v>
      </c>
      <c r="P39" s="134">
        <v>3.1800000000000002E-2</v>
      </c>
      <c r="Q39" s="1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250</v>
      </c>
      <c r="F40" s="2">
        <v>64.489999999999995</v>
      </c>
      <c r="G40" s="2">
        <v>64.489999999999995</v>
      </c>
      <c r="H40" s="49">
        <v>0</v>
      </c>
      <c r="I40" s="48">
        <v>0</v>
      </c>
      <c r="J40" s="366">
        <v>0</v>
      </c>
      <c r="K40" s="353">
        <v>0</v>
      </c>
      <c r="L40" s="366">
        <v>329.74000000000069</v>
      </c>
      <c r="M40">
        <v>0</v>
      </c>
      <c r="N40" s="363"/>
      <c r="O40" s="789">
        <v>0</v>
      </c>
      <c r="P40" s="134">
        <v>-6.7999999999999996E-3</v>
      </c>
      <c r="R40" s="48"/>
    </row>
    <row r="41" spans="1:21" ht="21.95" customHeight="1" x14ac:dyDescent="0.25">
      <c r="A41" s="51"/>
      <c r="B41" s="155"/>
      <c r="C41" s="330"/>
      <c r="E41" s="22" t="s">
        <v>717</v>
      </c>
      <c r="F41" s="2">
        <v>24.78</v>
      </c>
      <c r="G41" s="2">
        <v>24.78</v>
      </c>
      <c r="H41" s="329">
        <v>0</v>
      </c>
      <c r="I41" s="48">
        <v>0</v>
      </c>
      <c r="J41" s="366">
        <v>0</v>
      </c>
      <c r="K41" s="353">
        <v>0</v>
      </c>
      <c r="L41" s="366">
        <v>309.26000000000022</v>
      </c>
      <c r="M41">
        <v>0</v>
      </c>
      <c r="N41" s="363"/>
      <c r="O41" s="789">
        <v>8.8000000000000005E-3</v>
      </c>
      <c r="P41" s="134">
        <v>-2.3999999999999998E-3</v>
      </c>
      <c r="R41" s="48"/>
      <c r="S41" s="48"/>
      <c r="T41" s="48"/>
    </row>
    <row r="42" spans="1:21" ht="21.95" customHeight="1" x14ac:dyDescent="0.25">
      <c r="A42" s="51"/>
      <c r="B42" s="51"/>
      <c r="C42" s="51"/>
      <c r="E42" s="22" t="s">
        <v>279</v>
      </c>
      <c r="F42" s="2">
        <v>70.11</v>
      </c>
      <c r="G42" s="2">
        <v>70.11</v>
      </c>
      <c r="H42" s="329">
        <v>0</v>
      </c>
      <c r="I42" s="48">
        <v>0</v>
      </c>
      <c r="J42" s="366">
        <v>0</v>
      </c>
      <c r="K42" s="353">
        <v>0</v>
      </c>
      <c r="L42" s="366">
        <v>197.20999999999549</v>
      </c>
      <c r="M42">
        <v>0</v>
      </c>
      <c r="N42" s="363"/>
      <c r="O42" s="789">
        <v>2.5499999999999998E-2</v>
      </c>
      <c r="P42" s="134">
        <v>3.3999999999999998E-3</v>
      </c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787</v>
      </c>
      <c r="F43" s="2">
        <v>193.48</v>
      </c>
      <c r="G43" s="2">
        <v>193.48</v>
      </c>
      <c r="H43" s="329">
        <v>0</v>
      </c>
      <c r="I43" s="48">
        <v>0</v>
      </c>
      <c r="J43" s="366">
        <v>0</v>
      </c>
      <c r="K43" s="353">
        <v>0</v>
      </c>
      <c r="L43" s="366">
        <v>843.18000000000029</v>
      </c>
      <c r="M43">
        <v>0</v>
      </c>
      <c r="N43" s="363"/>
      <c r="O43" s="789">
        <v>2.8E-3</v>
      </c>
      <c r="P43" s="134">
        <v>6.8999999999999999E-3</v>
      </c>
      <c r="Q43" s="1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197</v>
      </c>
      <c r="F44" s="2">
        <v>10.59</v>
      </c>
      <c r="G44" s="2">
        <v>10.59</v>
      </c>
      <c r="H44" s="329">
        <v>0</v>
      </c>
      <c r="I44" s="48">
        <v>0</v>
      </c>
      <c r="J44" s="366">
        <v>0</v>
      </c>
      <c r="K44" s="353">
        <v>0</v>
      </c>
      <c r="L44" s="366">
        <v>495.20999999999913</v>
      </c>
      <c r="M44">
        <v>0</v>
      </c>
      <c r="N44" s="363"/>
      <c r="O44" s="789">
        <v>5.1499999999999997E-2</v>
      </c>
      <c r="P44" s="134">
        <v>-9.7999999999999997E-3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273</v>
      </c>
      <c r="F45" s="2">
        <v>129.96</v>
      </c>
      <c r="G45" s="2">
        <v>129.96</v>
      </c>
      <c r="H45" s="49">
        <v>0</v>
      </c>
      <c r="I45" s="48">
        <v>0</v>
      </c>
      <c r="J45" s="366">
        <v>0</v>
      </c>
      <c r="K45" s="353">
        <v>0</v>
      </c>
      <c r="L45" s="366">
        <v>154.77999999999975</v>
      </c>
      <c r="M45">
        <v>0</v>
      </c>
      <c r="N45" s="2"/>
      <c r="O45" s="789">
        <v>2.5700000000000001E-2</v>
      </c>
      <c r="P45" s="134">
        <v>-2.3999999999999998E-3</v>
      </c>
      <c r="R45" s="48"/>
      <c r="S45" s="48"/>
      <c r="T45" s="48"/>
    </row>
    <row r="46" spans="1:21" ht="21.95" customHeight="1" x14ac:dyDescent="0.25">
      <c r="A46" s="50"/>
      <c r="B46" s="50"/>
      <c r="C46" s="50"/>
      <c r="E46" s="22" t="s">
        <v>17</v>
      </c>
      <c r="F46" s="2">
        <v>15.07</v>
      </c>
      <c r="G46" s="2">
        <v>15.07</v>
      </c>
      <c r="H46" s="49">
        <v>0</v>
      </c>
      <c r="I46" s="48">
        <v>0</v>
      </c>
      <c r="J46" s="366">
        <v>-20818.210000000079</v>
      </c>
      <c r="K46" s="353">
        <v>0</v>
      </c>
      <c r="L46" s="48">
        <v>-20818.210000000079</v>
      </c>
      <c r="M46">
        <v>0</v>
      </c>
      <c r="N46" s="363"/>
      <c r="O46" s="789">
        <v>0</v>
      </c>
      <c r="P46" s="134">
        <v>-2E-3</v>
      </c>
    </row>
    <row r="47" spans="1:21" ht="21.95" customHeight="1" x14ac:dyDescent="0.25">
      <c r="A47" s="50"/>
      <c r="B47" s="50"/>
      <c r="C47" s="51"/>
      <c r="E47" s="22" t="s">
        <v>313</v>
      </c>
      <c r="F47" s="2">
        <v>127.35</v>
      </c>
      <c r="G47" s="2">
        <v>127.35</v>
      </c>
      <c r="H47" s="49">
        <v>0</v>
      </c>
      <c r="I47" s="48">
        <v>0</v>
      </c>
      <c r="J47" s="366">
        <v>0</v>
      </c>
      <c r="K47" s="353">
        <v>0</v>
      </c>
      <c r="L47" s="366">
        <v>720.56000000000131</v>
      </c>
      <c r="M47">
        <v>0</v>
      </c>
      <c r="N47" s="2"/>
      <c r="O47" s="789">
        <v>0</v>
      </c>
      <c r="P47" s="134">
        <v>4.3E-3</v>
      </c>
    </row>
    <row r="48" spans="1:21" ht="21.95" customHeight="1" x14ac:dyDescent="0.25">
      <c r="A48" s="50"/>
      <c r="B48" s="51"/>
      <c r="C48" s="51"/>
      <c r="E48" s="22" t="s">
        <v>738</v>
      </c>
      <c r="F48" s="2">
        <v>75.55</v>
      </c>
      <c r="G48" s="2">
        <v>75.55</v>
      </c>
      <c r="H48" s="49">
        <v>0</v>
      </c>
      <c r="I48" s="48">
        <v>0</v>
      </c>
      <c r="J48" s="366">
        <v>0</v>
      </c>
      <c r="K48" s="353">
        <v>0</v>
      </c>
      <c r="L48" s="366">
        <v>329.55999999999949</v>
      </c>
      <c r="M48">
        <v>0</v>
      </c>
      <c r="N48" s="2"/>
      <c r="O48" s="789">
        <v>1.78E-2</v>
      </c>
      <c r="P48" s="134">
        <v>-2.0999999999999999E-3</v>
      </c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785</v>
      </c>
      <c r="F49" s="2">
        <v>711.88</v>
      </c>
      <c r="G49" s="2">
        <v>711.88</v>
      </c>
      <c r="H49" s="329">
        <v>0</v>
      </c>
      <c r="I49" s="48">
        <v>0</v>
      </c>
      <c r="J49" s="366">
        <v>0</v>
      </c>
      <c r="K49" s="353">
        <v>0</v>
      </c>
      <c r="L49" s="366">
        <v>559.89000000000033</v>
      </c>
      <c r="M49">
        <v>0</v>
      </c>
      <c r="N49" s="2"/>
      <c r="O49" s="789">
        <v>0</v>
      </c>
      <c r="P49" s="134">
        <v>-2.5700000000000001E-2</v>
      </c>
      <c r="Q49" s="48"/>
      <c r="R49" s="48"/>
      <c r="S49" s="48"/>
      <c r="T49" s="48"/>
    </row>
    <row r="50" spans="1:21" ht="21.95" customHeight="1" x14ac:dyDescent="0.25">
      <c r="A50" s="50"/>
      <c r="B50" s="51"/>
      <c r="C50" s="51"/>
      <c r="E50" s="22" t="s">
        <v>195</v>
      </c>
      <c r="F50" s="2">
        <v>65.87</v>
      </c>
      <c r="G50" s="2">
        <v>65.87</v>
      </c>
      <c r="H50" s="329">
        <v>0</v>
      </c>
      <c r="I50" s="48">
        <v>0</v>
      </c>
      <c r="J50" s="366">
        <v>0</v>
      </c>
      <c r="K50" s="353">
        <v>0</v>
      </c>
      <c r="L50" s="366">
        <v>785.90999999999985</v>
      </c>
      <c r="M50">
        <v>0</v>
      </c>
      <c r="N50" s="363"/>
      <c r="O50" s="789">
        <v>1.29E-2</v>
      </c>
      <c r="P50" s="134">
        <v>-1.6999999999999999E-3</v>
      </c>
      <c r="R50" s="48"/>
      <c r="S50" s="48"/>
    </row>
    <row r="51" spans="1:21" ht="21.95" customHeight="1" x14ac:dyDescent="0.25">
      <c r="A51" s="50"/>
      <c r="B51" s="50"/>
      <c r="C51" s="51"/>
      <c r="E51" s="22" t="s">
        <v>225</v>
      </c>
      <c r="F51" s="2">
        <v>58.47</v>
      </c>
      <c r="G51" s="2">
        <v>58.47</v>
      </c>
      <c r="H51" s="49">
        <v>0</v>
      </c>
      <c r="I51" s="48">
        <v>0</v>
      </c>
      <c r="J51" s="366">
        <v>0</v>
      </c>
      <c r="K51" s="353">
        <v>0</v>
      </c>
      <c r="L51" s="48">
        <v>257.64999999999964</v>
      </c>
      <c r="M51">
        <v>0</v>
      </c>
      <c r="N51" s="363"/>
      <c r="O51" s="789">
        <v>0</v>
      </c>
      <c r="P51" s="134">
        <v>-2.3999999999999998E-3</v>
      </c>
      <c r="Q51" s="148"/>
      <c r="S51" s="48"/>
      <c r="T51" s="48"/>
    </row>
    <row r="52" spans="1:21" ht="21.95" customHeight="1" x14ac:dyDescent="0.25">
      <c r="A52" s="50"/>
      <c r="B52" s="50"/>
      <c r="C52" s="51"/>
      <c r="E52" s="22" t="s">
        <v>34</v>
      </c>
      <c r="F52" s="2">
        <v>42.63</v>
      </c>
      <c r="G52" s="2">
        <v>42.63</v>
      </c>
      <c r="H52" s="329">
        <v>0</v>
      </c>
      <c r="I52" s="48">
        <v>0</v>
      </c>
      <c r="J52" s="366">
        <v>0</v>
      </c>
      <c r="K52" s="353">
        <v>0</v>
      </c>
      <c r="L52" s="366">
        <v>21137.586999999941</v>
      </c>
      <c r="M52">
        <v>0</v>
      </c>
      <c r="N52" s="2"/>
      <c r="O52" s="789">
        <v>0</v>
      </c>
      <c r="P52" s="134">
        <v>1.04E-2</v>
      </c>
      <c r="Q52" s="48"/>
      <c r="R52" s="48"/>
      <c r="S52" s="48"/>
      <c r="T52" s="48"/>
    </row>
    <row r="53" spans="1:21" ht="21.95" customHeight="1" x14ac:dyDescent="0.25">
      <c r="A53" s="50"/>
      <c r="B53" s="50"/>
      <c r="C53" s="51"/>
      <c r="E53" s="22" t="s">
        <v>172</v>
      </c>
      <c r="F53" s="2">
        <v>58.03</v>
      </c>
      <c r="G53" s="2">
        <v>58.03</v>
      </c>
      <c r="H53" s="49">
        <v>0</v>
      </c>
      <c r="I53" s="48">
        <v>0</v>
      </c>
      <c r="J53" s="366">
        <v>0</v>
      </c>
      <c r="K53" s="353">
        <v>0</v>
      </c>
      <c r="L53" s="366">
        <v>119.92000000000053</v>
      </c>
      <c r="M53">
        <v>0</v>
      </c>
      <c r="N53" s="2"/>
      <c r="O53" s="789">
        <v>3.6400000000000002E-2</v>
      </c>
      <c r="P53" s="134">
        <v>2.5999999999999999E-3</v>
      </c>
      <c r="S53" s="48"/>
      <c r="T53" s="48"/>
    </row>
    <row r="54" spans="1:21" ht="21.95" customHeight="1" x14ac:dyDescent="0.25">
      <c r="A54" s="50"/>
      <c r="B54" s="50"/>
      <c r="C54" s="51"/>
      <c r="E54" s="22" t="s">
        <v>27</v>
      </c>
      <c r="F54" s="2">
        <v>44.46</v>
      </c>
      <c r="G54" s="2">
        <v>44.46</v>
      </c>
      <c r="H54" s="49">
        <v>0</v>
      </c>
      <c r="I54" s="48">
        <v>0</v>
      </c>
      <c r="J54" s="366">
        <v>0</v>
      </c>
      <c r="K54" s="353">
        <v>0</v>
      </c>
      <c r="L54" s="48">
        <v>1407.5400000000009</v>
      </c>
      <c r="M54">
        <v>0</v>
      </c>
      <c r="N54" s="363"/>
      <c r="O54" s="789">
        <v>3.0200000000000001E-2</v>
      </c>
      <c r="P54" s="134">
        <v>-8.3000000000000001E-3</v>
      </c>
      <c r="Q54" s="437"/>
      <c r="R54" s="48"/>
      <c r="S54" s="48"/>
    </row>
    <row r="55" spans="1:21" ht="21.95" customHeight="1" x14ac:dyDescent="0.25">
      <c r="A55" s="50"/>
      <c r="B55" s="50"/>
      <c r="C55" s="51"/>
      <c r="E55" s="22" t="s">
        <v>22</v>
      </c>
      <c r="F55" s="2">
        <v>42.8</v>
      </c>
      <c r="G55" s="2">
        <v>42.8</v>
      </c>
      <c r="H55" s="49">
        <v>0</v>
      </c>
      <c r="I55" s="48">
        <v>0</v>
      </c>
      <c r="J55" s="366">
        <v>0</v>
      </c>
      <c r="K55" s="353">
        <v>0</v>
      </c>
      <c r="L55" s="366">
        <v>3178.8000000000466</v>
      </c>
      <c r="M55">
        <v>0</v>
      </c>
      <c r="N55" s="2"/>
      <c r="O55" s="789">
        <v>2.07E-2</v>
      </c>
      <c r="P55" s="134">
        <v>-3.04E-2</v>
      </c>
      <c r="Q55" s="437"/>
      <c r="R55" s="48"/>
      <c r="S55" s="48"/>
    </row>
    <row r="56" spans="1:21" ht="21.95" customHeight="1" x14ac:dyDescent="0.25">
      <c r="A56" s="50"/>
      <c r="B56" s="50"/>
      <c r="C56" s="51"/>
      <c r="E56" s="22" t="s">
        <v>42</v>
      </c>
      <c r="F56" s="2">
        <v>128.30000000000001</v>
      </c>
      <c r="G56" s="2">
        <v>128.30000000000001</v>
      </c>
      <c r="H56" s="49">
        <v>0</v>
      </c>
      <c r="I56" s="48">
        <v>0</v>
      </c>
      <c r="J56" s="366">
        <v>0</v>
      </c>
      <c r="K56" s="353">
        <v>0</v>
      </c>
      <c r="L56" s="366">
        <v>128.08999999999833</v>
      </c>
      <c r="M56">
        <v>0</v>
      </c>
      <c r="N56" s="2"/>
      <c r="O56" s="789">
        <v>2.18E-2</v>
      </c>
      <c r="P56" s="134">
        <v>-2.5999999999999999E-3</v>
      </c>
      <c r="Q56" s="148"/>
      <c r="R56" s="48"/>
      <c r="S56" s="48"/>
      <c r="T56" s="48"/>
    </row>
    <row r="57" spans="1:21" ht="21.95" customHeight="1" x14ac:dyDescent="0.25">
      <c r="A57" s="50"/>
      <c r="B57" s="51"/>
      <c r="C57" s="51"/>
      <c r="E57" s="22" t="s">
        <v>271</v>
      </c>
      <c r="F57" s="2">
        <v>57.5</v>
      </c>
      <c r="G57" s="2">
        <v>57.5</v>
      </c>
      <c r="H57" s="49">
        <v>0</v>
      </c>
      <c r="I57" s="48">
        <v>0</v>
      </c>
      <c r="J57" s="366">
        <v>0</v>
      </c>
      <c r="K57" s="353">
        <v>0</v>
      </c>
      <c r="L57" s="366">
        <v>427.92000000000007</v>
      </c>
      <c r="M57">
        <v>0</v>
      </c>
      <c r="N57" s="363"/>
      <c r="O57" s="789">
        <v>0</v>
      </c>
      <c r="P57" s="134">
        <v>8.9999999999999998E-4</v>
      </c>
      <c r="Q57" s="148"/>
      <c r="R57" s="48"/>
      <c r="S57" s="48"/>
    </row>
    <row r="58" spans="1:21" ht="21.95" customHeight="1" x14ac:dyDescent="0.25">
      <c r="A58" s="51"/>
      <c r="B58" s="51"/>
      <c r="C58" s="51"/>
      <c r="E58" s="22" t="s">
        <v>170</v>
      </c>
      <c r="F58" s="2">
        <v>103.58</v>
      </c>
      <c r="G58" s="2">
        <v>103.58</v>
      </c>
      <c r="H58" s="329">
        <v>0</v>
      </c>
      <c r="I58" s="48">
        <v>0</v>
      </c>
      <c r="J58" s="366">
        <v>0</v>
      </c>
      <c r="K58" s="353">
        <v>0</v>
      </c>
      <c r="L58" s="366">
        <v>1368.9000000000015</v>
      </c>
      <c r="M58">
        <v>0</v>
      </c>
      <c r="N58" s="363"/>
      <c r="O58" s="789">
        <v>1.14E-2</v>
      </c>
      <c r="P58" s="134">
        <v>-5.0000000000000001E-3</v>
      </c>
      <c r="S58" s="48"/>
      <c r="T58" s="48"/>
    </row>
    <row r="59" spans="1:21" ht="21.95" customHeight="1" x14ac:dyDescent="0.25">
      <c r="A59" s="50"/>
      <c r="B59" s="50"/>
      <c r="C59" s="51"/>
      <c r="E59" s="22" t="s">
        <v>8</v>
      </c>
      <c r="F59" s="2">
        <v>75.66</v>
      </c>
      <c r="G59" s="2">
        <v>75.66</v>
      </c>
      <c r="H59" s="329">
        <v>0</v>
      </c>
      <c r="I59" s="48">
        <v>0</v>
      </c>
      <c r="J59" s="366">
        <v>0</v>
      </c>
      <c r="K59" s="353">
        <v>0</v>
      </c>
      <c r="L59" s="366">
        <v>121.94999999999982</v>
      </c>
      <c r="M59">
        <v>0</v>
      </c>
      <c r="N59" s="363"/>
      <c r="O59" s="789">
        <v>1.67E-2</v>
      </c>
      <c r="P59" s="134">
        <v>-1.55E-2</v>
      </c>
    </row>
    <row r="60" spans="1:21" ht="21.95" customHeight="1" x14ac:dyDescent="0.25">
      <c r="A60" s="50"/>
      <c r="B60" s="51"/>
      <c r="C60" s="51"/>
      <c r="E60" s="22" t="s">
        <v>10</v>
      </c>
      <c r="F60" s="2">
        <v>47.3</v>
      </c>
      <c r="G60" s="2">
        <v>47.3</v>
      </c>
      <c r="H60" s="329">
        <v>0</v>
      </c>
      <c r="I60" s="48">
        <v>0</v>
      </c>
      <c r="J60" s="366">
        <v>0</v>
      </c>
      <c r="K60" s="353">
        <v>0</v>
      </c>
      <c r="L60" s="366">
        <v>1128.3800000000047</v>
      </c>
      <c r="M60">
        <v>0</v>
      </c>
      <c r="N60" s="363"/>
      <c r="O60" s="789">
        <v>1.2500000000000001E-2</v>
      </c>
      <c r="P60" s="134">
        <v>1.44E-2</v>
      </c>
      <c r="R60" s="48"/>
      <c r="S60" s="48"/>
      <c r="T60" s="48"/>
    </row>
    <row r="61" spans="1:21" ht="21.95" customHeight="1" x14ac:dyDescent="0.25">
      <c r="A61" s="51"/>
      <c r="B61" s="155"/>
      <c r="C61" s="330"/>
      <c r="E61" s="22" t="s">
        <v>224</v>
      </c>
      <c r="F61" s="2">
        <v>39</v>
      </c>
      <c r="G61" s="2">
        <v>39</v>
      </c>
      <c r="H61" s="329">
        <v>0</v>
      </c>
      <c r="I61" s="48">
        <v>0</v>
      </c>
      <c r="J61" s="366">
        <v>0</v>
      </c>
      <c r="K61" s="353">
        <v>0</v>
      </c>
      <c r="L61" s="366">
        <v>4376.9599999999991</v>
      </c>
      <c r="M61">
        <v>0</v>
      </c>
      <c r="N61" s="363"/>
      <c r="O61" s="789">
        <v>4.0899999999999999E-2</v>
      </c>
      <c r="P61" s="134">
        <v>1.46E-2</v>
      </c>
      <c r="Q61" s="148"/>
      <c r="R61" s="48"/>
    </row>
    <row r="62" spans="1:21" ht="21.95" customHeight="1" x14ac:dyDescent="0.25">
      <c r="A62" s="50"/>
      <c r="B62" s="50"/>
      <c r="C62" s="51"/>
      <c r="E62" s="22" t="s">
        <v>351</v>
      </c>
      <c r="F62" s="2">
        <v>73.88</v>
      </c>
      <c r="G62" s="2">
        <v>73.88</v>
      </c>
      <c r="H62" s="49">
        <v>0</v>
      </c>
      <c r="I62" s="48">
        <v>0</v>
      </c>
      <c r="J62" s="366">
        <v>0</v>
      </c>
      <c r="K62" s="353">
        <v>0</v>
      </c>
      <c r="L62" s="366">
        <v>2060.4300000000003</v>
      </c>
      <c r="M62">
        <v>0</v>
      </c>
      <c r="N62" s="363"/>
      <c r="O62" s="789">
        <v>4.3499999999999997E-2</v>
      </c>
      <c r="P62" s="134">
        <v>2.7799999999999998E-2</v>
      </c>
      <c r="Q62" s="148"/>
      <c r="R62" s="48"/>
      <c r="S62" s="48"/>
      <c r="T62" s="48"/>
    </row>
    <row r="63" spans="1:21" ht="21.95" customHeight="1" x14ac:dyDescent="0.25">
      <c r="A63" s="50"/>
      <c r="B63" s="51"/>
      <c r="C63" s="51"/>
      <c r="E63" s="22" t="s">
        <v>24</v>
      </c>
      <c r="F63" s="2">
        <v>62.38</v>
      </c>
      <c r="G63" s="2">
        <v>62.38</v>
      </c>
      <c r="H63" s="329">
        <v>0</v>
      </c>
      <c r="I63" s="48">
        <v>0</v>
      </c>
      <c r="J63" s="366">
        <v>0</v>
      </c>
      <c r="K63" s="353">
        <v>0</v>
      </c>
      <c r="L63" s="366">
        <v>937.36999999999534</v>
      </c>
      <c r="M63">
        <v>0</v>
      </c>
      <c r="N63" s="363"/>
      <c r="O63" s="789">
        <v>0</v>
      </c>
      <c r="P63" s="134">
        <v>2.4500000000000001E-2</v>
      </c>
      <c r="Q63" s="148"/>
      <c r="R63" s="48"/>
      <c r="S63" s="48"/>
      <c r="U63" s="48"/>
    </row>
    <row r="64" spans="1:21" ht="21.95" customHeight="1" x14ac:dyDescent="0.25">
      <c r="A64" s="50"/>
      <c r="B64" s="51"/>
      <c r="C64" s="51"/>
      <c r="E64" s="22" t="s">
        <v>45</v>
      </c>
      <c r="F64" s="2">
        <v>92.13</v>
      </c>
      <c r="G64" s="2">
        <v>92.13</v>
      </c>
      <c r="H64" s="329">
        <v>0</v>
      </c>
      <c r="I64" s="48">
        <v>0</v>
      </c>
      <c r="J64" s="366">
        <v>0</v>
      </c>
      <c r="K64" s="353">
        <v>0</v>
      </c>
      <c r="L64" s="366">
        <v>523.61999999999898</v>
      </c>
      <c r="M64">
        <v>0</v>
      </c>
      <c r="N64" s="363"/>
      <c r="O64" s="789">
        <v>1.67E-2</v>
      </c>
      <c r="P64" s="134">
        <v>1.6299999999999999E-2</v>
      </c>
      <c r="Q64" s="48"/>
      <c r="R64" s="48"/>
      <c r="S64" s="48"/>
      <c r="T64" s="48"/>
    </row>
    <row r="65" spans="1:21" ht="21.95" customHeight="1" x14ac:dyDescent="0.25">
      <c r="A65" s="50"/>
      <c r="B65" s="50"/>
      <c r="C65" s="51"/>
      <c r="E65" s="22" t="s">
        <v>47</v>
      </c>
      <c r="F65" s="2">
        <v>140.31</v>
      </c>
      <c r="G65" s="2">
        <v>140.31</v>
      </c>
      <c r="H65" s="329">
        <v>0</v>
      </c>
      <c r="I65" s="429">
        <v>0</v>
      </c>
      <c r="J65" s="366">
        <v>0</v>
      </c>
      <c r="K65" s="353">
        <v>0</v>
      </c>
      <c r="L65" s="366">
        <v>-168.6200000000008</v>
      </c>
      <c r="M65">
        <v>0</v>
      </c>
      <c r="N65" s="363"/>
      <c r="O65" s="789">
        <v>2.18E-2</v>
      </c>
      <c r="P65" s="134">
        <v>2.8999999999999998E-3</v>
      </c>
      <c r="Q65" s="148"/>
      <c r="R65" s="48"/>
      <c r="S65" s="48"/>
      <c r="T65" s="48"/>
      <c r="U65" s="48"/>
    </row>
    <row r="66" spans="1:21" ht="21.95" customHeight="1" x14ac:dyDescent="0.25">
      <c r="A66" s="50"/>
      <c r="B66" s="50"/>
      <c r="C66" s="51"/>
      <c r="E66" s="22" t="s">
        <v>33</v>
      </c>
      <c r="F66" s="2">
        <v>245.86</v>
      </c>
      <c r="G66" s="2">
        <v>245.86</v>
      </c>
      <c r="H66" s="329">
        <v>0</v>
      </c>
      <c r="I66" s="48">
        <v>0</v>
      </c>
      <c r="J66" s="366">
        <v>0</v>
      </c>
      <c r="K66" s="353">
        <v>0</v>
      </c>
      <c r="L66" s="366">
        <v>780.73999999999796</v>
      </c>
      <c r="M66">
        <v>0</v>
      </c>
      <c r="N66" s="363"/>
      <c r="O66" s="789">
        <v>1.8599999999999998E-2</v>
      </c>
      <c r="P66" s="134">
        <v>6.0000000000000001E-3</v>
      </c>
      <c r="Q66" s="148"/>
      <c r="R66" s="48"/>
      <c r="S66" s="48"/>
    </row>
    <row r="67" spans="1:21" ht="21.95" customHeight="1" x14ac:dyDescent="0.25">
      <c r="A67" s="50"/>
      <c r="B67" s="50"/>
      <c r="C67" s="51"/>
      <c r="E67" s="22" t="s">
        <v>13</v>
      </c>
      <c r="F67" s="2">
        <v>65.7</v>
      </c>
      <c r="G67" s="2">
        <v>65.7</v>
      </c>
      <c r="H67" s="49">
        <v>0</v>
      </c>
      <c r="I67" s="48">
        <v>0</v>
      </c>
      <c r="J67" s="366">
        <v>0</v>
      </c>
      <c r="K67" s="353">
        <v>0</v>
      </c>
      <c r="L67" s="366">
        <v>1461.5600000000013</v>
      </c>
      <c r="M67">
        <v>0</v>
      </c>
      <c r="N67" s="363"/>
      <c r="O67" s="789">
        <v>0</v>
      </c>
      <c r="P67" s="134">
        <v>2.4299999999999999E-2</v>
      </c>
      <c r="R67" s="48"/>
    </row>
    <row r="68" spans="1:21" ht="21.95" customHeight="1" x14ac:dyDescent="0.25">
      <c r="A68" s="50"/>
      <c r="B68" s="50"/>
      <c r="C68" s="51"/>
      <c r="E68" s="22" t="s">
        <v>52</v>
      </c>
      <c r="F68" s="2">
        <v>65.69</v>
      </c>
      <c r="G68" s="2">
        <v>65.69</v>
      </c>
      <c r="H68" s="329">
        <v>0</v>
      </c>
      <c r="I68" s="48">
        <v>0</v>
      </c>
      <c r="J68" s="366">
        <v>0</v>
      </c>
      <c r="K68" s="353">
        <v>0</v>
      </c>
      <c r="L68" s="366">
        <v>1056.739999999998</v>
      </c>
      <c r="M68">
        <v>0</v>
      </c>
      <c r="N68" s="363"/>
      <c r="O68" s="789">
        <v>2.1999999999999999E-2</v>
      </c>
      <c r="P68" s="134">
        <v>-3.44E-2</v>
      </c>
      <c r="R68" s="48"/>
      <c r="S68" s="48"/>
      <c r="T68" s="48"/>
      <c r="U68" s="48"/>
    </row>
    <row r="69" spans="1:21" ht="21.95" customHeight="1" x14ac:dyDescent="0.25">
      <c r="A69" s="50"/>
      <c r="B69" s="51"/>
      <c r="C69" s="51"/>
      <c r="E69" s="22" t="s">
        <v>63</v>
      </c>
      <c r="F69" s="2">
        <v>104.12</v>
      </c>
      <c r="G69" s="2">
        <v>104.12</v>
      </c>
      <c r="H69" s="329">
        <v>0</v>
      </c>
      <c r="I69" s="48">
        <v>0</v>
      </c>
      <c r="J69" s="366">
        <v>0</v>
      </c>
      <c r="K69" s="353">
        <v>0</v>
      </c>
      <c r="L69" s="366">
        <v>257.30999999999949</v>
      </c>
      <c r="M69">
        <v>0</v>
      </c>
      <c r="N69" s="363"/>
      <c r="O69" s="789">
        <v>1.38E-2</v>
      </c>
      <c r="P69" s="134">
        <v>7.7999999999999996E-3</v>
      </c>
      <c r="S69" s="48"/>
    </row>
    <row r="70" spans="1:21" ht="21.95" customHeight="1" x14ac:dyDescent="0.25">
      <c r="A70" s="50"/>
      <c r="B70" s="50"/>
      <c r="C70" s="51"/>
      <c r="E70" s="22" t="s">
        <v>9</v>
      </c>
      <c r="F70" s="2">
        <v>7.9</v>
      </c>
      <c r="G70" s="2">
        <v>7.9</v>
      </c>
      <c r="H70" s="329">
        <v>0</v>
      </c>
      <c r="I70" s="48">
        <v>0</v>
      </c>
      <c r="J70" s="366">
        <v>-8332.1133333333346</v>
      </c>
      <c r="K70" s="353">
        <v>0</v>
      </c>
      <c r="L70" s="366">
        <v>-7897.1833333333343</v>
      </c>
      <c r="M70">
        <v>0</v>
      </c>
      <c r="N70" s="363"/>
      <c r="O70" s="789">
        <v>0.04</v>
      </c>
      <c r="P70" s="134">
        <v>3.4000000000000002E-2</v>
      </c>
      <c r="Q70" s="148"/>
      <c r="S70" s="48"/>
    </row>
    <row r="71" spans="1:21" ht="21.95" customHeight="1" x14ac:dyDescent="0.25">
      <c r="A71" s="60"/>
      <c r="B71" s="61"/>
      <c r="C71" s="60"/>
      <c r="E71" s="22" t="s">
        <v>53</v>
      </c>
      <c r="F71" s="2">
        <v>69.89</v>
      </c>
      <c r="G71" s="2">
        <v>69.89</v>
      </c>
      <c r="H71" s="49">
        <v>0</v>
      </c>
      <c r="I71" s="48">
        <v>0</v>
      </c>
      <c r="J71" s="366">
        <v>0</v>
      </c>
      <c r="K71" s="353">
        <v>0</v>
      </c>
      <c r="L71" s="48">
        <v>33.940000000000055</v>
      </c>
      <c r="M71">
        <v>0</v>
      </c>
      <c r="N71" s="363"/>
      <c r="O71" s="789">
        <v>7.4000000000000003E-3</v>
      </c>
      <c r="P71" s="134">
        <v>-2.0199999999999999E-2</v>
      </c>
      <c r="R71" s="48"/>
      <c r="S71" s="48"/>
    </row>
    <row r="72" spans="1:21" ht="21.95" customHeight="1" x14ac:dyDescent="0.25">
      <c r="A72" s="50"/>
      <c r="B72" s="51"/>
      <c r="C72" s="51"/>
      <c r="E72" s="22" t="s">
        <v>56</v>
      </c>
      <c r="F72" s="2">
        <v>41.4</v>
      </c>
      <c r="G72" s="2">
        <v>41.4</v>
      </c>
      <c r="H72" s="49">
        <v>0</v>
      </c>
      <c r="I72" s="48">
        <v>0</v>
      </c>
      <c r="J72" s="366">
        <v>0</v>
      </c>
      <c r="K72" s="353">
        <v>0</v>
      </c>
      <c r="L72" s="48">
        <v>36.819999999999709</v>
      </c>
      <c r="M72">
        <v>0</v>
      </c>
      <c r="N72" s="363"/>
      <c r="O72" s="789">
        <v>4.2999999999999997E-2</v>
      </c>
      <c r="P72" s="134">
        <v>-1.43E-2</v>
      </c>
    </row>
    <row r="73" spans="1:21" ht="21.95" customHeight="1" x14ac:dyDescent="0.25">
      <c r="A73" s="50"/>
      <c r="B73" s="50"/>
      <c r="C73" s="50"/>
      <c r="E73" s="22" t="s">
        <v>0</v>
      </c>
      <c r="F73" s="2">
        <v>203.5</v>
      </c>
      <c r="G73" s="2">
        <v>203.5</v>
      </c>
      <c r="H73" s="49">
        <v>0</v>
      </c>
      <c r="I73" s="48">
        <v>0</v>
      </c>
      <c r="J73" s="366">
        <v>0</v>
      </c>
      <c r="K73" s="353">
        <v>0</v>
      </c>
      <c r="L73" s="48">
        <v>465.57999999999993</v>
      </c>
      <c r="M73">
        <v>0</v>
      </c>
      <c r="N73" s="363"/>
      <c r="O73" s="789">
        <v>3.8999999999999998E-3</v>
      </c>
      <c r="P73" s="134">
        <v>-4.8999999999999998E-3</v>
      </c>
    </row>
    <row r="74" spans="1:21" ht="21.95" customHeight="1" x14ac:dyDescent="0.25">
      <c r="A74" s="50"/>
      <c r="B74" s="50"/>
      <c r="C74" s="51"/>
      <c r="E74" s="22" t="s">
        <v>39</v>
      </c>
      <c r="F74" s="2">
        <v>44.4</v>
      </c>
      <c r="G74" s="2">
        <v>44.4</v>
      </c>
      <c r="H74" s="49">
        <v>0</v>
      </c>
      <c r="I74" s="48">
        <v>0</v>
      </c>
      <c r="J74" s="366">
        <v>0</v>
      </c>
      <c r="K74" s="353">
        <v>0</v>
      </c>
      <c r="L74" s="366">
        <v>529.88000000000284</v>
      </c>
      <c r="M74">
        <v>0</v>
      </c>
      <c r="N74" s="363"/>
      <c r="O74" s="789">
        <v>2.3E-2</v>
      </c>
      <c r="P74" s="134">
        <v>-1.1000000000000001E-3</v>
      </c>
    </row>
    <row r="75" spans="1:21" ht="21.95" customHeight="1" x14ac:dyDescent="0.25">
      <c r="A75" s="50"/>
      <c r="B75" s="51"/>
      <c r="C75" s="51"/>
      <c r="E75" s="22" t="s">
        <v>54</v>
      </c>
      <c r="F75" s="2">
        <v>125.77</v>
      </c>
      <c r="G75" s="2">
        <v>125.77</v>
      </c>
      <c r="H75" s="329">
        <v>0</v>
      </c>
      <c r="I75" s="48">
        <v>0</v>
      </c>
      <c r="J75" s="366">
        <v>0</v>
      </c>
      <c r="K75" s="353">
        <v>0</v>
      </c>
      <c r="L75" s="366">
        <v>114.84999999999991</v>
      </c>
      <c r="M75">
        <v>0</v>
      </c>
      <c r="N75" s="363"/>
      <c r="O75" s="789">
        <v>2.35E-2</v>
      </c>
      <c r="P75" s="134">
        <v>-1.26E-2</v>
      </c>
    </row>
    <row r="76" spans="1:21" ht="21.95" customHeight="1" x14ac:dyDescent="0.25">
      <c r="A76" s="50"/>
      <c r="B76" s="50"/>
      <c r="C76" s="51"/>
      <c r="E76" s="22" t="s">
        <v>51</v>
      </c>
      <c r="F76" s="2">
        <v>226.64</v>
      </c>
      <c r="G76" s="2">
        <v>226.64</v>
      </c>
      <c r="H76" s="329">
        <v>0</v>
      </c>
      <c r="I76" s="48">
        <v>0</v>
      </c>
      <c r="J76" s="366">
        <v>0</v>
      </c>
      <c r="K76" s="353">
        <v>0</v>
      </c>
      <c r="L76" s="366">
        <v>176.70000000000073</v>
      </c>
      <c r="M76">
        <v>0</v>
      </c>
      <c r="N76" s="363"/>
      <c r="O76" s="789">
        <v>1.52E-2</v>
      </c>
      <c r="P76" s="134">
        <v>4.1999999999999997E-3</v>
      </c>
    </row>
    <row r="77" spans="1:21" ht="21.95" customHeight="1" x14ac:dyDescent="0.25">
      <c r="A77" s="50"/>
      <c r="B77" s="50"/>
      <c r="C77" s="51"/>
      <c r="F77" s="2"/>
      <c r="G77" s="2"/>
    </row>
    <row r="78" spans="1:21" ht="21.95" customHeight="1" x14ac:dyDescent="0.25">
      <c r="A78" s="50"/>
      <c r="B78" s="51"/>
      <c r="C78" s="51"/>
      <c r="F78" s="2"/>
      <c r="G78" s="2"/>
    </row>
    <row r="79" spans="1:21" ht="21.95" customHeight="1" x14ac:dyDescent="0.25">
      <c r="F79" s="2"/>
      <c r="G79" s="2"/>
    </row>
    <row r="80" spans="1:21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7:O1048576">
    <cfRule type="expression" dxfId="2281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80" priority="314">
      <formula>$H2=0</formula>
    </cfRule>
  </conditionalFormatting>
  <conditionalFormatting sqref="J2:K4 J70:K71 J6:K6 J21:K58 J12:K19 J77:K200">
    <cfRule type="expression" dxfId="2279" priority="315">
      <formula>$J2=0</formula>
    </cfRule>
  </conditionalFormatting>
  <conditionalFormatting sqref="L70:L71 L1:L6 L77:L1048576 L8:L58">
    <cfRule type="expression" dxfId="2278" priority="313">
      <formula>$L2=0</formula>
    </cfRule>
  </conditionalFormatting>
  <conditionalFormatting sqref="M1">
    <cfRule type="expression" dxfId="2277" priority="309">
      <formula>$L2=0</formula>
    </cfRule>
  </conditionalFormatting>
  <conditionalFormatting sqref="J2:K4 J6:K6 J21:K58 J12:K19">
    <cfRule type="expression" dxfId="2276" priority="357">
      <formula>$J2&gt;0</formula>
    </cfRule>
  </conditionalFormatting>
  <conditionalFormatting sqref="L2:L6 L8:L58">
    <cfRule type="expression" dxfId="2275" priority="311">
      <formula>$L2&lt;0</formula>
    </cfRule>
    <cfRule type="expression" dxfId="2274" priority="312">
      <formula>$L2&gt;0</formula>
    </cfRule>
  </conditionalFormatting>
  <conditionalFormatting sqref="J2:K4 J70:K71 J6:K6 J21:K58 J12:K19 J77:K458">
    <cfRule type="expression" dxfId="2273" priority="356">
      <formula>$J2&lt;0</formula>
    </cfRule>
  </conditionalFormatting>
  <conditionalFormatting sqref="E59 H59:I59">
    <cfRule type="expression" dxfId="2272" priority="285">
      <formula>$H59=0</formula>
    </cfRule>
  </conditionalFormatting>
  <conditionalFormatting sqref="J59:K59">
    <cfRule type="expression" dxfId="2271" priority="286">
      <formula>$J59=0</formula>
    </cfRule>
  </conditionalFormatting>
  <conditionalFormatting sqref="L59">
    <cfRule type="expression" dxfId="2270" priority="284">
      <formula>$L60=0</formula>
    </cfRule>
  </conditionalFormatting>
  <conditionalFormatting sqref="J59:K59">
    <cfRule type="expression" dxfId="2269" priority="288">
      <formula>$J59&gt;0</formula>
    </cfRule>
  </conditionalFormatting>
  <conditionalFormatting sqref="L59">
    <cfRule type="expression" dxfId="2268" priority="282">
      <formula>$L59&lt;0</formula>
    </cfRule>
    <cfRule type="expression" dxfId="2267" priority="283">
      <formula>$L59&gt;0</formula>
    </cfRule>
  </conditionalFormatting>
  <conditionalFormatting sqref="J59:K59">
    <cfRule type="expression" dxfId="2266" priority="287">
      <formula>$J59&lt;0</formula>
    </cfRule>
  </conditionalFormatting>
  <conditionalFormatting sqref="E5 H5:I5">
    <cfRule type="expression" dxfId="2265" priority="263">
      <formula>$H5=0</formula>
    </cfRule>
  </conditionalFormatting>
  <conditionalFormatting sqref="J5:K5">
    <cfRule type="expression" dxfId="2264" priority="264">
      <formula>$J5=0</formula>
    </cfRule>
  </conditionalFormatting>
  <conditionalFormatting sqref="J5:K5">
    <cfRule type="expression" dxfId="2263" priority="266">
      <formula>$J5&gt;0</formula>
    </cfRule>
  </conditionalFormatting>
  <conditionalFormatting sqref="J5:K5">
    <cfRule type="expression" dxfId="2262" priority="265">
      <formula>$J5&lt;0</formula>
    </cfRule>
  </conditionalFormatting>
  <conditionalFormatting sqref="E60 H60:I60">
    <cfRule type="expression" dxfId="2261" priority="241">
      <formula>$H60=0</formula>
    </cfRule>
  </conditionalFormatting>
  <conditionalFormatting sqref="J60:K60">
    <cfRule type="expression" dxfId="2260" priority="242">
      <formula>$J60=0</formula>
    </cfRule>
  </conditionalFormatting>
  <conditionalFormatting sqref="L60">
    <cfRule type="expression" dxfId="2259" priority="240">
      <formula>$L61=0</formula>
    </cfRule>
  </conditionalFormatting>
  <conditionalFormatting sqref="J60:K60">
    <cfRule type="expression" dxfId="2258" priority="244">
      <formula>$J60&gt;0</formula>
    </cfRule>
  </conditionalFormatting>
  <conditionalFormatting sqref="L60">
    <cfRule type="expression" dxfId="2257" priority="238">
      <formula>$L60&lt;0</formula>
    </cfRule>
    <cfRule type="expression" dxfId="2256" priority="239">
      <formula>$L60&gt;0</formula>
    </cfRule>
  </conditionalFormatting>
  <conditionalFormatting sqref="J60:K60">
    <cfRule type="expression" dxfId="2255" priority="243">
      <formula>$J60&lt;0</formula>
    </cfRule>
  </conditionalFormatting>
  <conditionalFormatting sqref="E62 H62:I62">
    <cfRule type="expression" dxfId="2254" priority="230">
      <formula>$H62=0</formula>
    </cfRule>
  </conditionalFormatting>
  <conditionalFormatting sqref="J62:K62">
    <cfRule type="expression" dxfId="2253" priority="231">
      <formula>$J62=0</formula>
    </cfRule>
  </conditionalFormatting>
  <conditionalFormatting sqref="L62">
    <cfRule type="expression" dxfId="2252" priority="229">
      <formula>$L63=0</formula>
    </cfRule>
  </conditionalFormatting>
  <conditionalFormatting sqref="J62:K62">
    <cfRule type="expression" dxfId="2251" priority="233">
      <formula>$J62&gt;0</formula>
    </cfRule>
  </conditionalFormatting>
  <conditionalFormatting sqref="L62">
    <cfRule type="expression" dxfId="2250" priority="227">
      <formula>$L62&lt;0</formula>
    </cfRule>
    <cfRule type="expression" dxfId="2249" priority="228">
      <formula>$L62&gt;0</formula>
    </cfRule>
  </conditionalFormatting>
  <conditionalFormatting sqref="J62:K62">
    <cfRule type="expression" dxfId="2248" priority="232">
      <formula>$J62&lt;0</formula>
    </cfRule>
  </conditionalFormatting>
  <conditionalFormatting sqref="E61 H61:I61">
    <cfRule type="expression" dxfId="2247" priority="219">
      <formula>$H61=0</formula>
    </cfRule>
  </conditionalFormatting>
  <conditionalFormatting sqref="J61:K61">
    <cfRule type="expression" dxfId="2246" priority="220">
      <formula>$J61=0</formula>
    </cfRule>
  </conditionalFormatting>
  <conditionalFormatting sqref="L61">
    <cfRule type="expression" dxfId="2245" priority="218">
      <formula>$L62=0</formula>
    </cfRule>
  </conditionalFormatting>
  <conditionalFormatting sqref="J61:K61">
    <cfRule type="expression" dxfId="2244" priority="222">
      <formula>$J61&gt;0</formula>
    </cfRule>
  </conditionalFormatting>
  <conditionalFormatting sqref="L61">
    <cfRule type="expression" dxfId="2243" priority="216">
      <formula>$L61&lt;0</formula>
    </cfRule>
    <cfRule type="expression" dxfId="2242" priority="217">
      <formula>$L61&gt;0</formula>
    </cfRule>
  </conditionalFormatting>
  <conditionalFormatting sqref="J61:K61">
    <cfRule type="expression" dxfId="2241" priority="221">
      <formula>$J61&lt;0</formula>
    </cfRule>
  </conditionalFormatting>
  <conditionalFormatting sqref="E8 H8:I8">
    <cfRule type="expression" dxfId="2240" priority="204">
      <formula>$H8=0</formula>
    </cfRule>
  </conditionalFormatting>
  <conditionalFormatting sqref="J8:K8">
    <cfRule type="expression" dxfId="2239" priority="205">
      <formula>$J8=0</formula>
    </cfRule>
  </conditionalFormatting>
  <conditionalFormatting sqref="J8:K8">
    <cfRule type="expression" dxfId="2238" priority="207">
      <formula>$J8&gt;0</formula>
    </cfRule>
  </conditionalFormatting>
  <conditionalFormatting sqref="J8:K8">
    <cfRule type="expression" dxfId="2237" priority="206">
      <formula>$J8&lt;0</formula>
    </cfRule>
  </conditionalFormatting>
  <conditionalFormatting sqref="E63 H63:I63">
    <cfRule type="expression" dxfId="2236" priority="194">
      <formula>$H63=0</formula>
    </cfRule>
  </conditionalFormatting>
  <conditionalFormatting sqref="J63:K63">
    <cfRule type="expression" dxfId="2235" priority="195">
      <formula>$J63=0</formula>
    </cfRule>
  </conditionalFormatting>
  <conditionalFormatting sqref="L63">
    <cfRule type="expression" dxfId="2234" priority="193">
      <formula>$L64=0</formula>
    </cfRule>
  </conditionalFormatting>
  <conditionalFormatting sqref="J63:K63">
    <cfRule type="expression" dxfId="2233" priority="197">
      <formula>$J63&gt;0</formula>
    </cfRule>
  </conditionalFormatting>
  <conditionalFormatting sqref="L63">
    <cfRule type="expression" dxfId="2232" priority="191">
      <formula>$L63&lt;0</formula>
    </cfRule>
    <cfRule type="expression" dxfId="2231" priority="192">
      <formula>$L63&gt;0</formula>
    </cfRule>
  </conditionalFormatting>
  <conditionalFormatting sqref="J63:K63">
    <cfRule type="expression" dxfId="2230" priority="196">
      <formula>$J63&lt;0</formula>
    </cfRule>
  </conditionalFormatting>
  <conditionalFormatting sqref="E20 H20:I20">
    <cfRule type="expression" dxfId="2229" priority="184">
      <formula>$H20=0</formula>
    </cfRule>
  </conditionalFormatting>
  <conditionalFormatting sqref="J20:K20">
    <cfRule type="expression" dxfId="2228" priority="185">
      <formula>$J20=0</formula>
    </cfRule>
  </conditionalFormatting>
  <conditionalFormatting sqref="J20:K20">
    <cfRule type="expression" dxfId="2227" priority="187">
      <formula>$J20&gt;0</formula>
    </cfRule>
  </conditionalFormatting>
  <conditionalFormatting sqref="J20:K20">
    <cfRule type="expression" dxfId="2226" priority="186">
      <formula>$J20&lt;0</formula>
    </cfRule>
  </conditionalFormatting>
  <conditionalFormatting sqref="E64 H64:I64">
    <cfRule type="expression" dxfId="2225" priority="175">
      <formula>$H64=0</formula>
    </cfRule>
  </conditionalFormatting>
  <conditionalFormatting sqref="J64:K64">
    <cfRule type="expression" dxfId="2224" priority="176">
      <formula>$J64=0</formula>
    </cfRule>
  </conditionalFormatting>
  <conditionalFormatting sqref="L64">
    <cfRule type="expression" dxfId="2223" priority="174">
      <formula>$L65=0</formula>
    </cfRule>
  </conditionalFormatting>
  <conditionalFormatting sqref="J64:K64">
    <cfRule type="expression" dxfId="2222" priority="178">
      <formula>$J64&gt;0</formula>
    </cfRule>
  </conditionalFormatting>
  <conditionalFormatting sqref="L64">
    <cfRule type="expression" dxfId="2221" priority="172">
      <formula>$L64&lt;0</formula>
    </cfRule>
    <cfRule type="expression" dxfId="2220" priority="173">
      <formula>$L64&gt;0</formula>
    </cfRule>
  </conditionalFormatting>
  <conditionalFormatting sqref="J64:K64">
    <cfRule type="expression" dxfId="2219" priority="177">
      <formula>$J64&lt;0</formula>
    </cfRule>
  </conditionalFormatting>
  <conditionalFormatting sqref="E65 H65:I65">
    <cfRule type="expression" dxfId="2218" priority="168">
      <formula>$H65=0</formula>
    </cfRule>
  </conditionalFormatting>
  <conditionalFormatting sqref="J65:K65">
    <cfRule type="expression" dxfId="2217" priority="169">
      <formula>$J65=0</formula>
    </cfRule>
  </conditionalFormatting>
  <conditionalFormatting sqref="L65">
    <cfRule type="expression" dxfId="2216" priority="167">
      <formula>$L66=0</formula>
    </cfRule>
  </conditionalFormatting>
  <conditionalFormatting sqref="J65:K65">
    <cfRule type="expression" dxfId="2215" priority="171">
      <formula>$J65&gt;0</formula>
    </cfRule>
  </conditionalFormatting>
  <conditionalFormatting sqref="L65">
    <cfRule type="expression" dxfId="2214" priority="165">
      <formula>$L65&lt;0</formula>
    </cfRule>
    <cfRule type="expression" dxfId="2213" priority="166">
      <formula>$L65&gt;0</formula>
    </cfRule>
  </conditionalFormatting>
  <conditionalFormatting sqref="J65:K65">
    <cfRule type="expression" dxfId="2212" priority="170">
      <formula>$J65&lt;0</formula>
    </cfRule>
  </conditionalFormatting>
  <conditionalFormatting sqref="E11 H11:I11">
    <cfRule type="expression" dxfId="2211" priority="159">
      <formula>$H11=0</formula>
    </cfRule>
  </conditionalFormatting>
  <conditionalFormatting sqref="J11:K11">
    <cfRule type="expression" dxfId="2210" priority="160">
      <formula>$J11=0</formula>
    </cfRule>
  </conditionalFormatting>
  <conditionalFormatting sqref="J11:K11">
    <cfRule type="expression" dxfId="2209" priority="162">
      <formula>$J11&gt;0</formula>
    </cfRule>
  </conditionalFormatting>
  <conditionalFormatting sqref="J11:K11">
    <cfRule type="expression" dxfId="2208" priority="161">
      <formula>$J11&lt;0</formula>
    </cfRule>
  </conditionalFormatting>
  <conditionalFormatting sqref="E9 H9:I9">
    <cfRule type="expression" dxfId="2207" priority="152">
      <formula>$H9=0</formula>
    </cfRule>
  </conditionalFormatting>
  <conditionalFormatting sqref="J9:K9">
    <cfRule type="expression" dxfId="2206" priority="153">
      <formula>$J9=0</formula>
    </cfRule>
  </conditionalFormatting>
  <conditionalFormatting sqref="J9:K9">
    <cfRule type="expression" dxfId="2205" priority="155">
      <formula>$J9&gt;0</formula>
    </cfRule>
  </conditionalFormatting>
  <conditionalFormatting sqref="J9:K9">
    <cfRule type="expression" dxfId="2204" priority="154">
      <formula>$J9&lt;0</formula>
    </cfRule>
  </conditionalFormatting>
  <conditionalFormatting sqref="E66 H66:I66">
    <cfRule type="expression" dxfId="2203" priority="143">
      <formula>$H66=0</formula>
    </cfRule>
  </conditionalFormatting>
  <conditionalFormatting sqref="J66:K66">
    <cfRule type="expression" dxfId="2202" priority="144">
      <formula>$J66=0</formula>
    </cfRule>
  </conditionalFormatting>
  <conditionalFormatting sqref="L66">
    <cfRule type="expression" dxfId="2201" priority="142">
      <formula>$L67=0</formula>
    </cfRule>
  </conditionalFormatting>
  <conditionalFormatting sqref="J66:K66">
    <cfRule type="expression" dxfId="2200" priority="146">
      <formula>$J66&gt;0</formula>
    </cfRule>
  </conditionalFormatting>
  <conditionalFormatting sqref="L66">
    <cfRule type="expression" dxfId="2199" priority="140">
      <formula>$L66&lt;0</formula>
    </cfRule>
    <cfRule type="expression" dxfId="2198" priority="141">
      <formula>$L66&gt;0</formula>
    </cfRule>
  </conditionalFormatting>
  <conditionalFormatting sqref="J66:K66">
    <cfRule type="expression" dxfId="2197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196" priority="134">
      <formula>$H10=0</formula>
    </cfRule>
  </conditionalFormatting>
  <conditionalFormatting sqref="J10:K10">
    <cfRule type="expression" dxfId="2195" priority="135">
      <formula>$J10=0</formula>
    </cfRule>
  </conditionalFormatting>
  <conditionalFormatting sqref="J10:K10">
    <cfRule type="expression" dxfId="2194" priority="137">
      <formula>$J10&gt;0</formula>
    </cfRule>
  </conditionalFormatting>
  <conditionalFormatting sqref="J10:K10">
    <cfRule type="expression" dxfId="2193" priority="136">
      <formula>$J10&lt;0</formula>
    </cfRule>
  </conditionalFormatting>
  <conditionalFormatting sqref="E26:E28 E30 E45:E49 E36:E43">
    <cfRule type="expression" dxfId="2192" priority="130">
      <formula>$H26=0</formula>
    </cfRule>
  </conditionalFormatting>
  <conditionalFormatting sqref="E29">
    <cfRule type="expression" dxfId="2191" priority="129">
      <formula>$H29=0</formula>
    </cfRule>
  </conditionalFormatting>
  <conditionalFormatting sqref="E31">
    <cfRule type="expression" dxfId="2190" priority="128">
      <formula>$H31=0</formula>
    </cfRule>
  </conditionalFormatting>
  <conditionalFormatting sqref="E32">
    <cfRule type="expression" dxfId="2189" priority="127">
      <formula>$H32=0</formula>
    </cfRule>
  </conditionalFormatting>
  <conditionalFormatting sqref="E44">
    <cfRule type="expression" dxfId="2188" priority="126">
      <formula>$H44=0</formula>
    </cfRule>
  </conditionalFormatting>
  <conditionalFormatting sqref="E35">
    <cfRule type="expression" dxfId="2187" priority="125">
      <formula>$H35=0</formula>
    </cfRule>
  </conditionalFormatting>
  <conditionalFormatting sqref="E33">
    <cfRule type="expression" dxfId="2186" priority="124">
      <formula>$H33=0</formula>
    </cfRule>
  </conditionalFormatting>
  <conditionalFormatting sqref="E34">
    <cfRule type="expression" dxfId="2185" priority="123">
      <formula>$H34=0</formula>
    </cfRule>
  </conditionalFormatting>
  <conditionalFormatting sqref="E67 H67:I67">
    <cfRule type="expression" dxfId="2184" priority="119">
      <formula>$H67=0</formula>
    </cfRule>
  </conditionalFormatting>
  <conditionalFormatting sqref="J67:K67">
    <cfRule type="expression" dxfId="2183" priority="120">
      <formula>$J67=0</formula>
    </cfRule>
  </conditionalFormatting>
  <conditionalFormatting sqref="L67">
    <cfRule type="expression" dxfId="2182" priority="118">
      <formula>$L68=0</formula>
    </cfRule>
  </conditionalFormatting>
  <conditionalFormatting sqref="J67:K67">
    <cfRule type="expression" dxfId="2181" priority="122">
      <formula>$J67&gt;0</formula>
    </cfRule>
  </conditionalFormatting>
  <conditionalFormatting sqref="L67">
    <cfRule type="expression" dxfId="2180" priority="116">
      <formula>$L67&lt;0</formula>
    </cfRule>
    <cfRule type="expression" dxfId="2179" priority="117">
      <formula>$L67&gt;0</formula>
    </cfRule>
  </conditionalFormatting>
  <conditionalFormatting sqref="J67:K67">
    <cfRule type="expression" dxfId="2178" priority="121">
      <formula>$J67&lt;0</formula>
    </cfRule>
  </conditionalFormatting>
  <conditionalFormatting sqref="E69 H69:I69">
    <cfRule type="expression" dxfId="2177" priority="112">
      <formula>$H69=0</formula>
    </cfRule>
  </conditionalFormatting>
  <conditionalFormatting sqref="J69:K69">
    <cfRule type="expression" dxfId="2176" priority="113">
      <formula>$J69=0</formula>
    </cfRule>
  </conditionalFormatting>
  <conditionalFormatting sqref="L69">
    <cfRule type="expression" dxfId="2175" priority="111">
      <formula>$L70=0</formula>
    </cfRule>
  </conditionalFormatting>
  <conditionalFormatting sqref="J69:K69">
    <cfRule type="expression" dxfId="2174" priority="115">
      <formula>$J69&gt;0</formula>
    </cfRule>
  </conditionalFormatting>
  <conditionalFormatting sqref="L69">
    <cfRule type="expression" dxfId="2173" priority="109">
      <formula>$L69&lt;0</formula>
    </cfRule>
    <cfRule type="expression" dxfId="2172" priority="110">
      <formula>$L69&gt;0</formula>
    </cfRule>
  </conditionalFormatting>
  <conditionalFormatting sqref="J69:K69">
    <cfRule type="expression" dxfId="2171" priority="114">
      <formula>$J69&lt;0</formula>
    </cfRule>
  </conditionalFormatting>
  <conditionalFormatting sqref="E68 H68:I68">
    <cfRule type="expression" dxfId="2170" priority="105">
      <formula>$H68=0</formula>
    </cfRule>
  </conditionalFormatting>
  <conditionalFormatting sqref="J68:K68">
    <cfRule type="expression" dxfId="2169" priority="106">
      <formula>$J68=0</formula>
    </cfRule>
  </conditionalFormatting>
  <conditionalFormatting sqref="L68">
    <cfRule type="expression" dxfId="2168" priority="104">
      <formula>$L69=0</formula>
    </cfRule>
  </conditionalFormatting>
  <conditionalFormatting sqref="J68:K68">
    <cfRule type="expression" dxfId="2167" priority="108">
      <formula>$J68&gt;0</formula>
    </cfRule>
  </conditionalFormatting>
  <conditionalFormatting sqref="L68">
    <cfRule type="expression" dxfId="2166" priority="102">
      <formula>$L68&lt;0</formula>
    </cfRule>
    <cfRule type="expression" dxfId="2165" priority="103">
      <formula>$L68&gt;0</formula>
    </cfRule>
  </conditionalFormatting>
  <conditionalFormatting sqref="J68:K68">
    <cfRule type="expression" dxfId="2164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63" priority="97">
      <formula>$H69=0</formula>
    </cfRule>
  </conditionalFormatting>
  <conditionalFormatting sqref="J69:K69">
    <cfRule type="expression" dxfId="2162" priority="98">
      <formula>$J69=0</formula>
    </cfRule>
  </conditionalFormatting>
  <conditionalFormatting sqref="L69">
    <cfRule type="expression" dxfId="2161" priority="96">
      <formula>$L70=0</formula>
    </cfRule>
  </conditionalFormatting>
  <conditionalFormatting sqref="J69:K69">
    <cfRule type="expression" dxfId="2160" priority="100">
      <formula>$J69&gt;0</formula>
    </cfRule>
  </conditionalFormatting>
  <conditionalFormatting sqref="L69">
    <cfRule type="expression" dxfId="2159" priority="94">
      <formula>$L69&lt;0</formula>
    </cfRule>
    <cfRule type="expression" dxfId="2158" priority="95">
      <formula>$L69&gt;0</formula>
    </cfRule>
  </conditionalFormatting>
  <conditionalFormatting sqref="J69:K69">
    <cfRule type="expression" dxfId="2157" priority="99">
      <formula>$J69&lt;0</formula>
    </cfRule>
  </conditionalFormatting>
  <conditionalFormatting sqref="E71 H71:I71">
    <cfRule type="expression" dxfId="2156" priority="90">
      <formula>$H71=0</formula>
    </cfRule>
  </conditionalFormatting>
  <conditionalFormatting sqref="J71:K71">
    <cfRule type="expression" dxfId="2155" priority="91">
      <formula>$J71=0</formula>
    </cfRule>
  </conditionalFormatting>
  <conditionalFormatting sqref="L71">
    <cfRule type="expression" dxfId="2154" priority="89">
      <formula>$L72=0</formula>
    </cfRule>
  </conditionalFormatting>
  <conditionalFormatting sqref="J71:K71">
    <cfRule type="expression" dxfId="2153" priority="93">
      <formula>$J71&gt;0</formula>
    </cfRule>
  </conditionalFormatting>
  <conditionalFormatting sqref="L71">
    <cfRule type="expression" dxfId="2152" priority="87">
      <formula>$L71&lt;0</formula>
    </cfRule>
    <cfRule type="expression" dxfId="2151" priority="88">
      <formula>$L71&gt;0</formula>
    </cfRule>
  </conditionalFormatting>
  <conditionalFormatting sqref="J71:K71">
    <cfRule type="expression" dxfId="2150" priority="92">
      <formula>$J71&lt;0</formula>
    </cfRule>
  </conditionalFormatting>
  <conditionalFormatting sqref="E70 H70:I70">
    <cfRule type="expression" dxfId="2149" priority="83">
      <formula>$H70=0</formula>
    </cfRule>
  </conditionalFormatting>
  <conditionalFormatting sqref="J70:K70">
    <cfRule type="expression" dxfId="2148" priority="84">
      <formula>$J70=0</formula>
    </cfRule>
  </conditionalFormatting>
  <conditionalFormatting sqref="L70">
    <cfRule type="expression" dxfId="2147" priority="82">
      <formula>$L71=0</formula>
    </cfRule>
  </conditionalFormatting>
  <conditionalFormatting sqref="J70:K70">
    <cfRule type="expression" dxfId="2146" priority="86">
      <formula>$J70&gt;0</formula>
    </cfRule>
  </conditionalFormatting>
  <conditionalFormatting sqref="L70">
    <cfRule type="expression" dxfId="2145" priority="80">
      <formula>$L70&lt;0</formula>
    </cfRule>
    <cfRule type="expression" dxfId="2144" priority="81">
      <formula>$L70&gt;0</formula>
    </cfRule>
  </conditionalFormatting>
  <conditionalFormatting sqref="J70:K70">
    <cfRule type="expression" dxfId="2143" priority="85">
      <formula>$J70&lt;0</formula>
    </cfRule>
  </conditionalFormatting>
  <conditionalFormatting sqref="O73:O74">
    <cfRule type="expression" dxfId="2142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41" priority="72">
      <formula>$J73=0</formula>
    </cfRule>
  </conditionalFormatting>
  <conditionalFormatting sqref="L73:L74">
    <cfRule type="expression" dxfId="2140" priority="71">
      <formula>$L74=0</formula>
    </cfRule>
  </conditionalFormatting>
  <conditionalFormatting sqref="J73:K74">
    <cfRule type="expression" dxfId="2139" priority="73">
      <formula>$J73&lt;0</formula>
    </cfRule>
  </conditionalFormatting>
  <conditionalFormatting sqref="E72 H72:I72">
    <cfRule type="expression" dxfId="2138" priority="67">
      <formula>$H72=0</formula>
    </cfRule>
  </conditionalFormatting>
  <conditionalFormatting sqref="J72:K72">
    <cfRule type="expression" dxfId="2137" priority="68">
      <formula>$J72=0</formula>
    </cfRule>
  </conditionalFormatting>
  <conditionalFormatting sqref="L72">
    <cfRule type="expression" dxfId="2136" priority="66">
      <formula>$L73=0</formula>
    </cfRule>
  </conditionalFormatting>
  <conditionalFormatting sqref="J72:K72">
    <cfRule type="expression" dxfId="2135" priority="70">
      <formula>$J72&gt;0</formula>
    </cfRule>
  </conditionalFormatting>
  <conditionalFormatting sqref="L72">
    <cfRule type="expression" dxfId="2134" priority="64">
      <formula>$L72&lt;0</formula>
    </cfRule>
    <cfRule type="expression" dxfId="2133" priority="65">
      <formula>$L72&gt;0</formula>
    </cfRule>
  </conditionalFormatting>
  <conditionalFormatting sqref="J72:K72">
    <cfRule type="expression" dxfId="2132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31" priority="59">
      <formula>$H72=0</formula>
    </cfRule>
  </conditionalFormatting>
  <conditionalFormatting sqref="J72:K72">
    <cfRule type="expression" dxfId="2130" priority="60">
      <formula>$J72=0</formula>
    </cfRule>
  </conditionalFormatting>
  <conditionalFormatting sqref="L72">
    <cfRule type="expression" dxfId="2129" priority="58">
      <formula>$L73=0</formula>
    </cfRule>
  </conditionalFormatting>
  <conditionalFormatting sqref="J72:K72">
    <cfRule type="expression" dxfId="2128" priority="62">
      <formula>$J72&gt;0</formula>
    </cfRule>
  </conditionalFormatting>
  <conditionalFormatting sqref="L72">
    <cfRule type="expression" dxfId="2127" priority="56">
      <formula>$L72&lt;0</formula>
    </cfRule>
    <cfRule type="expression" dxfId="2126" priority="57">
      <formula>$L72&gt;0</formula>
    </cfRule>
  </conditionalFormatting>
  <conditionalFormatting sqref="J72:K72">
    <cfRule type="expression" dxfId="2125" priority="61">
      <formula>$J72&lt;0</formula>
    </cfRule>
  </conditionalFormatting>
  <conditionalFormatting sqref="E74 H74:I74">
    <cfRule type="expression" dxfId="2124" priority="52">
      <formula>$H74=0</formula>
    </cfRule>
  </conditionalFormatting>
  <conditionalFormatting sqref="J74:K74">
    <cfRule type="expression" dxfId="2123" priority="53">
      <formula>$J74=0</formula>
    </cfRule>
  </conditionalFormatting>
  <conditionalFormatting sqref="L74">
    <cfRule type="expression" dxfId="2122" priority="51">
      <formula>$L75=0</formula>
    </cfRule>
  </conditionalFormatting>
  <conditionalFormatting sqref="J74:K74">
    <cfRule type="expression" dxfId="2121" priority="55">
      <formula>$J74&gt;0</formula>
    </cfRule>
  </conditionalFormatting>
  <conditionalFormatting sqref="L74">
    <cfRule type="expression" dxfId="2120" priority="49">
      <formula>$L74&lt;0</formula>
    </cfRule>
    <cfRule type="expression" dxfId="2119" priority="50">
      <formula>$L74&gt;0</formula>
    </cfRule>
  </conditionalFormatting>
  <conditionalFormatting sqref="J74:K74">
    <cfRule type="expression" dxfId="2118" priority="54">
      <formula>$J74&lt;0</formula>
    </cfRule>
  </conditionalFormatting>
  <conditionalFormatting sqref="E73 H73:I73">
    <cfRule type="expression" dxfId="2117" priority="45">
      <formula>$H73=0</formula>
    </cfRule>
  </conditionalFormatting>
  <conditionalFormatting sqref="J73:K73">
    <cfRule type="expression" dxfId="2116" priority="46">
      <formula>$J73=0</formula>
    </cfRule>
  </conditionalFormatting>
  <conditionalFormatting sqref="L73">
    <cfRule type="expression" dxfId="2115" priority="44">
      <formula>$L74=0</formula>
    </cfRule>
  </conditionalFormatting>
  <conditionalFormatting sqref="J73:K73">
    <cfRule type="expression" dxfId="2114" priority="48">
      <formula>$J73&gt;0</formula>
    </cfRule>
  </conditionalFormatting>
  <conditionalFormatting sqref="L73">
    <cfRule type="expression" dxfId="2113" priority="42">
      <formula>$L73&lt;0</formula>
    </cfRule>
    <cfRule type="expression" dxfId="2112" priority="43">
      <formula>$L73&gt;0</formula>
    </cfRule>
  </conditionalFormatting>
  <conditionalFormatting sqref="J73:K73">
    <cfRule type="expression" dxfId="2111" priority="47">
      <formula>$J73&lt;0</formula>
    </cfRule>
  </conditionalFormatting>
  <conditionalFormatting sqref="O75">
    <cfRule type="expression" dxfId="2110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09" priority="34">
      <formula>$J75=0</formula>
    </cfRule>
  </conditionalFormatting>
  <conditionalFormatting sqref="L75">
    <cfRule type="expression" dxfId="2108" priority="33">
      <formula>$L76=0</formula>
    </cfRule>
  </conditionalFormatting>
  <conditionalFormatting sqref="J75:K75">
    <cfRule type="expression" dxfId="2107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06" priority="28">
      <formula>$H75=0</formula>
    </cfRule>
  </conditionalFormatting>
  <conditionalFormatting sqref="J75:K75">
    <cfRule type="expression" dxfId="2105" priority="29">
      <formula>$J75=0</formula>
    </cfRule>
  </conditionalFormatting>
  <conditionalFormatting sqref="L75">
    <cfRule type="expression" dxfId="2104" priority="27">
      <formula>$L76=0</formula>
    </cfRule>
  </conditionalFormatting>
  <conditionalFormatting sqref="J75:K75">
    <cfRule type="expression" dxfId="2103" priority="31">
      <formula>$J75&gt;0</formula>
    </cfRule>
  </conditionalFormatting>
  <conditionalFormatting sqref="L75">
    <cfRule type="expression" dxfId="2102" priority="25">
      <formula>$L75&lt;0</formula>
    </cfRule>
    <cfRule type="expression" dxfId="2101" priority="26">
      <formula>$L75&gt;0</formula>
    </cfRule>
  </conditionalFormatting>
  <conditionalFormatting sqref="J75:K75">
    <cfRule type="expression" dxfId="2100" priority="30">
      <formula>$J75&lt;0</formula>
    </cfRule>
  </conditionalFormatting>
  <conditionalFormatting sqref="E7 H7:I7">
    <cfRule type="expression" dxfId="2099" priority="20">
      <formula>$H7=0</formula>
    </cfRule>
  </conditionalFormatting>
  <conditionalFormatting sqref="J7:K7">
    <cfRule type="expression" dxfId="2098" priority="21">
      <formula>$J7=0</formula>
    </cfRule>
  </conditionalFormatting>
  <conditionalFormatting sqref="L7">
    <cfRule type="expression" dxfId="2097" priority="19">
      <formula>$L8=0</formula>
    </cfRule>
  </conditionalFormatting>
  <conditionalFormatting sqref="J7:K7">
    <cfRule type="expression" dxfId="2096" priority="23">
      <formula>$J7&gt;0</formula>
    </cfRule>
  </conditionalFormatting>
  <conditionalFormatting sqref="L7">
    <cfRule type="expression" dxfId="2095" priority="17">
      <formula>$L7&lt;0</formula>
    </cfRule>
    <cfRule type="expression" dxfId="2094" priority="18">
      <formula>$L7&gt;0</formula>
    </cfRule>
  </conditionalFormatting>
  <conditionalFormatting sqref="J7:K7">
    <cfRule type="expression" dxfId="2093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92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91" priority="10">
      <formula>$J76=0</formula>
    </cfRule>
  </conditionalFormatting>
  <conditionalFormatting sqref="L76">
    <cfRule type="expression" dxfId="2090" priority="9">
      <formula>$L77=0</formula>
    </cfRule>
  </conditionalFormatting>
  <conditionalFormatting sqref="J76:K76">
    <cfRule type="expression" dxfId="2089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88" priority="4">
      <formula>$H76=0</formula>
    </cfRule>
  </conditionalFormatting>
  <conditionalFormatting sqref="J76:K76">
    <cfRule type="expression" dxfId="2087" priority="5">
      <formula>$J76=0</formula>
    </cfRule>
  </conditionalFormatting>
  <conditionalFormatting sqref="L76">
    <cfRule type="expression" dxfId="2086" priority="3">
      <formula>$L77=0</formula>
    </cfRule>
  </conditionalFormatting>
  <conditionalFormatting sqref="J76:K76">
    <cfRule type="expression" dxfId="2085" priority="7">
      <formula>$J76&gt;0</formula>
    </cfRule>
  </conditionalFormatting>
  <conditionalFormatting sqref="L76">
    <cfRule type="expression" dxfId="2084" priority="1">
      <formula>$L76&lt;0</formula>
    </cfRule>
    <cfRule type="expression" dxfId="2083" priority="2">
      <formula>$L76&gt;0</formula>
    </cfRule>
  </conditionalFormatting>
  <conditionalFormatting sqref="J76:K76">
    <cfRule type="expression" dxfId="2082" priority="6">
      <formula>$J76&lt;0</formula>
    </cfRule>
  </conditionalFormatting>
  <hyperlinks>
    <hyperlink ref="E29" location="BIIB!A1" display="BIIB"/>
    <hyperlink ref="E30" location="MYL!A1" display="MYL"/>
    <hyperlink ref="E7" location="SIG!A1" display="SIG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12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42" location="CVS!A1" display="CVS"/>
    <hyperlink ref="E43" location="ADBE!A1" display="ADBE"/>
    <hyperlink ref="E2" location="MRO!A1" display="MRO"/>
    <hyperlink ref="E23" location="GE!A1" display="GE"/>
    <hyperlink ref="E3" location="KR!A1" display="KR"/>
    <hyperlink ref="E44" location="F!A1" display="F"/>
    <hyperlink ref="E45" location="JNJ!A1" display="JNJ"/>
    <hyperlink ref="E4" location="ULTA!A1" display="ULTA"/>
    <hyperlink ref="E28" location="FRC!A1" display="FRC"/>
    <hyperlink ref="E17" location="AAP!A1" display="AAP"/>
    <hyperlink ref="E20" location="T!A1" display="T"/>
    <hyperlink ref="E25" location="COST!A1" display="COST"/>
    <hyperlink ref="E46" location="CPN!A1" display="CPN"/>
    <hyperlink ref="E47" location="EW!A1" display="EW"/>
    <hyperlink ref="E48" location="TJX!A1" display="TJX"/>
    <hyperlink ref="E11" location="WBA!A1" display="WBA"/>
    <hyperlink ref="E49" location="AZO!A1" display="AZO"/>
    <hyperlink ref="E15" location="KBWY!A1" display="KBWY"/>
    <hyperlink ref="E24" location="AYI!A1" display="AYI"/>
    <hyperlink ref="E8" location="DIA!A1" display="DIA"/>
    <hyperlink ref="E26" location="ICE!A1" display="ICE"/>
    <hyperlink ref="E50" location="NKE!A1" display="NKE"/>
    <hyperlink ref="E5" location="MOS!A1" display="MOS"/>
    <hyperlink ref="E51" location="VGK!A1" display="VGK"/>
    <hyperlink ref="E27" location="CMG!A1" display="CMG"/>
    <hyperlink ref="E21" location="HAS!A1" display="HAS"/>
    <hyperlink ref="E13" location="HSIC!A1" display="HSIC"/>
    <hyperlink ref="E9" location="PDCO!A1" display="PDCO"/>
    <hyperlink ref="E52" location="MU!A1" display="MU"/>
    <hyperlink ref="E53" location="IP!A1" display="IP"/>
    <hyperlink ref="E54" location="INTC!A1" display="INTC"/>
    <hyperlink ref="E55" location="HES!A1" display="HES"/>
    <hyperlink ref="E56" location="UNP!A1" display="UNP"/>
    <hyperlink ref="E57" location="NCLH!A1" display="NCLH"/>
    <hyperlink ref="E6" location="SPY!A1" display="SPY"/>
    <hyperlink ref="E58" location="SWKS!A1" display="SWKS"/>
    <hyperlink ref="E59" location="CNI!A1" display="CNI"/>
    <hyperlink ref="E14" location="WFC!A1" display="WFC"/>
    <hyperlink ref="E60" location="AA!A1" display="AA"/>
    <hyperlink ref="E61" location="CF!A1" display="CF"/>
    <hyperlink ref="E62" location="TGT!A1" display="TGT"/>
    <hyperlink ref="E10" location="NWL!A1" display="NWL"/>
    <hyperlink ref="E63" location="KORS!A1" display="KORS"/>
    <hyperlink ref="E64" location="ALL!A1" display="ALL"/>
    <hyperlink ref="E65" location="NSC!A1" display="NSC"/>
    <hyperlink ref="E66" location="AVGO!A1" display="AVGO"/>
    <hyperlink ref="E67" location="UAL!A1" display="UAL"/>
    <hyperlink ref="E68" location="CAH!A1" display="CAH"/>
    <hyperlink ref="E18" location="DAL!A1" display="DAL"/>
    <hyperlink ref="E19" location="TEVA!A1" display="TEVA"/>
    <hyperlink ref="E69" location="DIS!A1" display="DIS"/>
    <hyperlink ref="E70" location="FTR!A1" display="FTR"/>
    <hyperlink ref="E22" location="GILD!A1" display="GILD"/>
    <hyperlink ref="E71" location="WWD!A1" display="WWD"/>
    <hyperlink ref="E16" location="GIS!A1" display="GIS"/>
    <hyperlink ref="E72" location="GM!A1" display="GM"/>
    <hyperlink ref="E73" location="TMO!A1" display="TMO"/>
    <hyperlink ref="E74" location="TKR!A1" display="TKR"/>
    <hyperlink ref="E75" location="UTX!A1" display="UTX"/>
    <hyperlink ref="E7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44" activePane="bottomLeft" state="frozen"/>
      <selection activeCell="E5" sqref="E5"/>
      <selection pane="bottomLeft" activeCell="Q253" sqref="Q253:R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9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9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9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9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9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9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1083.5500000000004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44646.694666668278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43418.064666668346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Balance!Z2</f>
        <v>43416.539999999979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4.6666683701914735E-3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>
        <v>43139</v>
      </c>
      <c r="T290" s="417">
        <v>4.05</v>
      </c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1083.5500000000004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2081" priority="7">
      <formula>#REF!&gt;0</formula>
    </cfRule>
    <cfRule type="expression" dxfId="20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84"/>
  <sheetViews>
    <sheetView topLeftCell="F1" zoomScaleNormal="100" workbookViewId="0">
      <pane ySplit="1" topLeftCell="A594" activePane="bottomLeft" state="frozen"/>
      <selection pane="bottomLeft" activeCell="T589" sqref="T58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341" t="s">
        <v>992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6"/>
      <c r="Z2" s="333">
        <f>LOOKUP(2,1/(M:M&lt;&gt;""),M:M)</f>
        <v>43416.539999999979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6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6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6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6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7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7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8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7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7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7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6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6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6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6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6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7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7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7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7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6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6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6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6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6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8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8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8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8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8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8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8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8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8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8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8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8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8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8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8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8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8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8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8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8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8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8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8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8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8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8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8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8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8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8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8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8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8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8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8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8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8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8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8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8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8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8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8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8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8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8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8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8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8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3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8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8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8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8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8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8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8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8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8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8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8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8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8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8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8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8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8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8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8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8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8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8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8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8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8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8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8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8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8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8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8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8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8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8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8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8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8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8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8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8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8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8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8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8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8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8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8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8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8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8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8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8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8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8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8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8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8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8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8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8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8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4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8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8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8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8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8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8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8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8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8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8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8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8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8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8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8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8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8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8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8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8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8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8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2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8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8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8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8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8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8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8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8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8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8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8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8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8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8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8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8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8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8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8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8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8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2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8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8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8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8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8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8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8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8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8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8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8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8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8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8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8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8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8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8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8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8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8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3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8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8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8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8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8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8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8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8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8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8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8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8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8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8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8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8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8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8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8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8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8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8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3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8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8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8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8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8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8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8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8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8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8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8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8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8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8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8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8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8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8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8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8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5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8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8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8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8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8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8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8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8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8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8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8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8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8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8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8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8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8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8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8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8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8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2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8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8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8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8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8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8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8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8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8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8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8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8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8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8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8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8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8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8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8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8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8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2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8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8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8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8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8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8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8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8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8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8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8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8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8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8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8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8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5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8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8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8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8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8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4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8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8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8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3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3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8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8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8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4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8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4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8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4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8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4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8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4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8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8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8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8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8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8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4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8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4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8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4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8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4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8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4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8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8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8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8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3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3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8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4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8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4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8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4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8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4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8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8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8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8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8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8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4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8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4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8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4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8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4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8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8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8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8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8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8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4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8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4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2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8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4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7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8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4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7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8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4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7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8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8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8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8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8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8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4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7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8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4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7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8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4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7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8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4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7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8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4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7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8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8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8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8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8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4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7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8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3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4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8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4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7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8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4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7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8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4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7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8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8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8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8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8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8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4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7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8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4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7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8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4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7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8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4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7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8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4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7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8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8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8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8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8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8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4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7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8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4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7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8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4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7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8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4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7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8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4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2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8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8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8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8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8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8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4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7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8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4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7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8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4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7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8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4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7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8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8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8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8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8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8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4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7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8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4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7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8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4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7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8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4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7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8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3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4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8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8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8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8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8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8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4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7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8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4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7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8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4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7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8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4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7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8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4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7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8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8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8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8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8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8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4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7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8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4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7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8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4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7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8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4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7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8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4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7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8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8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5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5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8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8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8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4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7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8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4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7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8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4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7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8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4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7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8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4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7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8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8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8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8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8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8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8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5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5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8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8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8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8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8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8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8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8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8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3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3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8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8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8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8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8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8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8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8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8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8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8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8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8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8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8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8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5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5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8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8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8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8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8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8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8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8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8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8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8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8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8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8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8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8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8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8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8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8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3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3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8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8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8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8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8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8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8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8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8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8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8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8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8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8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8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8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8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8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8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8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8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8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3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3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8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8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8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8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8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8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8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8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8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8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8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8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8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8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8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8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8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8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8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8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8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3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3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8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8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8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8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8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8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8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8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8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8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8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8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8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8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8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8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8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8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8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8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3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3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8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8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8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8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8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8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8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8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8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8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8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8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8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8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8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8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8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8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8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8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8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3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3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8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8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8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8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8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8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8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8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8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8">
        <f t="shared" ref="Y584" si="2383">-(E584-N584)</f>
        <v>-0.15805365390023027</v>
      </c>
    </row>
  </sheetData>
  <conditionalFormatting sqref="D3:D58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316.99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316.99</v>
      </c>
      <c r="R4" s="504">
        <v>1.1000000000000001E-3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10" t="s">
        <v>78</v>
      </c>
      <c r="P42" s="81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348.68900000000002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345.51910000000004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342.34920000000005</v>
      </c>
      <c r="Q45" s="2"/>
      <c r="T45" s="421" t="s">
        <v>99</v>
      </c>
      <c r="U45" s="482" t="s">
        <v>586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339.17930000000001</v>
      </c>
      <c r="Q46" s="2"/>
      <c r="T46" s="421" t="s">
        <v>100</v>
      </c>
      <c r="U46" s="482" t="s">
        <v>587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336.00940000000003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332.83950000000004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329.6696</v>
      </c>
      <c r="Q49" s="2"/>
      <c r="T49" s="421" t="s">
        <v>103</v>
      </c>
      <c r="U49" s="482" t="s">
        <v>539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326.49970000000002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323.32980000000003</v>
      </c>
      <c r="Q51" s="2"/>
      <c r="T51" s="421" t="s">
        <v>104</v>
      </c>
      <c r="U51" s="482" t="s">
        <v>588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320.15989999999999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316.99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313.82010000000002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310.65019999999998</v>
      </c>
      <c r="Q55" s="2"/>
      <c r="T55" s="421" t="s">
        <v>107</v>
      </c>
      <c r="U55" s="482" t="s">
        <v>589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307.4803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304.31040000000002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301.14049999999997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297.97059999999999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294.80070000000001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291.63080000000002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288.46090000000004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285.291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2079" priority="58">
      <formula>F19&gt;0</formula>
    </cfRule>
    <cfRule type="expression" dxfId="20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77" priority="47">
      <formula>H25&gt;0</formula>
    </cfRule>
    <cfRule type="expression" dxfId="2076" priority="48">
      <formula>H25&lt;0</formula>
    </cfRule>
  </conditionalFormatting>
  <conditionalFormatting sqref="M39">
    <cfRule type="expression" dxfId="2075" priority="45">
      <formula>M39&gt;0</formula>
    </cfRule>
    <cfRule type="expression" dxfId="2074" priority="46">
      <formula>M39&lt;0</formula>
    </cfRule>
  </conditionalFormatting>
  <conditionalFormatting sqref="F61:F67">
    <cfRule type="expression" dxfId="2073" priority="43">
      <formula>F61&gt;0</formula>
    </cfRule>
    <cfRule type="expression" dxfId="2072" priority="44">
      <formula>F61&lt;0</formula>
    </cfRule>
  </conditionalFormatting>
  <conditionalFormatting sqref="H61:H67">
    <cfRule type="expression" dxfId="2071" priority="41">
      <formula>H61&gt;0</formula>
    </cfRule>
    <cfRule type="expression" dxfId="2070" priority="42">
      <formula>H61&lt;0</formula>
    </cfRule>
  </conditionalFormatting>
  <conditionalFormatting sqref="F21:F24">
    <cfRule type="expression" dxfId="2069" priority="39">
      <formula>F21&gt;0</formula>
    </cfRule>
    <cfRule type="expression" dxfId="2068" priority="40">
      <formula>F21&lt;0</formula>
    </cfRule>
  </conditionalFormatting>
  <conditionalFormatting sqref="H21:H24">
    <cfRule type="expression" dxfId="2067" priority="37">
      <formula>H21&gt;0</formula>
    </cfRule>
    <cfRule type="expression" dxfId="2066" priority="38">
      <formula>H21&lt;0</formula>
    </cfRule>
  </conditionalFormatting>
  <conditionalFormatting sqref="I25:I28">
    <cfRule type="expression" dxfId="2065" priority="31">
      <formula>I25&gt;0</formula>
    </cfRule>
    <cfRule type="expression" dxfId="2064" priority="32">
      <formula>I25&lt;0</formula>
    </cfRule>
  </conditionalFormatting>
  <conditionalFormatting sqref="I21:I24">
    <cfRule type="expression" dxfId="2063" priority="29">
      <formula>I21&gt;0</formula>
    </cfRule>
    <cfRule type="expression" dxfId="2062" priority="30">
      <formula>I21&lt;0</formula>
    </cfRule>
  </conditionalFormatting>
  <conditionalFormatting sqref="H29">
    <cfRule type="expression" dxfId="2061" priority="27">
      <formula>H29&gt;0</formula>
    </cfRule>
    <cfRule type="expression" dxfId="2060" priority="28">
      <formula>H29&lt;0</formula>
    </cfRule>
  </conditionalFormatting>
  <conditionalFormatting sqref="H30">
    <cfRule type="expression" dxfId="2059" priority="25">
      <formula>H30&gt;0</formula>
    </cfRule>
    <cfRule type="expression" dxfId="2058" priority="26">
      <formula>H30&lt;0</formula>
    </cfRule>
  </conditionalFormatting>
  <conditionalFormatting sqref="H31">
    <cfRule type="expression" dxfId="2057" priority="23">
      <formula>H31&gt;0</formula>
    </cfRule>
    <cfRule type="expression" dxfId="2056" priority="24">
      <formula>H31&lt;0</formula>
    </cfRule>
  </conditionalFormatting>
  <conditionalFormatting sqref="Q7">
    <cfRule type="expression" dxfId="2055" priority="21">
      <formula>Q7&gt;0</formula>
    </cfRule>
    <cfRule type="expression" dxfId="2054" priority="22">
      <formula>Q7&lt;0</formula>
    </cfRule>
  </conditionalFormatting>
  <conditionalFormatting sqref="Q8">
    <cfRule type="expression" dxfId="2053" priority="19">
      <formula>Q8&gt;0</formula>
    </cfRule>
    <cfRule type="expression" dxfId="2052" priority="20">
      <formula>Q8&lt;0</formula>
    </cfRule>
  </conditionalFormatting>
  <conditionalFormatting sqref="F73:F82">
    <cfRule type="expression" dxfId="2051" priority="17">
      <formula>F73&gt;0</formula>
    </cfRule>
    <cfRule type="expression" dxfId="2050" priority="18">
      <formula>F73&lt;0</formula>
    </cfRule>
  </conditionalFormatting>
  <conditionalFormatting sqref="H73:H76">
    <cfRule type="expression" dxfId="2049" priority="15">
      <formula>H73&gt;0</formula>
    </cfRule>
    <cfRule type="expression" dxfId="2048" priority="16">
      <formula>H73&lt;0</formula>
    </cfRule>
  </conditionalFormatting>
  <conditionalFormatting sqref="F69:F72">
    <cfRule type="expression" dxfId="2047" priority="13">
      <formula>F69&gt;0</formula>
    </cfRule>
    <cfRule type="expression" dxfId="2046" priority="14">
      <formula>F69&lt;0</formula>
    </cfRule>
  </conditionalFormatting>
  <conditionalFormatting sqref="H69:H72">
    <cfRule type="expression" dxfId="2045" priority="11">
      <formula>H69&gt;0</formula>
    </cfRule>
    <cfRule type="expression" dxfId="2044" priority="12">
      <formula>H69&lt;0</formula>
    </cfRule>
  </conditionalFormatting>
  <conditionalFormatting sqref="I73:I76">
    <cfRule type="expression" dxfId="2043" priority="9">
      <formula>I73&gt;0</formula>
    </cfRule>
    <cfRule type="expression" dxfId="2042" priority="10">
      <formula>I73&lt;0</formula>
    </cfRule>
  </conditionalFormatting>
  <conditionalFormatting sqref="I69:I72">
    <cfRule type="expression" dxfId="2041" priority="7">
      <formula>I69&gt;0</formula>
    </cfRule>
    <cfRule type="expression" dxfId="2040" priority="8">
      <formula>I69&lt;0</formula>
    </cfRule>
  </conditionalFormatting>
  <conditionalFormatting sqref="H77">
    <cfRule type="expression" dxfId="2039" priority="5">
      <formula>H77&gt;0</formula>
    </cfRule>
    <cfRule type="expression" dxfId="2038" priority="6">
      <formula>H77&lt;0</formula>
    </cfRule>
  </conditionalFormatting>
  <conditionalFormatting sqref="H78">
    <cfRule type="expression" dxfId="2037" priority="3">
      <formula>H78&gt;0</formula>
    </cfRule>
    <cfRule type="expression" dxfId="2036" priority="4">
      <formula>H78&lt;0</formula>
    </cfRule>
  </conditionalFormatting>
  <conditionalFormatting sqref="H79">
    <cfRule type="expression" dxfId="2035" priority="1">
      <formula>H79&gt;0</formula>
    </cfRule>
    <cfRule type="expression" dxfId="20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40.409999999999997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40.409999999999997</v>
      </c>
      <c r="R4" s="504">
        <v>-4.7000000000000002E-3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10" t="s">
        <v>78</v>
      </c>
      <c r="P42" s="81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44.451000000000001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44.046900000000001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43.642800000000001</v>
      </c>
      <c r="Q45" s="2"/>
      <c r="T45" s="106" t="s">
        <v>99</v>
      </c>
      <c r="U45" s="359" t="s">
        <v>590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43.238700000000001</v>
      </c>
      <c r="Q46" s="2"/>
      <c r="T46" s="106" t="s">
        <v>100</v>
      </c>
      <c r="U46" s="359" t="s">
        <v>591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42.834600000000002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42.430499999999995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42.026399999999995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41.622299999999996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41.218199999999996</v>
      </c>
      <c r="Q51" s="2"/>
      <c r="T51" s="106" t="s">
        <v>104</v>
      </c>
      <c r="U51" s="359" t="s">
        <v>592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40.814099999999996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40.409999999999997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40.005899999999997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39.601799999999997</v>
      </c>
      <c r="Q55" s="2"/>
      <c r="T55" s="106" t="s">
        <v>107</v>
      </c>
      <c r="U55" s="359" t="s">
        <v>593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39.197699999999998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38.793599999999998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38.389499999999998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37.985399999999991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37.581299999999999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37.177199999999999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36.773099999999999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36.369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33" priority="29">
      <formula>N19&gt;0</formula>
    </cfRule>
    <cfRule type="expression" dxfId="20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31" priority="23">
      <formula>F22&gt;0</formula>
    </cfRule>
    <cfRule type="expression" dxfId="2030" priority="24">
      <formula>F22&lt;0</formula>
    </cfRule>
  </conditionalFormatting>
  <conditionalFormatting sqref="H22:H31">
    <cfRule type="expression" dxfId="2029" priority="21">
      <formula>H22&gt;0</formula>
    </cfRule>
    <cfRule type="expression" dxfId="2028" priority="22">
      <formula>H22&lt;0</formula>
    </cfRule>
  </conditionalFormatting>
  <conditionalFormatting sqref="I21:J31">
    <cfRule type="expression" dxfId="2027" priority="19">
      <formula>I21&gt;0</formula>
    </cfRule>
    <cfRule type="expression" dxfId="2026" priority="20">
      <formula>I21&lt;0</formula>
    </cfRule>
  </conditionalFormatting>
  <conditionalFormatting sqref="Q8">
    <cfRule type="expression" dxfId="2025" priority="11">
      <formula>Q8&gt;0</formula>
    </cfRule>
    <cfRule type="expression" dxfId="2024" priority="12">
      <formula>Q8&lt;0</formula>
    </cfRule>
  </conditionalFormatting>
  <conditionalFormatting sqref="Q7">
    <cfRule type="expression" dxfId="2023" priority="13">
      <formula>Q7&gt;0</formula>
    </cfRule>
    <cfRule type="expression" dxfId="2022" priority="14">
      <formula>Q7&lt;0</formula>
    </cfRule>
  </conditionalFormatting>
  <conditionalFormatting sqref="F56:F66">
    <cfRule type="expression" dxfId="2021" priority="9">
      <formula>F56&gt;0</formula>
    </cfRule>
    <cfRule type="expression" dxfId="2020" priority="10">
      <formula>F56&lt;0</formula>
    </cfRule>
  </conditionalFormatting>
  <conditionalFormatting sqref="H56:H66">
    <cfRule type="expression" dxfId="2019" priority="7">
      <formula>H56&gt;0</formula>
    </cfRule>
    <cfRule type="expression" dxfId="2018" priority="8">
      <formula>H56&lt;0</formula>
    </cfRule>
  </conditionalFormatting>
  <conditionalFormatting sqref="I56:I66">
    <cfRule type="expression" dxfId="2017" priority="5">
      <formula>I56&gt;0</formula>
    </cfRule>
    <cfRule type="expression" dxfId="2016" priority="6">
      <formula>I56&lt;0</formula>
    </cfRule>
  </conditionalFormatting>
  <conditionalFormatting sqref="F21">
    <cfRule type="expression" dxfId="2015" priority="3">
      <formula>F21&gt;0</formula>
    </cfRule>
    <cfRule type="expression" dxfId="2014" priority="4">
      <formula>F21&lt;0</formula>
    </cfRule>
  </conditionalFormatting>
  <conditionalFormatting sqref="H21">
    <cfRule type="expression" dxfId="2013" priority="1">
      <formula>H21&gt;0</formula>
    </cfRule>
    <cfRule type="expression" dxfId="20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9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55.951399999999992</v>
      </c>
      <c r="T3" s="1">
        <v>43112</v>
      </c>
      <c r="U3" t="s">
        <v>943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49</v>
      </c>
      <c r="R4" s="226">
        <v>1.0500000000000001E-2</v>
      </c>
      <c r="T4" s="1">
        <v>43114</v>
      </c>
      <c r="U4" t="s">
        <v>941</v>
      </c>
      <c r="AB4" s="229"/>
      <c r="AE4" s="229"/>
    </row>
    <row r="5" spans="1:31" x14ac:dyDescent="0.25">
      <c r="B5" s="445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5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9800</v>
      </c>
      <c r="T5" s="1">
        <v>43117</v>
      </c>
      <c r="U5" t="s">
        <v>954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11190.279999999999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-232.41000000000349</v>
      </c>
      <c r="R7">
        <v>50</v>
      </c>
      <c r="AB7" s="229"/>
      <c r="AE7" s="229"/>
    </row>
    <row r="8" spans="1:31" x14ac:dyDescent="0.25">
      <c r="B8" s="48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-1390.2799999999988</v>
      </c>
      <c r="T8" s="159">
        <v>43167</v>
      </c>
      <c r="U8" t="s">
        <v>942</v>
      </c>
      <c r="AB8" s="229"/>
      <c r="AE8" s="229"/>
    </row>
    <row r="9" spans="1:31" x14ac:dyDescent="0.25">
      <c r="B9" s="486">
        <v>43143</v>
      </c>
      <c r="C9" s="4">
        <v>50</v>
      </c>
      <c r="D9" s="3">
        <v>47.2</v>
      </c>
      <c r="E9" s="3">
        <v>0</v>
      </c>
      <c r="F9" s="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-0.12423996539854222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2.530612244897959E-2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400</v>
      </c>
      <c r="D22" s="14"/>
      <c r="E22" s="14"/>
      <c r="F22" s="18">
        <f>SUM(F2:F17)</f>
        <v>22884</v>
      </c>
      <c r="G22" s="14"/>
      <c r="H22" s="14">
        <f>SUM(H2:H14)</f>
        <v>200</v>
      </c>
      <c r="I22" s="14"/>
      <c r="J22" s="14"/>
      <c r="K22" s="14">
        <f>SUM(K2:K14)</f>
        <v>11662.720000000001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200</v>
      </c>
      <c r="D23" s="349"/>
      <c r="E23" s="349"/>
      <c r="F23" s="350">
        <f>SumByColor($A$23,F2:F21)</f>
        <v>11431</v>
      </c>
      <c r="G23" s="349"/>
      <c r="H23" s="349">
        <f>SumByColor($A$23,H2:H21)</f>
        <v>200</v>
      </c>
      <c r="I23" s="349"/>
      <c r="J23" s="349"/>
      <c r="K23" s="350">
        <f>SumByColor($A$23,K2:K21)</f>
        <v>11663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807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809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5" si="16">C39*(E39-D39)</f>
        <v>-545.00000000000023</v>
      </c>
      <c r="G39" s="39">
        <f t="shared" ref="G39:G45" si="17">D39*C39</f>
        <v>6238</v>
      </c>
      <c r="H39" s="226">
        <f t="shared" ref="H39:H45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53.900000000000006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53.410000000000004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52.92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52.43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51.940000000000005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6"/>
        <v>-1492.2799999999995</v>
      </c>
      <c r="G45" s="39">
        <f t="shared" si="17"/>
        <v>11190.28</v>
      </c>
      <c r="H45" s="226">
        <f t="shared" si="18"/>
        <v>-0.13335501881990439</v>
      </c>
      <c r="I45" s="10"/>
      <c r="J45" s="39">
        <v>-334</v>
      </c>
      <c r="O45" s="81">
        <v>1.05</v>
      </c>
      <c r="P45" s="81">
        <f t="shared" si="19"/>
        <v>51.45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50.96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50.47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49.980000000000004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49.49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48.51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48.019999999999996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47.53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47.04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46.55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46.059999999999995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45.57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45.080000000000005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44.59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44.1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2011" priority="54">
      <formula>N23&gt;0</formula>
    </cfRule>
    <cfRule type="expression" dxfId="201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09" priority="48">
      <formula>F79&gt;0</formula>
    </cfRule>
    <cfRule type="expression" dxfId="2008" priority="49">
      <formula>F79&lt;0</formula>
    </cfRule>
  </conditionalFormatting>
  <conditionalFormatting sqref="H79:H97 H101:H118">
    <cfRule type="expression" dxfId="2007" priority="46">
      <formula>H79&gt;0</formula>
    </cfRule>
    <cfRule type="expression" dxfId="2006" priority="47">
      <formula>H79&lt;0</formula>
    </cfRule>
  </conditionalFormatting>
  <conditionalFormatting sqref="I75:I97 I100:I118">
    <cfRule type="expression" dxfId="2005" priority="44">
      <formula>I75&gt;0</formula>
    </cfRule>
    <cfRule type="expression" dxfId="2004" priority="45">
      <formula>I75&lt;0</formula>
    </cfRule>
  </conditionalFormatting>
  <conditionalFormatting sqref="Q7">
    <cfRule type="expression" dxfId="2003" priority="42">
      <formula>Q7&gt;0</formula>
    </cfRule>
    <cfRule type="expression" dxfId="2002" priority="43">
      <formula>Q7&lt;0</formula>
    </cfRule>
  </conditionalFormatting>
  <conditionalFormatting sqref="Q8">
    <cfRule type="expression" dxfId="2001" priority="40">
      <formula>Q8&gt;0</formula>
    </cfRule>
    <cfRule type="expression" dxfId="2000" priority="41">
      <formula>Q8&lt;0</formula>
    </cfRule>
  </conditionalFormatting>
  <conditionalFormatting sqref="F75:F78">
    <cfRule type="expression" dxfId="1999" priority="38">
      <formula>F75&gt;0</formula>
    </cfRule>
    <cfRule type="expression" dxfId="1998" priority="39">
      <formula>F75&lt;0</formula>
    </cfRule>
  </conditionalFormatting>
  <conditionalFormatting sqref="H75:H78">
    <cfRule type="expression" dxfId="1997" priority="36">
      <formula>H75&gt;0</formula>
    </cfRule>
    <cfRule type="expression" dxfId="1996" priority="37">
      <formula>H75&lt;0</formula>
    </cfRule>
  </conditionalFormatting>
  <conditionalFormatting sqref="F100:F114">
    <cfRule type="expression" dxfId="1995" priority="30">
      <formula>F100&gt;0</formula>
    </cfRule>
    <cfRule type="expression" dxfId="1994" priority="31">
      <formula>F100&lt;0</formula>
    </cfRule>
  </conditionalFormatting>
  <conditionalFormatting sqref="H100:H114">
    <cfRule type="expression" dxfId="1993" priority="28">
      <formula>H100&gt;0</formula>
    </cfRule>
    <cfRule type="expression" dxfId="1992" priority="29">
      <formula>H100&lt;0</formula>
    </cfRule>
  </conditionalFormatting>
  <conditionalFormatting sqref="F29:F61">
    <cfRule type="expression" dxfId="1991" priority="26">
      <formula>F29&gt;0</formula>
    </cfRule>
    <cfRule type="expression" dxfId="1990" priority="27">
      <formula>F29&lt;0</formula>
    </cfRule>
  </conditionalFormatting>
  <conditionalFormatting sqref="H29:H61">
    <cfRule type="expression" dxfId="1989" priority="24">
      <formula>H29&gt;0</formula>
    </cfRule>
    <cfRule type="expression" dxfId="1988" priority="25">
      <formula>H29&lt;0</formula>
    </cfRule>
  </conditionalFormatting>
  <conditionalFormatting sqref="J38:J68">
    <cfRule type="expression" dxfId="1987" priority="22">
      <formula>J38&gt;0</formula>
    </cfRule>
    <cfRule type="expression" dxfId="1986" priority="23">
      <formula>J38&lt;0</formula>
    </cfRule>
  </conditionalFormatting>
  <conditionalFormatting sqref="J43">
    <cfRule type="expression" dxfId="1985" priority="20">
      <formula>J43&gt;0</formula>
    </cfRule>
    <cfRule type="expression" dxfId="1984" priority="21">
      <formula>J43&lt;0</formula>
    </cfRule>
  </conditionalFormatting>
  <conditionalFormatting sqref="Q9">
    <cfRule type="expression" dxfId="1983" priority="14">
      <formula>Q9&gt;0</formula>
    </cfRule>
    <cfRule type="expression" dxfId="1982" priority="15">
      <formula>Q9&lt;0</formula>
    </cfRule>
  </conditionalFormatting>
  <conditionalFormatting sqref="R4">
    <cfRule type="expression" dxfId="1981" priority="16">
      <formula>R4&gt;0</formula>
    </cfRule>
    <cfRule type="expression" dxfId="198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79" priority="11">
      <formula>F120&gt;0</formula>
    </cfRule>
    <cfRule type="expression" dxfId="1978" priority="12">
      <formula>F120&lt;0</formula>
    </cfRule>
  </conditionalFormatting>
  <conditionalFormatting sqref="H120:H160">
    <cfRule type="expression" dxfId="1977" priority="9">
      <formula>H120&gt;0</formula>
    </cfRule>
    <cfRule type="expression" dxfId="1976" priority="10">
      <formula>H120&lt;0</formula>
    </cfRule>
  </conditionalFormatting>
  <conditionalFormatting sqref="J129:J160">
    <cfRule type="expression" dxfId="1975" priority="7">
      <formula>J129&gt;0</formula>
    </cfRule>
    <cfRule type="expression" dxfId="1974" priority="8">
      <formula>J129&lt;0</formula>
    </cfRule>
  </conditionalFormatting>
  <conditionalFormatting sqref="J134">
    <cfRule type="expression" dxfId="1973" priority="5">
      <formula>J134&gt;0</formula>
    </cfRule>
    <cfRule type="expression" dxfId="1972" priority="6">
      <formula>J134&lt;0</formula>
    </cfRule>
  </conditionalFormatting>
  <conditionalFormatting sqref="J31:J40">
    <cfRule type="expression" dxfId="1971" priority="3">
      <formula>J31&gt;0</formula>
    </cfRule>
    <cfRule type="expression" dxfId="1970" priority="4">
      <formula>J31&lt;0</formula>
    </cfRule>
  </conditionalFormatting>
  <conditionalFormatting sqref="J36:J37">
    <cfRule type="expression" dxfId="1969" priority="1">
      <formula>J36&gt;0</formula>
    </cfRule>
    <cfRule type="expression" dxfId="196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164.34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164.34</v>
      </c>
      <c r="R4" s="504">
        <v>0.01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0" t="s">
        <v>78</v>
      </c>
      <c r="P42" s="810"/>
      <c r="T42" s="106" t="s">
        <v>99</v>
      </c>
      <c r="U42" s="359" t="s">
        <v>594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180.77400000000003</v>
      </c>
      <c r="Q43" s="2"/>
      <c r="T43" s="106" t="s">
        <v>100</v>
      </c>
      <c r="U43" s="359" t="s">
        <v>595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179.13060000000002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177.4872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175.84380000000002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174.2004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172.55700000000002</v>
      </c>
      <c r="Q48" s="2"/>
      <c r="T48" s="106" t="s">
        <v>104</v>
      </c>
      <c r="U48" s="359" t="s">
        <v>596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170.9136</v>
      </c>
      <c r="Q49" s="2"/>
      <c r="T49" s="106" t="s">
        <v>105</v>
      </c>
      <c r="U49" s="359" t="s">
        <v>597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169.27020000000002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167.6268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165.98340000000002</v>
      </c>
      <c r="Q52" s="2"/>
      <c r="T52" s="106" t="s">
        <v>107</v>
      </c>
      <c r="U52" s="359" t="s">
        <v>598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164.34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162.69659999999999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161.0532</v>
      </c>
      <c r="Q55" s="2"/>
      <c r="T55" s="106" t="s">
        <v>108</v>
      </c>
      <c r="U55" s="359" t="s">
        <v>549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159.40979999999999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157.7664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156.12299999999999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154.4796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152.83620000000002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151.19280000000001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149.54940000000002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147.90600000000001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967" priority="35">
      <formula>N19&gt;0</formula>
    </cfRule>
    <cfRule type="expression" dxfId="19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65" priority="21">
      <formula>F25&gt;0</formula>
    </cfRule>
    <cfRule type="expression" dxfId="1964" priority="22">
      <formula>F25&lt;0</formula>
    </cfRule>
  </conditionalFormatting>
  <conditionalFormatting sqref="H25:H47">
    <cfRule type="expression" dxfId="1963" priority="19">
      <formula>H25&gt;0</formula>
    </cfRule>
    <cfRule type="expression" dxfId="1962" priority="20">
      <formula>H25&lt;0</formula>
    </cfRule>
  </conditionalFormatting>
  <conditionalFormatting sqref="I25:I27">
    <cfRule type="expression" dxfId="1961" priority="15">
      <formula>I25&gt;0</formula>
    </cfRule>
    <cfRule type="expression" dxfId="1960" priority="16">
      <formula>I25&lt;0</formula>
    </cfRule>
  </conditionalFormatting>
  <conditionalFormatting sqref="Q7">
    <cfRule type="expression" dxfId="1959" priority="5">
      <formula>Q7&gt;0</formula>
    </cfRule>
    <cfRule type="expression" dxfId="1958" priority="6">
      <formula>Q7&lt;0</formula>
    </cfRule>
  </conditionalFormatting>
  <conditionalFormatting sqref="Q8">
    <cfRule type="expression" dxfId="1957" priority="3">
      <formula>Q8&gt;0</formula>
    </cfRule>
    <cfRule type="expression" dxfId="19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94.56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94.56</v>
      </c>
      <c r="R4" s="487">
        <v>-1.4E-3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104.01600000000001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103.07040000000001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102.12480000000001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101.17920000000001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100.23360000000001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99.288000000000011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98.342400000000012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97.396799999999999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96.4512</v>
      </c>
      <c r="Q49" s="2"/>
      <c r="T49" s="91" t="s">
        <v>103</v>
      </c>
      <c r="U49" s="127" t="s">
        <v>529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95.505600000000001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94.56</v>
      </c>
      <c r="Q51" s="2"/>
      <c r="T51" s="91" t="s">
        <v>104</v>
      </c>
      <c r="U51" s="127" t="s">
        <v>599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93.614400000000003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92.668800000000005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91.723200000000006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90.777599999999993</v>
      </c>
      <c r="T55" s="91" t="s">
        <v>107</v>
      </c>
      <c r="U55" s="127" t="s">
        <v>600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89.831999999999994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88.886399999999995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87.94080000000001</v>
      </c>
      <c r="T58" s="91" t="s">
        <v>108</v>
      </c>
      <c r="U58" s="127" t="s">
        <v>557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86.995200000000011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86.049599999999998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85.103999999999999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55" priority="9">
      <formula>F36&gt;0</formula>
    </cfRule>
    <cfRule type="expression" dxfId="1954" priority="10">
      <formula>F36&lt;0</formula>
    </cfRule>
  </conditionalFormatting>
  <conditionalFormatting sqref="F25:F35">
    <cfRule type="expression" dxfId="1953" priority="7">
      <formula>F25&gt;0</formula>
    </cfRule>
    <cfRule type="expression" dxfId="1952" priority="8">
      <formula>F25&lt;0</formula>
    </cfRule>
  </conditionalFormatting>
  <conditionalFormatting sqref="H25:H35">
    <cfRule type="expression" dxfId="1951" priority="5">
      <formula>H25&gt;0</formula>
    </cfRule>
    <cfRule type="expression" dxfId="1950" priority="6">
      <formula>H25&lt;0</formula>
    </cfRule>
  </conditionalFormatting>
  <conditionalFormatting sqref="Q7">
    <cfRule type="expression" dxfId="1949" priority="3">
      <formula>Q7&gt;0</formula>
    </cfRule>
    <cfRule type="expression" dxfId="1948" priority="4">
      <formula>Q7&lt;0</formula>
    </cfRule>
  </conditionalFormatting>
  <conditionalFormatting sqref="Q8">
    <cfRule type="expression" dxfId="1947" priority="1">
      <formula>Q8&gt;0</formula>
    </cfRule>
    <cfRule type="expression" dxfId="19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96.86</v>
      </c>
      <c r="R4" s="509">
        <v>1.8700000000000001E-2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743</v>
      </c>
      <c r="P20" s="7" t="s">
        <v>744</v>
      </c>
      <c r="Q20" s="7" t="s">
        <v>745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748</v>
      </c>
      <c r="P23" s="7" t="s">
        <v>749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7" t="s">
        <v>730</v>
      </c>
      <c r="P24" s="7" t="s">
        <v>750</v>
      </c>
      <c r="Q24" s="7" t="s">
        <v>750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748</v>
      </c>
      <c r="P25" s="7" t="s">
        <v>751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752</v>
      </c>
      <c r="P26" s="7" t="s">
        <v>744</v>
      </c>
      <c r="Q26" s="7" t="s">
        <v>745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730</v>
      </c>
      <c r="P29" s="7" t="s">
        <v>750</v>
      </c>
      <c r="Q29" s="7" t="s">
        <v>750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753</v>
      </c>
      <c r="P30" s="7" t="s">
        <v>744</v>
      </c>
      <c r="Q30" s="7" t="s">
        <v>745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106.54600000000001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105.57740000000001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104.6088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103.64020000000001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102.6716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101.703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100.73440000000001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99.765799999999999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98.797200000000004</v>
      </c>
      <c r="Q49" s="2"/>
      <c r="T49" s="91" t="s">
        <v>121</v>
      </c>
      <c r="U49" s="127" t="s">
        <v>521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97.828599999999994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96.86</v>
      </c>
      <c r="Q51" s="2"/>
      <c r="T51" s="91" t="s">
        <v>104</v>
      </c>
      <c r="U51" s="127" t="s">
        <v>601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95.891400000000004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94.922799999999995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93.9542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92.985599999999991</v>
      </c>
      <c r="T55" s="91" t="s">
        <v>107</v>
      </c>
      <c r="U55" s="127" t="s">
        <v>602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92.016999999999996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91.048400000000001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90.079800000000006</v>
      </c>
      <c r="T58" s="91" t="s">
        <v>108</v>
      </c>
      <c r="U58" s="127" t="s">
        <v>558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89.111199999999997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88.142600000000002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87.174000000000007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45" priority="37">
      <formula>F25&gt;0</formula>
    </cfRule>
    <cfRule type="expression" dxfId="1944" priority="38">
      <formula>F25&lt;0</formula>
    </cfRule>
  </conditionalFormatting>
  <conditionalFormatting sqref="Q7">
    <cfRule type="expression" dxfId="1943" priority="35">
      <formula>Q7&gt;0</formula>
    </cfRule>
    <cfRule type="expression" dxfId="1942" priority="36">
      <formula>Q7&lt;0</formula>
    </cfRule>
  </conditionalFormatting>
  <conditionalFormatting sqref="Q8">
    <cfRule type="expression" dxfId="1941" priority="33">
      <formula>Q8&gt;0</formula>
    </cfRule>
    <cfRule type="expression" dxfId="1940" priority="34">
      <formula>Q8&lt;0</formula>
    </cfRule>
  </conditionalFormatting>
  <conditionalFormatting sqref="F44:F46">
    <cfRule type="expression" dxfId="1939" priority="31">
      <formula>F44&gt;0</formula>
    </cfRule>
    <cfRule type="expression" dxfId="1938" priority="32">
      <formula>F44&lt;0</formula>
    </cfRule>
  </conditionalFormatting>
  <conditionalFormatting sqref="H44:H46">
    <cfRule type="expression" dxfId="1937" priority="29">
      <formula>H44&gt;0</formula>
    </cfRule>
    <cfRule type="expression" dxfId="1936" priority="30">
      <formula>H44&lt;0</formula>
    </cfRule>
  </conditionalFormatting>
  <conditionalFormatting sqref="F89:F110">
    <cfRule type="expression" dxfId="1935" priority="27">
      <formula>F89&gt;0</formula>
    </cfRule>
    <cfRule type="expression" dxfId="1934" priority="28">
      <formula>F89&lt;0</formula>
    </cfRule>
  </conditionalFormatting>
  <conditionalFormatting sqref="H89:H110">
    <cfRule type="expression" dxfId="1933" priority="25">
      <formula>H89&gt;0</formula>
    </cfRule>
    <cfRule type="expression" dxfId="1932" priority="26">
      <formula>H89&lt;0</formula>
    </cfRule>
  </conditionalFormatting>
  <conditionalFormatting sqref="Q10">
    <cfRule type="expression" dxfId="1931" priority="23">
      <formula>Q10&gt;0</formula>
    </cfRule>
    <cfRule type="expression" dxfId="1930" priority="24">
      <formula>Q10&lt;0</formula>
    </cfRule>
  </conditionalFormatting>
  <conditionalFormatting sqref="J25:J38">
    <cfRule type="expression" dxfId="1929" priority="21">
      <formula>J25&gt;0</formula>
    </cfRule>
    <cfRule type="expression" dxfId="1928" priority="22">
      <formula>J25&lt;0</formula>
    </cfRule>
  </conditionalFormatting>
  <conditionalFormatting sqref="K25:K38">
    <cfRule type="expression" dxfId="1927" priority="19">
      <formula>K25&gt;0</formula>
    </cfRule>
    <cfRule type="expression" dxfId="1926" priority="20">
      <formula>K25&lt;0</formula>
    </cfRule>
  </conditionalFormatting>
  <conditionalFormatting sqref="L25:L38">
    <cfRule type="expression" dxfId="1925" priority="17">
      <formula>L25&gt;0</formula>
    </cfRule>
    <cfRule type="expression" dxfId="1924" priority="18">
      <formula>L25&lt;0</formula>
    </cfRule>
  </conditionalFormatting>
  <conditionalFormatting sqref="J40">
    <cfRule type="expression" dxfId="1923" priority="15">
      <formula>J40&gt;0</formula>
    </cfRule>
    <cfRule type="expression" dxfId="1922" priority="16">
      <formula>J40&lt;0</formula>
    </cfRule>
  </conditionalFormatting>
  <conditionalFormatting sqref="L39">
    <cfRule type="expression" dxfId="1921" priority="11">
      <formula>L39&gt;0</formula>
    </cfRule>
    <cfRule type="expression" dxfId="1920" priority="12">
      <formula>L39&lt;0</formula>
    </cfRule>
  </conditionalFormatting>
  <conditionalFormatting sqref="F39">
    <cfRule type="expression" dxfId="1919" priority="9">
      <formula>F39&gt;0</formula>
    </cfRule>
    <cfRule type="expression" dxfId="1918" priority="10">
      <formula>F39&lt;0</formula>
    </cfRule>
  </conditionalFormatting>
  <conditionalFormatting sqref="H39">
    <cfRule type="expression" dxfId="1917" priority="7">
      <formula>H39&gt;0</formula>
    </cfRule>
    <cfRule type="expression" dxfId="1916" priority="8">
      <formula>H39&lt;0</formula>
    </cfRule>
  </conditionalFormatting>
  <conditionalFormatting sqref="J41">
    <cfRule type="expression" dxfId="1915" priority="5">
      <formula>J41&gt;0</formula>
    </cfRule>
    <cfRule type="expression" dxfId="1914" priority="6">
      <formula>J41&lt;0</formula>
    </cfRule>
  </conditionalFormatting>
  <conditionalFormatting sqref="J43">
    <cfRule type="expression" dxfId="1913" priority="3">
      <formula>J43&gt;0</formula>
    </cfRule>
    <cfRule type="expression" dxfId="1912" priority="4">
      <formula>J43&lt;0</formula>
    </cfRule>
  </conditionalFormatting>
  <conditionalFormatting sqref="J44">
    <cfRule type="expression" dxfId="1911" priority="1">
      <formula>J44&gt;0</formula>
    </cfRule>
    <cfRule type="expression" dxfId="19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31.2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31.2</v>
      </c>
      <c r="R4" s="487">
        <v>-1.7299999999999999E-2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34.32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34.008000000000003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33.695999999999998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33.384</v>
      </c>
      <c r="R43" s="81"/>
      <c r="T43" s="85" t="s">
        <v>100</v>
      </c>
      <c r="U43" s="127" t="s">
        <v>544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33.072000000000003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32.76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32.448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32.136000000000003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31.823999999999998</v>
      </c>
      <c r="R48" s="81"/>
      <c r="T48" s="85" t="s">
        <v>104</v>
      </c>
      <c r="U48" s="127" t="s">
        <v>603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31.512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31.2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30.887999999999998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30.576000000000001</v>
      </c>
      <c r="R52" s="81"/>
      <c r="T52" s="85" t="s">
        <v>107</v>
      </c>
      <c r="U52" s="127" t="s">
        <v>604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30.263999999999999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29.951999999999998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29.639999999999997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29.327999999999999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29.016000000000002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28.704000000000001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28.391999999999999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28.08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09" priority="31">
      <formula>F29&gt;0</formula>
    </cfRule>
    <cfRule type="expression" dxfId="1908" priority="32">
      <formula>F29&lt;0</formula>
    </cfRule>
  </conditionalFormatting>
  <conditionalFormatting sqref="F29 F31:F35">
    <cfRule type="expression" dxfId="1907" priority="33">
      <formula>F29&gt;0</formula>
    </cfRule>
    <cfRule type="expression" dxfId="1906" priority="34">
      <formula>F29&lt;0</formula>
    </cfRule>
  </conditionalFormatting>
  <conditionalFormatting sqref="H29 H31:H35">
    <cfRule type="expression" dxfId="1905" priority="29">
      <formula>H29&gt;0</formula>
    </cfRule>
    <cfRule type="expression" dxfId="1904" priority="30">
      <formula>H29&lt;0</formula>
    </cfRule>
  </conditionalFormatting>
  <conditionalFormatting sqref="F21:F28">
    <cfRule type="expression" dxfId="1903" priority="27">
      <formula>F21&gt;0</formula>
    </cfRule>
    <cfRule type="expression" dxfId="1902" priority="28">
      <formula>F21&lt;0</formula>
    </cfRule>
  </conditionalFormatting>
  <conditionalFormatting sqref="H21:H28">
    <cfRule type="expression" dxfId="1901" priority="25">
      <formula>H21&gt;0</formula>
    </cfRule>
    <cfRule type="expression" dxfId="1900" priority="26">
      <formula>H21&lt;0</formula>
    </cfRule>
  </conditionalFormatting>
  <conditionalFormatting sqref="Q8">
    <cfRule type="expression" dxfId="1899" priority="21">
      <formula>Q8&gt;0</formula>
    </cfRule>
    <cfRule type="expression" dxfId="1898" priority="22">
      <formula>Q8&lt;0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F30">
    <cfRule type="expression" dxfId="1895" priority="19">
      <formula>F30&gt;0</formula>
    </cfRule>
    <cfRule type="expression" dxfId="1894" priority="20">
      <formula>F30&lt;0</formula>
    </cfRule>
  </conditionalFormatting>
  <conditionalFormatting sqref="H30">
    <cfRule type="expression" dxfId="1893" priority="17">
      <formula>H30&gt;0</formula>
    </cfRule>
    <cfRule type="expression" dxfId="1892" priority="18">
      <formula>H30&lt;0</formula>
    </cfRule>
  </conditionalFormatting>
  <conditionalFormatting sqref="F68 F70:F74">
    <cfRule type="expression" dxfId="1891" priority="13">
      <formula>F68&gt;0</formula>
    </cfRule>
    <cfRule type="expression" dxfId="1890" priority="14">
      <formula>F68&lt;0</formula>
    </cfRule>
  </conditionalFormatting>
  <conditionalFormatting sqref="F68 F70:F74">
    <cfRule type="expression" dxfId="1889" priority="15">
      <formula>F68&gt;0</formula>
    </cfRule>
    <cfRule type="expression" dxfId="1888" priority="16">
      <formula>F68&lt;0</formula>
    </cfRule>
  </conditionalFormatting>
  <conditionalFormatting sqref="H68 H70:H74">
    <cfRule type="expression" dxfId="1887" priority="11">
      <formula>H68&gt;0</formula>
    </cfRule>
    <cfRule type="expression" dxfId="1886" priority="12">
      <formula>H68&lt;0</formula>
    </cfRule>
  </conditionalFormatting>
  <conditionalFormatting sqref="F60:F67">
    <cfRule type="expression" dxfId="1885" priority="9">
      <formula>F60&gt;0</formula>
    </cfRule>
    <cfRule type="expression" dxfId="1884" priority="10">
      <formula>F60&lt;0</formula>
    </cfRule>
  </conditionalFormatting>
  <conditionalFormatting sqref="H60:H67">
    <cfRule type="expression" dxfId="1883" priority="7">
      <formula>H60&gt;0</formula>
    </cfRule>
    <cfRule type="expression" dxfId="1882" priority="8">
      <formula>H60&lt;0</formula>
    </cfRule>
  </conditionalFormatting>
  <conditionalFormatting sqref="F69">
    <cfRule type="expression" dxfId="1881" priority="5">
      <formula>F69&gt;0</formula>
    </cfRule>
    <cfRule type="expression" dxfId="1880" priority="6">
      <formula>F69&lt;0</formula>
    </cfRule>
  </conditionalFormatting>
  <conditionalFormatting sqref="H69">
    <cfRule type="expression" dxfId="1879" priority="3">
      <formula>H69&gt;0</formula>
    </cfRule>
    <cfRule type="expression" dxfId="1878" priority="4">
      <formula>H69&lt;0</formula>
    </cfRule>
  </conditionalFormatting>
  <conditionalFormatting sqref="Q10">
    <cfRule type="expression" dxfId="1877" priority="1">
      <formula>Q10&gt;0</formula>
    </cfRule>
    <cfRule type="expression" dxfId="18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36.58</v>
      </c>
      <c r="R4" s="487">
        <v>4.8999999999999998E-3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0" t="s">
        <v>78</v>
      </c>
      <c r="P40" s="81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40.238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39.872199999999999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39.506399999999999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39.140599999999999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38.774799999999999</v>
      </c>
      <c r="Q45" s="2"/>
      <c r="T45" s="91" t="s">
        <v>99</v>
      </c>
      <c r="U45" s="127" t="s">
        <v>605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38.408999999999999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38.043199999999999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37.677399999999999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37.311599999999999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36.945799999999998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36.58</v>
      </c>
      <c r="Q51" s="2"/>
      <c r="T51" s="91" t="s">
        <v>104</v>
      </c>
      <c r="U51" s="127" t="s">
        <v>606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36.214199999999998</v>
      </c>
      <c r="Q52" s="2"/>
      <c r="T52" s="91" t="s">
        <v>105</v>
      </c>
      <c r="U52" s="127" t="s">
        <v>550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35.848399999999998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35.482599999999998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35.116799999999998</v>
      </c>
      <c r="T55" s="91" t="s">
        <v>107</v>
      </c>
      <c r="U55" s="127" t="s">
        <v>607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34.750999999999998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34.385199999999998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34.019399999999997</v>
      </c>
      <c r="T58" s="91" t="s">
        <v>108</v>
      </c>
      <c r="U58" s="127" t="s">
        <v>551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33.653599999999997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33.287799999999997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32.921999999999997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75" priority="11">
      <formula>F33&gt;0</formula>
    </cfRule>
    <cfRule type="expression" dxfId="1874" priority="12">
      <formula>F33&lt;0</formula>
    </cfRule>
  </conditionalFormatting>
  <conditionalFormatting sqref="Q7">
    <cfRule type="expression" dxfId="1873" priority="9">
      <formula>Q7&gt;0</formula>
    </cfRule>
    <cfRule type="expression" dxfId="1872" priority="10">
      <formula>Q7&lt;0</formula>
    </cfRule>
  </conditionalFormatting>
  <conditionalFormatting sqref="Q8">
    <cfRule type="expression" dxfId="1871" priority="7">
      <formula>Q8&gt;0</formula>
    </cfRule>
    <cfRule type="expression" dxfId="1870" priority="8">
      <formula>Q8&lt;0</formula>
    </cfRule>
  </conditionalFormatting>
  <conditionalFormatting sqref="F25:F32">
    <cfRule type="expression" dxfId="1869" priority="5">
      <formula>F25&gt;0</formula>
    </cfRule>
    <cfRule type="expression" dxfId="1868" priority="6">
      <formula>F25&lt;0</formula>
    </cfRule>
  </conditionalFormatting>
  <conditionalFormatting sqref="H25:H32">
    <cfRule type="expression" dxfId="1867" priority="3">
      <formula>H25&gt;0</formula>
    </cfRule>
    <cfRule type="expression" dxfId="1866" priority="4">
      <formula>H25&lt;0</formula>
    </cfRule>
  </conditionalFormatting>
  <conditionalFormatting sqref="Q10">
    <cfRule type="expression" dxfId="1865" priority="1">
      <formula>Q10&gt;0</formula>
    </cfRule>
    <cfRule type="expression" dxfId="1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491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10.17</v>
      </c>
      <c r="R4" s="487">
        <v>-4.8999999999999998E-3</v>
      </c>
      <c r="T4" s="159" t="s">
        <v>492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6102</v>
      </c>
      <c r="T5" t="s">
        <v>493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-450.41000000000531</v>
      </c>
      <c r="R7">
        <v>300</v>
      </c>
      <c r="T7" s="1">
        <v>43453</v>
      </c>
      <c r="U7" t="s">
        <v>897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-1733.83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-0.22126947623927523</v>
      </c>
      <c r="T9" s="29">
        <v>43103</v>
      </c>
      <c r="U9" t="s">
        <v>887</v>
      </c>
      <c r="X9" s="134"/>
    </row>
    <row r="10" spans="1:24" x14ac:dyDescent="0.25">
      <c r="A10" t="s">
        <v>838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888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889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898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0" t="s">
        <v>78</v>
      </c>
      <c r="P15" s="810"/>
      <c r="T15" s="1">
        <v>43114</v>
      </c>
      <c r="U15" t="s">
        <v>930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11.187000000000001</v>
      </c>
      <c r="U16" s="487" t="s">
        <v>931</v>
      </c>
      <c r="X16" s="134"/>
    </row>
    <row r="17" spans="1:24" x14ac:dyDescent="0.25">
      <c r="O17" s="81">
        <v>1.0900000000000001</v>
      </c>
      <c r="P17" s="81">
        <f t="shared" ref="P17:P21" si="4">O17*$Q$4</f>
        <v>11.0853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10.983600000000001</v>
      </c>
      <c r="T18" s="1">
        <v>43140</v>
      </c>
      <c r="U18" t="s">
        <v>989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10.8819</v>
      </c>
      <c r="X19" s="134"/>
    </row>
    <row r="20" spans="1:24" x14ac:dyDescent="0.25">
      <c r="O20" s="81">
        <v>1.06</v>
      </c>
      <c r="P20" s="81">
        <f t="shared" si="4"/>
        <v>10.780200000000001</v>
      </c>
      <c r="X20" s="134"/>
    </row>
    <row r="21" spans="1:24" x14ac:dyDescent="0.25">
      <c r="O21" s="81">
        <v>1.05</v>
      </c>
      <c r="P21" s="81">
        <f t="shared" si="4"/>
        <v>10.6785</v>
      </c>
      <c r="X21" s="134"/>
    </row>
    <row r="22" spans="1:24" x14ac:dyDescent="0.25">
      <c r="O22" s="81">
        <v>1.04</v>
      </c>
      <c r="P22" s="81">
        <f>O22*$Q$4</f>
        <v>10.5768</v>
      </c>
      <c r="X22" s="134"/>
    </row>
    <row r="23" spans="1:24" x14ac:dyDescent="0.25">
      <c r="O23" s="81">
        <v>1.03</v>
      </c>
      <c r="P23" s="81">
        <f t="shared" ref="P23:P36" si="5">O23*$Q$4</f>
        <v>10.475099999999999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514</v>
      </c>
      <c r="O24" s="81">
        <v>1.02</v>
      </c>
      <c r="P24" s="81">
        <f t="shared" si="5"/>
        <v>10.3734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10.271699999999999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10.17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10.068300000000001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9.9665999999999997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9.8649000000000004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9.7631999999999994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9.6615000000000002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9.5597999999999992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9.4581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9.3564000000000007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9.2546999999999997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9.1530000000000005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971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972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498</v>
      </c>
      <c r="T47" s="582" t="s">
        <v>491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502</v>
      </c>
      <c r="T48" s="22" t="s">
        <v>501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503</v>
      </c>
      <c r="T49" s="22" t="s">
        <v>504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505</v>
      </c>
      <c r="T50" s="22" t="s">
        <v>506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509</v>
      </c>
      <c r="T53" s="22" t="s">
        <v>499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508</v>
      </c>
      <c r="T54" s="22" t="s">
        <v>500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507</v>
      </c>
      <c r="T55" s="22" t="s">
        <v>510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714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63" priority="73">
      <formula>F32&gt;0</formula>
    </cfRule>
    <cfRule type="expression" dxfId="1862" priority="74">
      <formula>F32&lt;0</formula>
    </cfRule>
  </conditionalFormatting>
  <conditionalFormatting sqref="Q7">
    <cfRule type="expression" dxfId="1861" priority="71">
      <formula>Q7&gt;0</formula>
    </cfRule>
    <cfRule type="expression" dxfId="1860" priority="72">
      <formula>Q7&lt;0</formula>
    </cfRule>
  </conditionalFormatting>
  <conditionalFormatting sqref="Q8">
    <cfRule type="expression" dxfId="1859" priority="69">
      <formula>Q8&gt;0</formula>
    </cfRule>
    <cfRule type="expression" dxfId="18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57" priority="61">
      <formula>M58&gt;0</formula>
    </cfRule>
    <cfRule type="expression" dxfId="1856" priority="62">
      <formula>M58&lt;0</formula>
    </cfRule>
  </conditionalFormatting>
  <conditionalFormatting sqref="Q10">
    <cfRule type="expression" dxfId="1855" priority="59">
      <formula>Q10&gt;0</formula>
    </cfRule>
    <cfRule type="expression" dxfId="1854" priority="60">
      <formula>Q10&lt;0</formula>
    </cfRule>
  </conditionalFormatting>
  <conditionalFormatting sqref="F29:F31">
    <cfRule type="expression" dxfId="1853" priority="57">
      <formula>F29&gt;0</formula>
    </cfRule>
    <cfRule type="expression" dxfId="1852" priority="58">
      <formula>F29&lt;0</formula>
    </cfRule>
  </conditionalFormatting>
  <conditionalFormatting sqref="H29:H31">
    <cfRule type="expression" dxfId="1851" priority="55">
      <formula>H29&gt;0</formula>
    </cfRule>
    <cfRule type="expression" dxfId="1850" priority="56">
      <formula>H29&lt;0</formula>
    </cfRule>
  </conditionalFormatting>
  <conditionalFormatting sqref="F83:F94">
    <cfRule type="expression" dxfId="1849" priority="53">
      <formula>F83&gt;0</formula>
    </cfRule>
    <cfRule type="expression" dxfId="1848" priority="54">
      <formula>F83&lt;0</formula>
    </cfRule>
  </conditionalFormatting>
  <conditionalFormatting sqref="H83:H94">
    <cfRule type="expression" dxfId="1847" priority="51">
      <formula>H83&gt;0</formula>
    </cfRule>
    <cfRule type="expression" dxfId="1846" priority="52">
      <formula>H83&lt;0</formula>
    </cfRule>
  </conditionalFormatting>
  <conditionalFormatting sqref="J41">
    <cfRule type="expression" dxfId="1845" priority="49">
      <formula>J41&gt;0</formula>
    </cfRule>
    <cfRule type="expression" dxfId="1844" priority="50">
      <formula>J41&lt;0</formula>
    </cfRule>
  </conditionalFormatting>
  <conditionalFormatting sqref="J49 J39:J47">
    <cfRule type="expression" dxfId="1843" priority="47">
      <formula>J39&gt;0</formula>
    </cfRule>
    <cfRule type="expression" dxfId="1842" priority="48">
      <formula>J39&lt;0</formula>
    </cfRule>
  </conditionalFormatting>
  <conditionalFormatting sqref="F48 H48">
    <cfRule type="expression" dxfId="1841" priority="45">
      <formula>F48&gt;0</formula>
    </cfRule>
    <cfRule type="expression" dxfId="1840" priority="46">
      <formula>F48&lt;0</formula>
    </cfRule>
  </conditionalFormatting>
  <conditionalFormatting sqref="J48">
    <cfRule type="expression" dxfId="1839" priority="43">
      <formula>J48&gt;0</formula>
    </cfRule>
    <cfRule type="expression" dxfId="1838" priority="44">
      <formula>J48&lt;0</formula>
    </cfRule>
  </conditionalFormatting>
  <conditionalFormatting sqref="K45:K52">
    <cfRule type="expression" dxfId="1837" priority="41">
      <formula>K45&gt;0</formula>
    </cfRule>
    <cfRule type="expression" dxfId="1836" priority="42">
      <formula>K45&lt;0</formula>
    </cfRule>
  </conditionalFormatting>
  <conditionalFormatting sqref="K45:K52">
    <cfRule type="expression" dxfId="1835" priority="39">
      <formula>K45&gt;0</formula>
    </cfRule>
    <cfRule type="expression" dxfId="1834" priority="40">
      <formula>K45&lt;0</formula>
    </cfRule>
  </conditionalFormatting>
  <conditionalFormatting sqref="F102:F118 H102:H118 H120:H128 F120:F128">
    <cfRule type="expression" dxfId="1833" priority="35">
      <formula>F102&gt;0</formula>
    </cfRule>
    <cfRule type="expression" dxfId="1832" priority="36">
      <formula>F102&lt;0</formula>
    </cfRule>
  </conditionalFormatting>
  <conditionalFormatting sqref="F96:F101">
    <cfRule type="expression" dxfId="1831" priority="33">
      <formula>F96&gt;0</formula>
    </cfRule>
    <cfRule type="expression" dxfId="1830" priority="34">
      <formula>F96&lt;0</formula>
    </cfRule>
  </conditionalFormatting>
  <conditionalFormatting sqref="H96:H101">
    <cfRule type="expression" dxfId="1829" priority="31">
      <formula>H96&gt;0</formula>
    </cfRule>
    <cfRule type="expression" dxfId="1828" priority="32">
      <formula>H96&lt;0</formula>
    </cfRule>
  </conditionalFormatting>
  <conditionalFormatting sqref="J112">
    <cfRule type="expression" dxfId="1827" priority="29">
      <formula>J112&gt;0</formula>
    </cfRule>
    <cfRule type="expression" dxfId="1826" priority="30">
      <formula>J112&lt;0</formula>
    </cfRule>
  </conditionalFormatting>
  <conditionalFormatting sqref="J110:J118 J120">
    <cfRule type="expression" dxfId="1825" priority="27">
      <formula>J110&gt;0</formula>
    </cfRule>
    <cfRule type="expression" dxfId="1824" priority="28">
      <formula>J110&lt;0</formula>
    </cfRule>
  </conditionalFormatting>
  <conditionalFormatting sqref="F119 H119">
    <cfRule type="expression" dxfId="1823" priority="25">
      <formula>F119&gt;0</formula>
    </cfRule>
    <cfRule type="expression" dxfId="1822" priority="26">
      <formula>F119&lt;0</formula>
    </cfRule>
  </conditionalFormatting>
  <conditionalFormatting sqref="J119">
    <cfRule type="expression" dxfId="1821" priority="23">
      <formula>J119&gt;0</formula>
    </cfRule>
    <cfRule type="expression" dxfId="1820" priority="24">
      <formula>J119&lt;0</formula>
    </cfRule>
  </conditionalFormatting>
  <conditionalFormatting sqref="K112:K123">
    <cfRule type="expression" dxfId="1819" priority="21">
      <formula>K112&gt;0</formula>
    </cfRule>
    <cfRule type="expression" dxfId="1818" priority="22">
      <formula>K112&lt;0</formula>
    </cfRule>
  </conditionalFormatting>
  <conditionalFormatting sqref="K110:K123">
    <cfRule type="expression" dxfId="1817" priority="19">
      <formula>K110&gt;0</formula>
    </cfRule>
    <cfRule type="expression" dxfId="1816" priority="20">
      <formula>K110&lt;0</formula>
    </cfRule>
  </conditionalFormatting>
  <conditionalFormatting sqref="J121">
    <cfRule type="expression" dxfId="1815" priority="17">
      <formula>J121&gt;0</formula>
    </cfRule>
    <cfRule type="expression" dxfId="1814" priority="18">
      <formula>J121&lt;0</formula>
    </cfRule>
  </conditionalFormatting>
  <conditionalFormatting sqref="F25:F28">
    <cfRule type="expression" dxfId="1813" priority="15">
      <formula>F25&gt;0</formula>
    </cfRule>
    <cfRule type="expression" dxfId="1812" priority="16">
      <formula>F25&lt;0</formula>
    </cfRule>
  </conditionalFormatting>
  <conditionalFormatting sqref="H25:H28">
    <cfRule type="expression" dxfId="1811" priority="13">
      <formula>H25&gt;0</formula>
    </cfRule>
    <cfRule type="expression" dxfId="1810" priority="14">
      <formula>H25&lt;0</formula>
    </cfRule>
  </conditionalFormatting>
  <conditionalFormatting sqref="J27:J29">
    <cfRule type="expression" dxfId="1809" priority="11">
      <formula>J27&gt;0</formula>
    </cfRule>
    <cfRule type="expression" dxfId="1808" priority="12">
      <formula>J27&lt;0</formula>
    </cfRule>
  </conditionalFormatting>
  <conditionalFormatting sqref="J30:J31">
    <cfRule type="expression" dxfId="1807" priority="9">
      <formula>J30&gt;0</formula>
    </cfRule>
    <cfRule type="expression" dxfId="1806" priority="10">
      <formula>J30&lt;0</formula>
    </cfRule>
  </conditionalFormatting>
  <conditionalFormatting sqref="J33">
    <cfRule type="expression" dxfId="1805" priority="7">
      <formula>J33&gt;0</formula>
    </cfRule>
    <cfRule type="expression" dxfId="1804" priority="8">
      <formula>J33&lt;0</formula>
    </cfRule>
  </conditionalFormatting>
  <conditionalFormatting sqref="J34">
    <cfRule type="expression" dxfId="1803" priority="5">
      <formula>J34&gt;0</formula>
    </cfRule>
    <cfRule type="expression" dxfId="1802" priority="6">
      <formula>J34&lt;0</formula>
    </cfRule>
  </conditionalFormatting>
  <conditionalFormatting sqref="J35:J43">
    <cfRule type="expression" dxfId="1801" priority="3">
      <formula>J35&gt;0</formula>
    </cfRule>
    <cfRule type="expression" dxfId="1800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57.16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57.16</v>
      </c>
      <c r="R4" s="487">
        <v>6.1999999999999998E-3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0" t="s">
        <v>78</v>
      </c>
      <c r="P40" s="81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62.876000000000005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62.304400000000001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61.732799999999997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61.161200000000001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60.589599999999997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60.018000000000001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59.446399999999997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58.8748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58.303199999999997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57.7316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57.16</v>
      </c>
      <c r="Q51" s="2"/>
      <c r="T51" s="91" t="s">
        <v>104</v>
      </c>
      <c r="U51" s="127" t="s">
        <v>608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56.588399999999993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56.016799999999996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55.445199999999993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54.873599999999996</v>
      </c>
      <c r="T55" s="91" t="s">
        <v>107</v>
      </c>
      <c r="U55" s="127" t="s">
        <v>609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54.301999999999992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53.730399999999996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53.158799999999999</v>
      </c>
      <c r="T58" s="91" t="s">
        <v>108</v>
      </c>
      <c r="U58" s="127" t="s">
        <v>552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52.587199999999996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52.015599999999999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51.443999999999996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99" priority="15">
      <formula>F39&gt;0</formula>
    </cfRule>
    <cfRule type="expression" dxfId="1798" priority="16">
      <formula>F39&lt;0</formula>
    </cfRule>
  </conditionalFormatting>
  <conditionalFormatting sqref="Q7">
    <cfRule type="expression" dxfId="1797" priority="13">
      <formula>Q7&gt;0</formula>
    </cfRule>
    <cfRule type="expression" dxfId="1796" priority="14">
      <formula>Q7&lt;0</formula>
    </cfRule>
  </conditionalFormatting>
  <conditionalFormatting sqref="Q8">
    <cfRule type="expression" dxfId="1795" priority="11">
      <formula>Q8&gt;0</formula>
    </cfRule>
    <cfRule type="expression" dxfId="1794" priority="12">
      <formula>Q8&lt;0</formula>
    </cfRule>
  </conditionalFormatting>
  <conditionalFormatting sqref="F25:F38">
    <cfRule type="expression" dxfId="1793" priority="9">
      <formula>F25&gt;0</formula>
    </cfRule>
    <cfRule type="expression" dxfId="1792" priority="10">
      <formula>F25&lt;0</formula>
    </cfRule>
  </conditionalFormatting>
  <conditionalFormatting sqref="H25:H38">
    <cfRule type="expression" dxfId="1791" priority="7">
      <formula>H25&gt;0</formula>
    </cfRule>
    <cfRule type="expression" dxfId="17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89" priority="3">
      <formula>M55&gt;0</formula>
    </cfRule>
    <cfRule type="expression" dxfId="1788" priority="4">
      <formula>M55&lt;0</formula>
    </cfRule>
  </conditionalFormatting>
  <conditionalFormatting sqref="Q10">
    <cfRule type="expression" dxfId="1787" priority="1">
      <formula>Q10&gt;0</formula>
    </cfRule>
    <cfRule type="expression" dxfId="17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37.4</v>
      </c>
      <c r="R4" s="487">
        <v>5.0000000000000001E-4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0" t="s">
        <v>78</v>
      </c>
      <c r="P40" s="81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41.14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40.765999999999998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40.392000000000003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40.018000000000001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39.643999999999998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39.270000000000003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38.896000000000001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38.521999999999998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38.147999999999996</v>
      </c>
      <c r="Q49" s="2"/>
      <c r="T49" s="91" t="s">
        <v>103</v>
      </c>
      <c r="U49" s="127" t="s">
        <v>610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37.774000000000001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37.4</v>
      </c>
      <c r="Q51" s="2"/>
      <c r="T51" s="91" t="s">
        <v>104</v>
      </c>
      <c r="U51" s="127" t="s">
        <v>611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37.025999999999996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36.652000000000001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36.277999999999999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35.903999999999996</v>
      </c>
      <c r="T55" s="91" t="s">
        <v>107</v>
      </c>
      <c r="U55" s="127" t="s">
        <v>612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35.529999999999994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35.155999999999999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34.782000000000004</v>
      </c>
      <c r="T58" s="91" t="s">
        <v>108</v>
      </c>
      <c r="U58" s="127" t="s">
        <v>522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34.408000000000001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34.033999999999999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33.659999999999997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85" priority="27">
      <formula>F27&gt;0</formula>
    </cfRule>
    <cfRule type="expression" dxfId="17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83" priority="15">
      <formula>Q8&gt;0</formula>
    </cfRule>
    <cfRule type="expression" dxfId="1782" priority="16">
      <formula>Q8&lt;0</formula>
    </cfRule>
  </conditionalFormatting>
  <conditionalFormatting sqref="Q7">
    <cfRule type="expression" dxfId="1781" priority="17">
      <formula>Q7&gt;0</formula>
    </cfRule>
    <cfRule type="expression" dxfId="1780" priority="18">
      <formula>Q7&lt;0</formula>
    </cfRule>
  </conditionalFormatting>
  <conditionalFormatting sqref="F37:F38">
    <cfRule type="expression" dxfId="1779" priority="13">
      <formula>F37&gt;0</formula>
    </cfRule>
    <cfRule type="expression" dxfId="1778" priority="14">
      <formula>F37&lt;0</formula>
    </cfRule>
  </conditionalFormatting>
  <conditionalFormatting sqref="H37:H38">
    <cfRule type="expression" dxfId="1777" priority="11">
      <formula>H37&gt;0</formula>
    </cfRule>
    <cfRule type="expression" dxfId="1776" priority="12">
      <formula>H37&lt;0</formula>
    </cfRule>
  </conditionalFormatting>
  <conditionalFormatting sqref="F23:F26 H23:H26">
    <cfRule type="expression" dxfId="1775" priority="9">
      <formula>F23&gt;0</formula>
    </cfRule>
    <cfRule type="expression" dxfId="1774" priority="10">
      <formula>F23&lt;0</formula>
    </cfRule>
  </conditionalFormatting>
  <conditionalFormatting sqref="Q10">
    <cfRule type="expression" dxfId="1773" priority="3">
      <formula>Q10&gt;0</formula>
    </cfRule>
    <cfRule type="expression" dxfId="1772" priority="4">
      <formula>Q10&lt;0</formula>
    </cfRule>
  </conditionalFormatting>
  <conditionalFormatting sqref="F22 H22">
    <cfRule type="expression" dxfId="1771" priority="1">
      <formula>F22&gt;0</formula>
    </cfRule>
    <cfRule type="expression" dxfId="1770" priority="2">
      <formula>F22&lt;0</formula>
    </cfRule>
  </conditionalFormatting>
  <conditionalFormatting sqref="M41">
    <cfRule type="expression" dxfId="1769" priority="5">
      <formula>M41&gt;0</formula>
    </cfRule>
    <cfRule type="expression" dxfId="17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63.87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63.87</v>
      </c>
      <c r="R4" s="487">
        <v>1.14E-2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70.257000000000005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69.618300000000005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68.979600000000005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68.340900000000005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67.702200000000005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67.063500000000005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66.424800000000005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65.786100000000005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65.147400000000005</v>
      </c>
      <c r="Q49" s="2"/>
      <c r="T49" s="91" t="s">
        <v>103</v>
      </c>
      <c r="U49" s="127" t="s">
        <v>494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64.508700000000005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63.87</v>
      </c>
      <c r="Q51" s="2"/>
      <c r="T51" s="91" t="s">
        <v>104</v>
      </c>
      <c r="U51" s="127" t="s">
        <v>613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63.231299999999997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62.592599999999997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61.953899999999997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61.315199999999997</v>
      </c>
      <c r="T55" s="91" t="s">
        <v>107</v>
      </c>
      <c r="U55" s="127" t="s">
        <v>614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60.676499999999997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60.037799999999997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59.399100000000004</v>
      </c>
      <c r="T58" s="91" t="s">
        <v>108</v>
      </c>
      <c r="U58" s="127" t="s">
        <v>559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58.760399999999997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58.121699999999997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57.482999999999997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67" priority="29">
      <formula>F25&gt;0</formula>
    </cfRule>
    <cfRule type="expression" dxfId="1766" priority="30">
      <formula>F25&lt;0</formula>
    </cfRule>
  </conditionalFormatting>
  <conditionalFormatting sqref="Q7">
    <cfRule type="expression" dxfId="1765" priority="27">
      <formula>Q7&gt;0</formula>
    </cfRule>
    <cfRule type="expression" dxfId="1764" priority="28">
      <formula>Q7&lt;0</formula>
    </cfRule>
  </conditionalFormatting>
  <conditionalFormatting sqref="Q8">
    <cfRule type="expression" dxfId="1763" priority="25">
      <formula>Q8&gt;0</formula>
    </cfRule>
    <cfRule type="expression" dxfId="1762" priority="26">
      <formula>Q8&lt;0</formula>
    </cfRule>
  </conditionalFormatting>
  <conditionalFormatting sqref="Q10">
    <cfRule type="expression" dxfId="1761" priority="13">
      <formula>Q10&gt;0</formula>
    </cfRule>
    <cfRule type="expression" dxfId="1760" priority="14">
      <formula>Q10&lt;0</formula>
    </cfRule>
  </conditionalFormatting>
  <conditionalFormatting sqref="M46">
    <cfRule type="expression" dxfId="1759" priority="11">
      <formula>M46&gt;0</formula>
    </cfRule>
    <cfRule type="expression" dxfId="1758" priority="12">
      <formula>M46&lt;0</formula>
    </cfRule>
  </conditionalFormatting>
  <conditionalFormatting sqref="F80:F88 H80:H88">
    <cfRule type="expression" dxfId="1757" priority="9">
      <formula>F80&gt;0</formula>
    </cfRule>
    <cfRule type="expression" dxfId="1756" priority="10">
      <formula>F80&lt;0</formula>
    </cfRule>
  </conditionalFormatting>
  <conditionalFormatting sqref="F75:F79">
    <cfRule type="expression" dxfId="1755" priority="7">
      <formula>F75&gt;0</formula>
    </cfRule>
    <cfRule type="expression" dxfId="1754" priority="8">
      <formula>F75&lt;0</formula>
    </cfRule>
  </conditionalFormatting>
  <conditionalFormatting sqref="H75:H79">
    <cfRule type="expression" dxfId="1753" priority="5">
      <formula>H75&gt;0</formula>
    </cfRule>
    <cfRule type="expression" dxfId="1752" priority="6">
      <formula>H75&lt;0</formula>
    </cfRule>
  </conditionalFormatting>
  <conditionalFormatting sqref="F71:F74">
    <cfRule type="expression" dxfId="1751" priority="3">
      <formula>F71&gt;0</formula>
    </cfRule>
    <cfRule type="expression" dxfId="1750" priority="4">
      <formula>F71&lt;0</formula>
    </cfRule>
  </conditionalFormatting>
  <conditionalFormatting sqref="H71:H74">
    <cfRule type="expression" dxfId="1749" priority="1">
      <formula>H71&gt;0</formula>
    </cfRule>
    <cfRule type="expression" dxfId="17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32.43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32.43</v>
      </c>
      <c r="R4" s="509">
        <v>3.1800000000000002E-2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35.673000000000002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35.348700000000001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35.0244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34.700099999999999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34.375799999999998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34.051500000000004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33.727200000000003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33.402900000000002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33.078600000000002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32.754300000000001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32.43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32.105699999999999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31.781399999999998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31.457100000000001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31.1328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30.808499999999999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30.484199999999998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30.1599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29.835599999999999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29.511300000000002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29.187000000000001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47" priority="21">
      <formula>F47&gt;0</formula>
    </cfRule>
    <cfRule type="expression" dxfId="1746" priority="22">
      <formula>F47&lt;0</formula>
    </cfRule>
  </conditionalFormatting>
  <conditionalFormatting sqref="Q7">
    <cfRule type="expression" dxfId="1745" priority="19">
      <formula>Q7&gt;0</formula>
    </cfRule>
    <cfRule type="expression" dxfId="1744" priority="20">
      <formula>Q7&lt;0</formula>
    </cfRule>
  </conditionalFormatting>
  <conditionalFormatting sqref="Q8">
    <cfRule type="expression" dxfId="1743" priority="17">
      <formula>Q8&gt;0</formula>
    </cfRule>
    <cfRule type="expression" dxfId="1742" priority="18">
      <formula>Q8&lt;0</formula>
    </cfRule>
  </conditionalFormatting>
  <conditionalFormatting sqref="F25:F46">
    <cfRule type="expression" dxfId="1741" priority="15">
      <formula>F25&gt;0</formula>
    </cfRule>
    <cfRule type="expression" dxfId="1740" priority="16">
      <formula>F25&lt;0</formula>
    </cfRule>
  </conditionalFormatting>
  <conditionalFormatting sqref="H25:H46">
    <cfRule type="expression" dxfId="1739" priority="13">
      <formula>H25&gt;0</formula>
    </cfRule>
    <cfRule type="expression" dxfId="1738" priority="14">
      <formula>H25&lt;0</formula>
    </cfRule>
  </conditionalFormatting>
  <conditionalFormatting sqref="F89:F110">
    <cfRule type="expression" dxfId="1737" priority="11">
      <formula>F89&gt;0</formula>
    </cfRule>
    <cfRule type="expression" dxfId="1736" priority="12">
      <formula>F89&lt;0</formula>
    </cfRule>
  </conditionalFormatting>
  <conditionalFormatting sqref="H89:H110">
    <cfRule type="expression" dxfId="1735" priority="9">
      <formula>H89&gt;0</formula>
    </cfRule>
    <cfRule type="expression" dxfId="1734" priority="10">
      <formula>H89&lt;0</formula>
    </cfRule>
  </conditionalFormatting>
  <conditionalFormatting sqref="Q10">
    <cfRule type="expression" dxfId="1733" priority="7">
      <formula>Q10&gt;0</formula>
    </cfRule>
    <cfRule type="expression" dxfId="1732" priority="8">
      <formula>Q10&lt;0</formula>
    </cfRule>
  </conditionalFormatting>
  <conditionalFormatting sqref="J25:J38">
    <cfRule type="expression" dxfId="1731" priority="5">
      <formula>J25&gt;0</formula>
    </cfRule>
    <cfRule type="expression" dxfId="1730" priority="6">
      <formula>J25&lt;0</formula>
    </cfRule>
  </conditionalFormatting>
  <conditionalFormatting sqref="K25:K38">
    <cfRule type="expression" dxfId="1729" priority="3">
      <formula>K25&gt;0</formula>
    </cfRule>
    <cfRule type="expression" dxfId="1728" priority="4">
      <formula>K25&lt;0</formula>
    </cfRule>
  </conditionalFormatting>
  <conditionalFormatting sqref="L25:L38">
    <cfRule type="expression" dxfId="1727" priority="1">
      <formula>L25&gt;0</formula>
    </cfRule>
    <cfRule type="expression" dxfId="17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64.489999999999995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64.489999999999995</v>
      </c>
      <c r="R4" s="487">
        <v>-6.7999999999999996E-3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70.939000000000007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70.2941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69.649199999999993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69.004300000000001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68.359399999999994</v>
      </c>
      <c r="Q45" s="2"/>
      <c r="T45" s="91" t="s">
        <v>99</v>
      </c>
      <c r="U45" s="127" t="s">
        <v>615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67.714500000000001</v>
      </c>
      <c r="Q46" s="2"/>
      <c r="T46" s="91" t="s">
        <v>100</v>
      </c>
      <c r="U46" s="127" t="s">
        <v>616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67.069599999999994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66.424700000000001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65.779799999999994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65.134900000000002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64.489999999999995</v>
      </c>
      <c r="Q51" s="2"/>
      <c r="T51" s="91" t="s">
        <v>104</v>
      </c>
      <c r="U51" s="127" t="s">
        <v>617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63.845099999999995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63.200199999999995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62.555299999999995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61.910399999999996</v>
      </c>
      <c r="T55" s="91" t="s">
        <v>107</v>
      </c>
      <c r="U55" s="127" t="s">
        <v>618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61.265499999999989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60.620599999999989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59.975699999999996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59.330799999999996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58.685899999999997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58.040999999999997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25" priority="23">
      <formula>F34&gt;0</formula>
    </cfRule>
    <cfRule type="expression" dxfId="1724" priority="24">
      <formula>F34&lt;0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25:F33">
    <cfRule type="expression" dxfId="1719" priority="17">
      <formula>F25&gt;0</formula>
    </cfRule>
    <cfRule type="expression" dxfId="1718" priority="18">
      <formula>F25&lt;0</formula>
    </cfRule>
  </conditionalFormatting>
  <conditionalFormatting sqref="H25:H33">
    <cfRule type="expression" dxfId="1717" priority="15">
      <formula>H25&gt;0</formula>
    </cfRule>
    <cfRule type="expression" dxfId="1716" priority="16">
      <formula>H25&lt;0</formula>
    </cfRule>
  </conditionalFormatting>
  <conditionalFormatting sqref="M46">
    <cfRule type="expression" dxfId="1715" priority="13">
      <formula>M46&gt;0</formula>
    </cfRule>
    <cfRule type="expression" dxfId="1714" priority="14">
      <formula>M46&lt;0</formula>
    </cfRule>
  </conditionalFormatting>
  <conditionalFormatting sqref="F79:F87 H79:H87">
    <cfRule type="expression" dxfId="1713" priority="11">
      <formula>F79&gt;0</formula>
    </cfRule>
    <cfRule type="expression" dxfId="1712" priority="12">
      <formula>F79&lt;0</formula>
    </cfRule>
  </conditionalFormatting>
  <conditionalFormatting sqref="F70:F78">
    <cfRule type="expression" dxfId="1711" priority="9">
      <formula>F70&gt;0</formula>
    </cfRule>
    <cfRule type="expression" dxfId="1710" priority="10">
      <formula>F70&lt;0</formula>
    </cfRule>
  </conditionalFormatting>
  <conditionalFormatting sqref="H70:H78">
    <cfRule type="expression" dxfId="1709" priority="7">
      <formula>H70&gt;0</formula>
    </cfRule>
    <cfRule type="expression" dxfId="1708" priority="8">
      <formula>H70&lt;0</formula>
    </cfRule>
  </conditionalFormatting>
  <conditionalFormatting sqref="J27:K27 J30:K30 J33:K33 J36:K36 J39:K39 J42:K42">
    <cfRule type="expression" dxfId="1707" priority="5">
      <formula>J27&gt;0</formula>
    </cfRule>
    <cfRule type="expression" dxfId="1706" priority="6">
      <formula>J27&lt;0</formula>
    </cfRule>
  </conditionalFormatting>
  <conditionalFormatting sqref="J28:K29 J31:K32 J34:K35 J37:K38 J40:K41">
    <cfRule type="expression" dxfId="1705" priority="3">
      <formula>J28&gt;0</formula>
    </cfRule>
    <cfRule type="expression" dxfId="1704" priority="4">
      <formula>J28&lt;0</formula>
    </cfRule>
  </conditionalFormatting>
  <conditionalFormatting sqref="L27:L42">
    <cfRule type="expression" dxfId="1703" priority="1">
      <formula>L27&gt;0</formula>
    </cfRule>
    <cfRule type="expression" dxfId="17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24.78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24.78</v>
      </c>
      <c r="R4" s="487">
        <v>-2.3999999999999998E-3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27.258000000000003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27.010200000000005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26.762400000000003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26.514600000000002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26.266800000000003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26.019000000000002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25.7712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25.523400000000002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25.275600000000001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25.027800000000003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24.5322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24.284400000000002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24.0366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23.788800000000002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23.541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23.293199999999999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23.045400000000001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22.797600000000003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22.549800000000001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22.302000000000003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717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01" priority="9">
      <formula>F57&gt;0</formula>
    </cfRule>
    <cfRule type="expression" dxfId="1700" priority="10">
      <formula>F57&lt;0</formula>
    </cfRule>
  </conditionalFormatting>
  <conditionalFormatting sqref="Q7">
    <cfRule type="expression" dxfId="1699" priority="7">
      <formula>Q7&gt;0</formula>
    </cfRule>
    <cfRule type="expression" dxfId="1698" priority="8">
      <formula>Q7&lt;0</formula>
    </cfRule>
  </conditionalFormatting>
  <conditionalFormatting sqref="Q8">
    <cfRule type="expression" dxfId="1697" priority="5">
      <formula>Q8&gt;0</formula>
    </cfRule>
    <cfRule type="expression" dxfId="1696" priority="6">
      <formula>Q8&lt;0</formula>
    </cfRule>
  </conditionalFormatting>
  <conditionalFormatting sqref="F25:F56">
    <cfRule type="expression" dxfId="1695" priority="3">
      <formula>F25&gt;0</formula>
    </cfRule>
    <cfRule type="expression" dxfId="1694" priority="4">
      <formula>F25&lt;0</formula>
    </cfRule>
  </conditionalFormatting>
  <conditionalFormatting sqref="H25:H56">
    <cfRule type="expression" dxfId="1693" priority="1">
      <formula>H25&gt;0</formula>
    </cfRule>
    <cfRule type="expression" dxfId="16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70.11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70.11</v>
      </c>
      <c r="R4" s="487">
        <v>3.3999999999999998E-3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77.121000000000009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76.419899999999998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75.718800000000002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75.017700000000005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74.316600000000008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73.615499999999997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72.914400000000001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72.213300000000004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71.512200000000007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70.811099999999996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70.11</v>
      </c>
      <c r="Q51" s="2"/>
      <c r="T51" s="91" t="s">
        <v>104</v>
      </c>
      <c r="U51" s="127" t="s">
        <v>619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69.408900000000003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68.707799999999992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68.006699999999995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67.305599999999998</v>
      </c>
      <c r="T55" s="91" t="s">
        <v>107</v>
      </c>
      <c r="U55" s="127" t="s">
        <v>620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66.604500000000002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65.903399999999991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65.202300000000008</v>
      </c>
      <c r="T58" s="91" t="s">
        <v>108</v>
      </c>
      <c r="U58" s="127" t="s">
        <v>540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64.501199999999997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63.8001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63.099000000000004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91" priority="15">
      <formula>F57&gt;0</formula>
    </cfRule>
    <cfRule type="expression" dxfId="1690" priority="16">
      <formula>F57&lt;0</formula>
    </cfRule>
  </conditionalFormatting>
  <conditionalFormatting sqref="Q7">
    <cfRule type="expression" dxfId="1689" priority="13">
      <formula>Q7&gt;0</formula>
    </cfRule>
    <cfRule type="expression" dxfId="1688" priority="14">
      <formula>Q7&lt;0</formula>
    </cfRule>
  </conditionalFormatting>
  <conditionalFormatting sqref="Q8">
    <cfRule type="expression" dxfId="1687" priority="11">
      <formula>Q8&gt;0</formula>
    </cfRule>
    <cfRule type="expression" dxfId="1686" priority="12">
      <formula>Q8&lt;0</formula>
    </cfRule>
  </conditionalFormatting>
  <conditionalFormatting sqref="F25:F56">
    <cfRule type="expression" dxfId="1685" priority="9">
      <formula>F25&gt;0</formula>
    </cfRule>
    <cfRule type="expression" dxfId="1684" priority="10">
      <formula>F25&lt;0</formula>
    </cfRule>
  </conditionalFormatting>
  <conditionalFormatting sqref="H25:H56">
    <cfRule type="expression" dxfId="1683" priority="7">
      <formula>H25&gt;0</formula>
    </cfRule>
    <cfRule type="expression" dxfId="1682" priority="8">
      <formula>H25&lt;0</formula>
    </cfRule>
  </conditionalFormatting>
  <conditionalFormatting sqref="M58">
    <cfRule type="expression" dxfId="1681" priority="5">
      <formula>M58&gt;0</formula>
    </cfRule>
    <cfRule type="expression" dxfId="1680" priority="6">
      <formula>M58&lt;0</formula>
    </cfRule>
  </conditionalFormatting>
  <conditionalFormatting sqref="F84:F115">
    <cfRule type="expression" dxfId="1679" priority="3">
      <formula>F84&gt;0</formula>
    </cfRule>
    <cfRule type="expression" dxfId="1678" priority="4">
      <formula>F84&lt;0</formula>
    </cfRule>
  </conditionalFormatting>
  <conditionalFormatting sqref="H84:H115">
    <cfRule type="expression" dxfId="1677" priority="1">
      <formula>H84&gt;0</formula>
    </cfRule>
    <cfRule type="expression" dxfId="16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193.48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193.48</v>
      </c>
      <c r="R4" s="509">
        <v>6.8999999999999999E-3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212.828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210.89320000000001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208.95840000000001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207.02359999999999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205.08879999999999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203.154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201.2192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199.28440000000001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197.34959999999998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195.41479999999999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193.48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191.54519999999999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189.6104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187.67559999999997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185.74079999999998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183.80599999999998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181.87119999999999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179.93639999999999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178.0016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176.0668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174.13200000000001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5" priority="21">
      <formula>F47&gt;0</formula>
    </cfRule>
    <cfRule type="expression" dxfId="1674" priority="22">
      <formula>F47&lt;0</formula>
    </cfRule>
  </conditionalFormatting>
  <conditionalFormatting sqref="Q7">
    <cfRule type="expression" dxfId="1673" priority="19">
      <formula>Q7&gt;0</formula>
    </cfRule>
    <cfRule type="expression" dxfId="1672" priority="20">
      <formula>Q7&lt;0</formula>
    </cfRule>
  </conditionalFormatting>
  <conditionalFormatting sqref="Q8">
    <cfRule type="expression" dxfId="1671" priority="17">
      <formula>Q8&gt;0</formula>
    </cfRule>
    <cfRule type="expression" dxfId="1670" priority="18">
      <formula>Q8&lt;0</formula>
    </cfRule>
  </conditionalFormatting>
  <conditionalFormatting sqref="F25:F46">
    <cfRule type="expression" dxfId="1669" priority="15">
      <formula>F25&gt;0</formula>
    </cfRule>
    <cfRule type="expression" dxfId="1668" priority="16">
      <formula>F25&lt;0</formula>
    </cfRule>
  </conditionalFormatting>
  <conditionalFormatting sqref="H25:H46">
    <cfRule type="expression" dxfId="1667" priority="13">
      <formula>H25&gt;0</formula>
    </cfRule>
    <cfRule type="expression" dxfId="1666" priority="14">
      <formula>H25&lt;0</formula>
    </cfRule>
  </conditionalFormatting>
  <conditionalFormatting sqref="F89:F110">
    <cfRule type="expression" dxfId="1665" priority="11">
      <formula>F89&gt;0</formula>
    </cfRule>
    <cfRule type="expression" dxfId="1664" priority="12">
      <formula>F89&lt;0</formula>
    </cfRule>
  </conditionalFormatting>
  <conditionalFormatting sqref="H89:H110">
    <cfRule type="expression" dxfId="1663" priority="9">
      <formula>H89&gt;0</formula>
    </cfRule>
    <cfRule type="expression" dxfId="1662" priority="10">
      <formula>H89&lt;0</formula>
    </cfRule>
  </conditionalFormatting>
  <conditionalFormatting sqref="Q10">
    <cfRule type="expression" dxfId="1661" priority="7">
      <formula>Q10&gt;0</formula>
    </cfRule>
    <cfRule type="expression" dxfId="1660" priority="8">
      <formula>Q10&lt;0</formula>
    </cfRule>
  </conditionalFormatting>
  <conditionalFormatting sqref="J25:J38">
    <cfRule type="expression" dxfId="1659" priority="5">
      <formula>J25&gt;0</formula>
    </cfRule>
    <cfRule type="expression" dxfId="1658" priority="6">
      <formula>J25&lt;0</formula>
    </cfRule>
  </conditionalFormatting>
  <conditionalFormatting sqref="K25:K38">
    <cfRule type="expression" dxfId="1657" priority="3">
      <formula>K25&gt;0</formula>
    </cfRule>
    <cfRule type="expression" dxfId="1656" priority="4">
      <formula>K25&lt;0</formula>
    </cfRule>
  </conditionalFormatting>
  <conditionalFormatting sqref="L25:L38">
    <cfRule type="expression" dxfId="1655" priority="1">
      <formula>L25&gt;0</formula>
    </cfRule>
    <cfRule type="expression" dxfId="16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11" t="s">
        <v>721</v>
      </c>
      <c r="AA2" s="811"/>
      <c r="AB2" s="811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4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15.769733999999985</v>
      </c>
      <c r="Y3" s="62">
        <v>42866</v>
      </c>
      <c r="Z3" s="811" t="s">
        <v>722</v>
      </c>
      <c r="AA3" s="811"/>
      <c r="AB3" s="811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16.07</v>
      </c>
      <c r="R4" s="487">
        <v>-1.23E-2</v>
      </c>
      <c r="Y4" s="62">
        <v>43088</v>
      </c>
      <c r="Z4" s="754" t="s">
        <v>834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783</v>
      </c>
      <c r="O5" s="11" t="s">
        <v>67</v>
      </c>
      <c r="Q5" s="3">
        <f>Q4*Q2</f>
        <v>80350</v>
      </c>
      <c r="Y5" s="62">
        <v>43096</v>
      </c>
      <c r="Z5" s="754" t="s">
        <v>839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78848.669999999925</v>
      </c>
      <c r="Y6" s="62">
        <v>43103</v>
      </c>
      <c r="Z6" s="754" t="s">
        <v>890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16116.901000001701</v>
      </c>
      <c r="R7">
        <v>1800</v>
      </c>
      <c r="U7" s="179"/>
      <c r="Y7" s="62"/>
      <c r="Z7" s="754" t="s">
        <v>891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1501.3300000000745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1.9040650907619316E-2</v>
      </c>
      <c r="Y9" s="62">
        <v>43106</v>
      </c>
      <c r="Z9" s="765" t="s">
        <v>913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1.2445550715619166E-2</v>
      </c>
      <c r="R11">
        <f>0.05</f>
        <v>0.05</v>
      </c>
      <c r="Y11" s="62">
        <v>43117</v>
      </c>
      <c r="Z11" s="754" t="s">
        <v>952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958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734</v>
      </c>
      <c r="Q14" s="694" t="s">
        <v>735</v>
      </c>
      <c r="R14" s="692" t="s">
        <v>728</v>
      </c>
      <c r="S14" s="692" t="s">
        <v>729</v>
      </c>
      <c r="T14" s="694" t="s">
        <v>731</v>
      </c>
      <c r="U14" s="694" t="s">
        <v>732</v>
      </c>
      <c r="V14" s="692" t="s">
        <v>730</v>
      </c>
      <c r="W14" s="693" t="s">
        <v>733</v>
      </c>
      <c r="Y14" s="62"/>
      <c r="Z14" s="754" t="s">
        <v>961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736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737</v>
      </c>
      <c r="Q16" s="691" t="s">
        <v>727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960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959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>
        <v>43139</v>
      </c>
      <c r="Z19" s="754" t="s">
        <v>988</v>
      </c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  <c r="Y22" s="786">
        <v>43145</v>
      </c>
      <c r="Z22" s="754" t="s">
        <v>82</v>
      </c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0" t="s">
        <v>78</v>
      </c>
      <c r="P41" s="810"/>
    </row>
    <row r="42" spans="1:16" ht="15.75" thickTop="1" x14ac:dyDescent="0.25">
      <c r="B42" s="48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19.605399999999999</v>
      </c>
    </row>
    <row r="43" spans="1:16" x14ac:dyDescent="0.25">
      <c r="A43" s="2"/>
      <c r="B43" s="48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19.444700000000001</v>
      </c>
    </row>
    <row r="44" spans="1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19.283999999999999</v>
      </c>
    </row>
    <row r="45" spans="1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19.1233</v>
      </c>
    </row>
    <row r="46" spans="1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18.962599999999998</v>
      </c>
    </row>
    <row r="47" spans="1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18.8019</v>
      </c>
    </row>
    <row r="48" spans="1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18.641199999999998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18.480499999999999</v>
      </c>
    </row>
    <row r="50" spans="2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18.319799999999997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18.159099999999999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17.998400000000004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17.837700000000002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17.677000000000003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17.516300000000001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17.355600000000003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17.194900000000001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17.034200000000002</v>
      </c>
    </row>
    <row r="59" spans="2:16" x14ac:dyDescent="0.25">
      <c r="B59" s="752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16.8735</v>
      </c>
    </row>
    <row r="60" spans="2:16" x14ac:dyDescent="0.25">
      <c r="B60" s="752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16.712800000000001</v>
      </c>
    </row>
    <row r="61" spans="2:16" x14ac:dyDescent="0.25">
      <c r="B61" s="752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16.552099999999999</v>
      </c>
    </row>
    <row r="62" spans="2:16" x14ac:dyDescent="0.25">
      <c r="C62" s="4"/>
      <c r="D62" s="235"/>
      <c r="E62" s="3"/>
      <c r="F62" s="3"/>
      <c r="O62" s="81">
        <v>1.02</v>
      </c>
      <c r="P62" s="81">
        <f t="shared" si="3"/>
        <v>16.391400000000001</v>
      </c>
    </row>
    <row r="63" spans="2:16" x14ac:dyDescent="0.25">
      <c r="O63" s="81">
        <v>1.01</v>
      </c>
      <c r="P63" s="81">
        <f t="shared" si="3"/>
        <v>16.230699999999999</v>
      </c>
    </row>
    <row r="64" spans="2:16" x14ac:dyDescent="0.25">
      <c r="O64" s="81">
        <v>1</v>
      </c>
      <c r="P64" s="81">
        <f t="shared" si="3"/>
        <v>16.07</v>
      </c>
    </row>
    <row r="65" spans="1:16" x14ac:dyDescent="0.25">
      <c r="O65" s="81">
        <v>0.99</v>
      </c>
      <c r="P65" s="81">
        <f t="shared" si="3"/>
        <v>15.9093</v>
      </c>
    </row>
    <row r="66" spans="1:16" x14ac:dyDescent="0.25">
      <c r="O66" s="81">
        <v>0.98</v>
      </c>
      <c r="P66" s="81">
        <f t="shared" si="3"/>
        <v>15.7486</v>
      </c>
    </row>
    <row r="67" spans="1:16" x14ac:dyDescent="0.25">
      <c r="O67" s="81">
        <v>0.97</v>
      </c>
      <c r="P67" s="81">
        <f t="shared" si="3"/>
        <v>15.587899999999999</v>
      </c>
    </row>
    <row r="68" spans="1:16" x14ac:dyDescent="0.25">
      <c r="G68" s="29"/>
      <c r="O68" s="81">
        <v>0.96</v>
      </c>
      <c r="P68" s="81">
        <f t="shared" si="3"/>
        <v>15.427199999999999</v>
      </c>
    </row>
    <row r="69" spans="1:16" x14ac:dyDescent="0.25">
      <c r="A69" s="31" t="s">
        <v>81</v>
      </c>
      <c r="B69" s="490"/>
      <c r="C69" s="71">
        <f>SUM(C2:C68)</f>
        <v>17800</v>
      </c>
      <c r="D69" s="18"/>
      <c r="E69" s="18"/>
      <c r="F69" s="18">
        <f>SUM(F2:F68)</f>
        <v>272568.84999999998</v>
      </c>
      <c r="G69" s="14"/>
      <c r="H69" s="71">
        <f>SUM(H2:H68)</f>
        <v>12800</v>
      </c>
      <c r="I69" s="79"/>
      <c r="J69" s="18"/>
      <c r="K69" s="18">
        <f>SUM(K2:K68)</f>
        <v>192381.93000000005</v>
      </c>
      <c r="L69" s="14"/>
      <c r="M69" s="18">
        <f>SUM(M2:M68)</f>
        <v>1338.25</v>
      </c>
      <c r="O69" s="81">
        <v>0.95</v>
      </c>
      <c r="P69" s="81">
        <f t="shared" si="3"/>
        <v>15.266499999999999</v>
      </c>
    </row>
    <row r="70" spans="1:16" ht="15.75" thickBot="1" x14ac:dyDescent="0.3">
      <c r="A70" s="347" t="s">
        <v>194</v>
      </c>
      <c r="B70" s="491"/>
      <c r="C70" s="349">
        <f>SumByColor($A$70, C2:C68)</f>
        <v>12800</v>
      </c>
      <c r="D70" s="349"/>
      <c r="E70" s="349"/>
      <c r="F70" s="350">
        <f>SumByColor($A$70, F2:F68)</f>
        <v>188779</v>
      </c>
      <c r="G70" s="349"/>
      <c r="H70" s="349">
        <f>SumByColor($A$70, H2:H68)</f>
        <v>12800</v>
      </c>
      <c r="I70" s="349"/>
      <c r="J70" s="350"/>
      <c r="K70" s="350">
        <f>SumByColor($A$70, K2:K68)</f>
        <v>192386</v>
      </c>
      <c r="L70" s="349"/>
      <c r="M70" s="350">
        <f>SumByColor($A$70, M2:M68)</f>
        <v>1338</v>
      </c>
      <c r="O70" s="81">
        <v>0.94</v>
      </c>
      <c r="P70" s="81">
        <f t="shared" si="3"/>
        <v>15.105799999999999</v>
      </c>
    </row>
    <row r="71" spans="1:16" x14ac:dyDescent="0.25">
      <c r="O71" s="81">
        <v>0.93</v>
      </c>
      <c r="P71" s="81">
        <f t="shared" si="3"/>
        <v>14.945100000000002</v>
      </c>
    </row>
    <row r="72" spans="1:16" x14ac:dyDescent="0.25">
      <c r="O72" s="81">
        <v>0.92</v>
      </c>
      <c r="P72" s="81">
        <f t="shared" si="3"/>
        <v>14.784400000000002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514</v>
      </c>
      <c r="K73" s="224" t="s">
        <v>150</v>
      </c>
      <c r="L73" s="224" t="s">
        <v>987</v>
      </c>
      <c r="O73" s="81">
        <v>0.91</v>
      </c>
      <c r="P73" s="81">
        <f t="shared" si="3"/>
        <v>14.623700000000001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14.463000000000001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14.302300000000001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14.1416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13.9809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13.8202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13.6595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1">
        <v>8000</v>
      </c>
      <c r="D116" s="805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820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827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2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4" si="94">C156*(E156-D156)</f>
        <v>14144.999999999996</v>
      </c>
      <c r="G156" s="39">
        <f t="shared" ref="G156:G164" si="95">D156*C156</f>
        <v>63099</v>
      </c>
      <c r="H156" s="226">
        <f t="shared" ref="H156:H164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12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12" x14ac:dyDescent="0.25">
      <c r="B162" s="153">
        <v>43140</v>
      </c>
      <c r="C162" s="435">
        <v>6000</v>
      </c>
      <c r="D162" s="657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12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12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66" spans="1:12" x14ac:dyDescent="0.25">
      <c r="B166" s="153"/>
      <c r="C166" s="10"/>
      <c r="D166" s="237"/>
      <c r="E166" s="39"/>
      <c r="F166" s="39"/>
      <c r="G166" s="39"/>
      <c r="H166" s="226"/>
      <c r="I166" s="39"/>
      <c r="J166" s="39"/>
      <c r="K166" s="39"/>
      <c r="L166" s="39"/>
    </row>
    <row r="167" spans="1:12" x14ac:dyDescent="0.25">
      <c r="B167" s="153"/>
      <c r="C167" s="10"/>
      <c r="D167" s="237"/>
      <c r="E167" s="39"/>
      <c r="F167" s="39"/>
      <c r="G167" s="39"/>
      <c r="H167" s="226"/>
      <c r="I167" s="39"/>
      <c r="J167" s="39"/>
      <c r="K167" s="39"/>
      <c r="L167" s="39"/>
    </row>
    <row r="168" spans="1:12" x14ac:dyDescent="0.25">
      <c r="B168" s="153"/>
      <c r="C168" s="10"/>
      <c r="D168" s="237"/>
      <c r="E168" s="39"/>
      <c r="F168" s="39"/>
      <c r="G168" s="39"/>
      <c r="H168" s="226"/>
      <c r="I168" s="39"/>
      <c r="J168" s="39"/>
      <c r="K168" s="39"/>
      <c r="L168" s="39"/>
    </row>
    <row r="170" spans="1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1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1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1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1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1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1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653" priority="109">
      <formula>F178&gt;0</formula>
    </cfRule>
    <cfRule type="expression" dxfId="1652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651" priority="102">
      <formula>F171&gt;0</formula>
    </cfRule>
    <cfRule type="expression" dxfId="1650" priority="103">
      <formula>F171&lt;0</formula>
    </cfRule>
  </conditionalFormatting>
  <conditionalFormatting sqref="H171:H177">
    <cfRule type="expression" dxfId="1649" priority="98">
      <formula>H171&gt;0</formula>
    </cfRule>
    <cfRule type="expression" dxfId="1648" priority="99">
      <formula>H171&lt;0</formula>
    </cfRule>
  </conditionalFormatting>
  <conditionalFormatting sqref="Q8">
    <cfRule type="expression" dxfId="1647" priority="84">
      <formula>Q8&gt;0</formula>
    </cfRule>
    <cfRule type="expression" dxfId="1646" priority="85">
      <formula>Q8&lt;0</formula>
    </cfRule>
  </conditionalFormatting>
  <conditionalFormatting sqref="Q7">
    <cfRule type="expression" dxfId="1645" priority="86">
      <formula>Q7&gt;0</formula>
    </cfRule>
    <cfRule type="expression" dxfId="1644" priority="87">
      <formula>Q7&lt;0</formula>
    </cfRule>
  </conditionalFormatting>
  <conditionalFormatting sqref="F279:F285">
    <cfRule type="expression" dxfId="1643" priority="58">
      <formula>F279&gt;0</formula>
    </cfRule>
    <cfRule type="expression" dxfId="1642" priority="59">
      <formula>F279&lt;0</formula>
    </cfRule>
  </conditionalFormatting>
  <conditionalFormatting sqref="F204:F222 H204:H222">
    <cfRule type="expression" dxfId="1641" priority="80">
      <formula>F204&gt;0</formula>
    </cfRule>
    <cfRule type="expression" dxfId="1640" priority="81">
      <formula>F204&lt;0</formula>
    </cfRule>
  </conditionalFormatting>
  <conditionalFormatting sqref="F197:F203">
    <cfRule type="expression" dxfId="1639" priority="78">
      <formula>F197&gt;0</formula>
    </cfRule>
    <cfRule type="expression" dxfId="1638" priority="79">
      <formula>F197&lt;0</formula>
    </cfRule>
  </conditionalFormatting>
  <conditionalFormatting sqref="H197:H203">
    <cfRule type="expression" dxfId="1637" priority="76">
      <formula>H197&gt;0</formula>
    </cfRule>
    <cfRule type="expression" dxfId="1636" priority="77">
      <formula>H197&lt;0</formula>
    </cfRule>
  </conditionalFormatting>
  <conditionalFormatting sqref="F230:F248 H230:H248">
    <cfRule type="expression" dxfId="1635" priority="74">
      <formula>F230&gt;0</formula>
    </cfRule>
    <cfRule type="expression" dxfId="1634" priority="75">
      <formula>F230&lt;0</formula>
    </cfRule>
  </conditionalFormatting>
  <conditionalFormatting sqref="F223:F229">
    <cfRule type="expression" dxfId="1633" priority="72">
      <formula>F223&gt;0</formula>
    </cfRule>
    <cfRule type="expression" dxfId="1632" priority="73">
      <formula>F223&lt;0</formula>
    </cfRule>
  </conditionalFormatting>
  <conditionalFormatting sqref="H223:H229">
    <cfRule type="expression" dxfId="1631" priority="70">
      <formula>H223&gt;0</formula>
    </cfRule>
    <cfRule type="expression" dxfId="1630" priority="71">
      <formula>H223&lt;0</formula>
    </cfRule>
  </conditionalFormatting>
  <conditionalFormatting sqref="F256:F273 H256:H273">
    <cfRule type="expression" dxfId="1629" priority="68">
      <formula>F256&gt;0</formula>
    </cfRule>
    <cfRule type="expression" dxfId="1628" priority="69">
      <formula>F256&lt;0</formula>
    </cfRule>
  </conditionalFormatting>
  <conditionalFormatting sqref="F249:F255">
    <cfRule type="expression" dxfId="1627" priority="66">
      <formula>F249&gt;0</formula>
    </cfRule>
    <cfRule type="expression" dxfId="1626" priority="67">
      <formula>F249&lt;0</formula>
    </cfRule>
  </conditionalFormatting>
  <conditionalFormatting sqref="H249:H255">
    <cfRule type="expression" dxfId="1625" priority="64">
      <formula>H249&gt;0</formula>
    </cfRule>
    <cfRule type="expression" dxfId="1624" priority="65">
      <formula>H249&lt;0</formula>
    </cfRule>
  </conditionalFormatting>
  <conditionalFormatting sqref="F274:F278 H274:H278">
    <cfRule type="expression" dxfId="1623" priority="62">
      <formula>F274&gt;0</formula>
    </cfRule>
    <cfRule type="expression" dxfId="1622" priority="63">
      <formula>F274&lt;0</formula>
    </cfRule>
  </conditionalFormatting>
  <conditionalFormatting sqref="F286:F301 H286:H301">
    <cfRule type="expression" dxfId="1621" priority="60">
      <formula>F286&gt;0</formula>
    </cfRule>
    <cfRule type="expression" dxfId="1620" priority="61">
      <formula>F286&lt;0</formula>
    </cfRule>
  </conditionalFormatting>
  <conditionalFormatting sqref="H279:H285">
    <cfRule type="expression" dxfId="1619" priority="56">
      <formula>H279&gt;0</formula>
    </cfRule>
    <cfRule type="expression" dxfId="1618" priority="57">
      <formula>H279&lt;0</formula>
    </cfRule>
  </conditionalFormatting>
  <conditionalFormatting sqref="F302 H302">
    <cfRule type="expression" dxfId="1617" priority="54">
      <formula>F302&gt;0</formula>
    </cfRule>
    <cfRule type="expression" dxfId="1616" priority="55">
      <formula>F302&lt;0</formula>
    </cfRule>
  </conditionalFormatting>
  <conditionalFormatting sqref="F303:F307 H303:H307">
    <cfRule type="expression" dxfId="1615" priority="52">
      <formula>F303&gt;0</formula>
    </cfRule>
    <cfRule type="expression" dxfId="1614" priority="53">
      <formula>F303&lt;0</formula>
    </cfRule>
  </conditionalFormatting>
  <conditionalFormatting sqref="F315:F330 H315:H330">
    <cfRule type="expression" dxfId="1613" priority="50">
      <formula>F315&gt;0</formula>
    </cfRule>
    <cfRule type="expression" dxfId="1612" priority="51">
      <formula>F315&lt;0</formula>
    </cfRule>
  </conditionalFormatting>
  <conditionalFormatting sqref="F308:F314">
    <cfRule type="expression" dxfId="1611" priority="48">
      <formula>F308&gt;0</formula>
    </cfRule>
    <cfRule type="expression" dxfId="1610" priority="49">
      <formula>F308&lt;0</formula>
    </cfRule>
  </conditionalFormatting>
  <conditionalFormatting sqref="H308:H314">
    <cfRule type="expression" dxfId="1609" priority="46">
      <formula>H308&gt;0</formula>
    </cfRule>
    <cfRule type="expression" dxfId="1608" priority="47">
      <formula>H308&lt;0</formula>
    </cfRule>
  </conditionalFormatting>
  <conditionalFormatting sqref="F332:F337 H332:H337">
    <cfRule type="expression" dxfId="1607" priority="44">
      <formula>F332&gt;0</formula>
    </cfRule>
    <cfRule type="expression" dxfId="1606" priority="45">
      <formula>F332&lt;0</formula>
    </cfRule>
  </conditionalFormatting>
  <conditionalFormatting sqref="F338 H338">
    <cfRule type="expression" dxfId="1605" priority="42">
      <formula>F338&gt;0</formula>
    </cfRule>
    <cfRule type="expression" dxfId="1604" priority="43">
      <formula>F338&lt;0</formula>
    </cfRule>
  </conditionalFormatting>
  <conditionalFormatting sqref="F339:F343 H339:H343">
    <cfRule type="expression" dxfId="1603" priority="40">
      <formula>F339&gt;0</formula>
    </cfRule>
    <cfRule type="expression" dxfId="1602" priority="41">
      <formula>F339&lt;0</formula>
    </cfRule>
  </conditionalFormatting>
  <conditionalFormatting sqref="F351:F366 H351:H366">
    <cfRule type="expression" dxfId="1601" priority="38">
      <formula>F351&gt;0</formula>
    </cfRule>
    <cfRule type="expression" dxfId="1600" priority="39">
      <formula>F351&lt;0</formula>
    </cfRule>
  </conditionalFormatting>
  <conditionalFormatting sqref="F344:F350">
    <cfRule type="expression" dxfId="1599" priority="36">
      <formula>F344&gt;0</formula>
    </cfRule>
    <cfRule type="expression" dxfId="1598" priority="37">
      <formula>F344&lt;0</formula>
    </cfRule>
  </conditionalFormatting>
  <conditionalFormatting sqref="H344:H350">
    <cfRule type="expression" dxfId="1597" priority="34">
      <formula>H344&gt;0</formula>
    </cfRule>
    <cfRule type="expression" dxfId="1596" priority="35">
      <formula>H344&lt;0</formula>
    </cfRule>
  </conditionalFormatting>
  <conditionalFormatting sqref="F367:F372 H367:H372">
    <cfRule type="expression" dxfId="1595" priority="32">
      <formula>F367&gt;0</formula>
    </cfRule>
    <cfRule type="expression" dxfId="1594" priority="33">
      <formula>F367&lt;0</formula>
    </cfRule>
  </conditionalFormatting>
  <conditionalFormatting sqref="F373 H373">
    <cfRule type="expression" dxfId="1593" priority="30">
      <formula>F373&gt;0</formula>
    </cfRule>
    <cfRule type="expression" dxfId="1592" priority="31">
      <formula>F373&lt;0</formula>
    </cfRule>
  </conditionalFormatting>
  <conditionalFormatting sqref="F374:F378 H374:H378">
    <cfRule type="expression" dxfId="1591" priority="28">
      <formula>F374&gt;0</formula>
    </cfRule>
    <cfRule type="expression" dxfId="1590" priority="29">
      <formula>F374&lt;0</formula>
    </cfRule>
  </conditionalFormatting>
  <conditionalFormatting sqref="F386:F401 H386:H401">
    <cfRule type="expression" dxfId="1589" priority="26">
      <formula>F386&gt;0</formula>
    </cfRule>
    <cfRule type="expression" dxfId="1588" priority="27">
      <formula>F386&lt;0</formula>
    </cfRule>
  </conditionalFormatting>
  <conditionalFormatting sqref="F379:F385">
    <cfRule type="expression" dxfId="1587" priority="24">
      <formula>F379&gt;0</formula>
    </cfRule>
    <cfRule type="expression" dxfId="1586" priority="25">
      <formula>F379&lt;0</formula>
    </cfRule>
  </conditionalFormatting>
  <conditionalFormatting sqref="H379:H385">
    <cfRule type="expression" dxfId="1585" priority="22">
      <formula>H379&gt;0</formula>
    </cfRule>
    <cfRule type="expression" dxfId="1584" priority="23">
      <formula>H379&lt;0</formula>
    </cfRule>
  </conditionalFormatting>
  <conditionalFormatting sqref="M430">
    <cfRule type="expression" dxfId="1583" priority="20">
      <formula>M430&gt;0</formula>
    </cfRule>
    <cfRule type="expression" dxfId="1582" priority="21">
      <formula>M430&lt;0</formula>
    </cfRule>
  </conditionalFormatting>
  <conditionalFormatting sqref="F92:F168 H92:H168">
    <cfRule type="expression" dxfId="1581" priority="18">
      <formula>F92&gt;0</formula>
    </cfRule>
    <cfRule type="expression" dxfId="1580" priority="19">
      <formula>F92&lt;0</formula>
    </cfRule>
  </conditionalFormatting>
  <conditionalFormatting sqref="F80:F91">
    <cfRule type="expression" dxfId="1579" priority="16">
      <formula>F80&gt;0</formula>
    </cfRule>
    <cfRule type="expression" dxfId="1578" priority="17">
      <formula>F80&lt;0</formula>
    </cfRule>
  </conditionalFormatting>
  <conditionalFormatting sqref="H80:H91">
    <cfRule type="expression" dxfId="1577" priority="14">
      <formula>H80&gt;0</formula>
    </cfRule>
    <cfRule type="expression" dxfId="1576" priority="15">
      <formula>H80&lt;0</formula>
    </cfRule>
  </conditionalFormatting>
  <conditionalFormatting sqref="F74:F79 H74:H79">
    <cfRule type="expression" dxfId="1575" priority="12">
      <formula>F74&gt;0</formula>
    </cfRule>
    <cfRule type="expression" dxfId="1574" priority="13">
      <formula>F74&lt;0</formula>
    </cfRule>
  </conditionalFormatting>
  <conditionalFormatting sqref="J76:K76">
    <cfRule type="expression" dxfId="1573" priority="10">
      <formula>J76&gt;0</formula>
    </cfRule>
    <cfRule type="expression" dxfId="1572" priority="11">
      <formula>J76&lt;0</formula>
    </cfRule>
  </conditionalFormatting>
  <conditionalFormatting sqref="J77:K83 K82:K168">
    <cfRule type="expression" dxfId="1571" priority="8">
      <formula>J77&gt;0</formula>
    </cfRule>
    <cfRule type="expression" dxfId="1570" priority="9">
      <formula>J77&lt;0</formula>
    </cfRule>
  </conditionalFormatting>
  <conditionalFormatting sqref="L76:L158 L165 L167">
    <cfRule type="expression" dxfId="1569" priority="4">
      <formula>L76&gt;0</formula>
    </cfRule>
    <cfRule type="expression" dxfId="1568" priority="5">
      <formula>L76&lt;0</formula>
    </cfRule>
  </conditionalFormatting>
  <conditionalFormatting sqref="Q10">
    <cfRule type="expression" dxfId="1567" priority="2">
      <formula>Q10&gt;0</formula>
    </cfRule>
    <cfRule type="expression" dxfId="15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14.67</v>
      </c>
      <c r="R4" s="509">
        <v>-9.4999999999999998E-3</v>
      </c>
      <c r="T4" s="159"/>
      <c r="U4" s="1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2934</v>
      </c>
      <c r="T5" s="1">
        <v>43112</v>
      </c>
      <c r="U5" t="s">
        <v>949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-556</v>
      </c>
      <c r="R7">
        <v>200</v>
      </c>
      <c r="T7" s="1">
        <v>43117</v>
      </c>
      <c r="U7" t="s">
        <v>956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-556</v>
      </c>
      <c r="U8" t="s">
        <v>957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-0.15931232091690545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3.2719836400817992E-2</v>
      </c>
      <c r="R11">
        <f>0.12</f>
        <v>0.12</v>
      </c>
      <c r="T11" s="159">
        <v>43124</v>
      </c>
      <c r="U11" t="s">
        <v>950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16.137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15.990300000000001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15.8436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15.696900000000001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15.5502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15.403500000000001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15.2568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15.110100000000001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14.9634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14.816700000000001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14.67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14.523299999999999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14.3766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14.229899999999999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14.0832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13.936499999999999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13.7898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13.6431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13.496400000000001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13.3497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13.202999999999999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837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4" priority="21">
      <formula>F47&gt;0</formula>
    </cfRule>
    <cfRule type="expression" dxfId="1553" priority="22">
      <formula>F47&lt;0</formula>
    </cfRule>
  </conditionalFormatting>
  <conditionalFormatting sqref="Q7">
    <cfRule type="expression" dxfId="1552" priority="19">
      <formula>Q7&gt;0</formula>
    </cfRule>
    <cfRule type="expression" dxfId="1551" priority="20">
      <formula>Q7&lt;0</formula>
    </cfRule>
  </conditionalFormatting>
  <conditionalFormatting sqref="Q8">
    <cfRule type="expression" dxfId="1550" priority="17">
      <formula>Q8&gt;0</formula>
    </cfRule>
    <cfRule type="expression" dxfId="1549" priority="18">
      <formula>Q8&lt;0</formula>
    </cfRule>
  </conditionalFormatting>
  <conditionalFormatting sqref="F25:F46">
    <cfRule type="expression" dxfId="1548" priority="15">
      <formula>F25&gt;0</formula>
    </cfRule>
    <cfRule type="expression" dxfId="1547" priority="16">
      <formula>F25&lt;0</formula>
    </cfRule>
  </conditionalFormatting>
  <conditionalFormatting sqref="H25:H46">
    <cfRule type="expression" dxfId="1546" priority="13">
      <formula>H25&gt;0</formula>
    </cfRule>
    <cfRule type="expression" dxfId="1545" priority="14">
      <formula>H25&lt;0</formula>
    </cfRule>
  </conditionalFormatting>
  <conditionalFormatting sqref="F89:F110">
    <cfRule type="expression" dxfId="1544" priority="11">
      <formula>F89&gt;0</formula>
    </cfRule>
    <cfRule type="expression" dxfId="1543" priority="12">
      <formula>F89&lt;0</formula>
    </cfRule>
  </conditionalFormatting>
  <conditionalFormatting sqref="H89:H110">
    <cfRule type="expression" dxfId="1542" priority="9">
      <formula>H89&gt;0</formula>
    </cfRule>
    <cfRule type="expression" dxfId="1541" priority="10">
      <formula>H89&lt;0</formula>
    </cfRule>
  </conditionalFormatting>
  <conditionalFormatting sqref="Q10">
    <cfRule type="expression" dxfId="1540" priority="7">
      <formula>Q10&gt;0</formula>
    </cfRule>
    <cfRule type="expression" dxfId="1539" priority="8">
      <formula>Q10&lt;0</formula>
    </cfRule>
  </conditionalFormatting>
  <conditionalFormatting sqref="J25:J38">
    <cfRule type="expression" dxfId="1538" priority="5">
      <formula>J25&gt;0</formula>
    </cfRule>
    <cfRule type="expression" dxfId="1537" priority="6">
      <formula>J25&lt;0</formula>
    </cfRule>
  </conditionalFormatting>
  <conditionalFormatting sqref="K25:K38">
    <cfRule type="expression" dxfId="1536" priority="3">
      <formula>K25&gt;0</formula>
    </cfRule>
    <cfRule type="expression" dxfId="1535" priority="4">
      <formula>K25&lt;0</formula>
    </cfRule>
  </conditionalFormatting>
  <conditionalFormatting sqref="L25:L38">
    <cfRule type="expression" dxfId="1534" priority="1">
      <formula>L25&gt;0</formula>
    </cfRule>
    <cfRule type="expression" dxfId="15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840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841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28.12</v>
      </c>
      <c r="R4" s="226">
        <v>3.3799999999999997E-2</v>
      </c>
      <c r="T4" s="159"/>
      <c r="W4" s="134"/>
      <c r="Z4" t="s">
        <v>847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50616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534</v>
      </c>
      <c r="W6" s="134"/>
      <c r="Y6" s="29">
        <v>43102</v>
      </c>
      <c r="Z6" t="s">
        <v>906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-1565.9699999999939</v>
      </c>
      <c r="R7">
        <v>500</v>
      </c>
      <c r="W7" s="134"/>
      <c r="Z7" t="s">
        <v>892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-3313.9399999999878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-6.1448983625792812E-2</v>
      </c>
      <c r="W9" s="134"/>
      <c r="Y9" s="29">
        <v>43104</v>
      </c>
      <c r="Z9" t="s">
        <v>904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905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1.778093883357041E-2</v>
      </c>
      <c r="R11">
        <f>0.125</f>
        <v>0.125</v>
      </c>
      <c r="W11" s="134"/>
      <c r="Y11" s="29">
        <v>43105</v>
      </c>
      <c r="Z11" t="s">
        <v>910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918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919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973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974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978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893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10" t="s">
        <v>78</v>
      </c>
      <c r="P22" s="810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30.932000000000002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30.650800000000004</v>
      </c>
      <c r="Q24" s="2"/>
      <c r="T24" s="89" t="s">
        <v>112</v>
      </c>
      <c r="W24" s="134"/>
    </row>
    <row r="25" spans="2:26" ht="15.75" thickTop="1" x14ac:dyDescent="0.25">
      <c r="B25" s="48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30.369600000000002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30.088400000000004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29.807200000000002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29.526000000000003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29.244800000000001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28.963600000000003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28.682400000000001</v>
      </c>
      <c r="Q31" s="2"/>
      <c r="T31" s="91" t="s">
        <v>103</v>
      </c>
      <c r="U31" s="86" t="s">
        <v>523</v>
      </c>
      <c r="W31" s="134"/>
    </row>
    <row r="32" spans="2:26" x14ac:dyDescent="0.25">
      <c r="O32" s="81">
        <v>1.01</v>
      </c>
      <c r="P32" s="81">
        <f t="shared" si="2"/>
        <v>28.401200000000003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28.12</v>
      </c>
      <c r="Q33" s="2"/>
      <c r="T33" s="91" t="s">
        <v>104</v>
      </c>
      <c r="U33" s="86" t="s">
        <v>621</v>
      </c>
      <c r="W33" s="134"/>
    </row>
    <row r="34" spans="1:23" x14ac:dyDescent="0.25">
      <c r="O34" s="81">
        <v>0.99</v>
      </c>
      <c r="P34" s="81">
        <f t="shared" si="2"/>
        <v>27.838799999999999</v>
      </c>
      <c r="Q34" s="2"/>
      <c r="T34" s="91" t="s">
        <v>105</v>
      </c>
      <c r="U34" s="86" t="s">
        <v>622</v>
      </c>
      <c r="W34" s="134"/>
    </row>
    <row r="35" spans="1:23" x14ac:dyDescent="0.25">
      <c r="O35" s="81">
        <v>0.98</v>
      </c>
      <c r="P35" s="81">
        <f t="shared" si="2"/>
        <v>27.557600000000001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27.276399999999999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26.995200000000001</v>
      </c>
      <c r="T37" s="91" t="s">
        <v>107</v>
      </c>
      <c r="U37" s="86" t="s">
        <v>623</v>
      </c>
      <c r="W37" s="134"/>
    </row>
    <row r="38" spans="1:23" x14ac:dyDescent="0.25">
      <c r="O38" s="81">
        <v>0.95</v>
      </c>
      <c r="P38" s="81">
        <f t="shared" si="2"/>
        <v>26.713999999999999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26.4328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26.151600000000002</v>
      </c>
      <c r="T40" s="91" t="s">
        <v>108</v>
      </c>
      <c r="U40" s="86" t="s">
        <v>560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25.870400000000004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25.589200000000002</v>
      </c>
      <c r="W42" s="134"/>
    </row>
    <row r="43" spans="1:23" x14ac:dyDescent="0.25">
      <c r="O43" s="81">
        <v>0.9</v>
      </c>
      <c r="P43" s="81">
        <f t="shared" si="2"/>
        <v>25.308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514</v>
      </c>
      <c r="K47" s="224" t="s">
        <v>150</v>
      </c>
      <c r="L47" s="224" t="s">
        <v>778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716</v>
      </c>
      <c r="S48" s="22" t="s">
        <v>715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907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4">C109*(E109-D109)</f>
        <v>-33.800000000000097</v>
      </c>
      <c r="G109" s="372">
        <f t="shared" ref="G109:G122" si="145">D109*C109</f>
        <v>3591.7999999999997</v>
      </c>
      <c r="H109" s="373">
        <f t="shared" ref="H109:H122" si="146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4"/>
        <v>85.200000000000387</v>
      </c>
      <c r="G110" s="372">
        <f t="shared" si="145"/>
        <v>3591.7999999999997</v>
      </c>
      <c r="H110" s="373">
        <f t="shared" si="146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4"/>
        <v>-136.80000000000021</v>
      </c>
      <c r="G111" s="372">
        <f t="shared" si="145"/>
        <v>3591.7999999999997</v>
      </c>
      <c r="H111" s="373">
        <f t="shared" si="146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4"/>
        <v>-147.56000000000029</v>
      </c>
      <c r="G112" s="372">
        <f t="shared" si="145"/>
        <v>4959.3599999999997</v>
      </c>
      <c r="H112" s="373">
        <f t="shared" si="146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4"/>
        <v>-49.199999999999591</v>
      </c>
      <c r="G113" s="372">
        <f t="shared" si="145"/>
        <v>8408.4</v>
      </c>
      <c r="H113" s="373">
        <f t="shared" si="146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4"/>
        <v>109.60000000000036</v>
      </c>
      <c r="G114" s="372">
        <f t="shared" si="145"/>
        <v>6994.4000000000005</v>
      </c>
      <c r="H114" s="373">
        <f t="shared" si="146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4"/>
        <v>-6.4000000000007162</v>
      </c>
      <c r="G115" s="372">
        <f t="shared" si="145"/>
        <v>6994.4000000000005</v>
      </c>
      <c r="H115" s="373">
        <f t="shared" si="146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4"/>
        <v>166.71999999999912</v>
      </c>
      <c r="G116" s="372">
        <f t="shared" si="145"/>
        <v>5554.880000000001</v>
      </c>
      <c r="H116" s="373">
        <f t="shared" si="146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4"/>
        <v>218.88000000000034</v>
      </c>
      <c r="G117" s="372">
        <f t="shared" si="145"/>
        <v>5544.32</v>
      </c>
      <c r="H117" s="373">
        <f t="shared" si="146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4"/>
        <v>298.88000000000034</v>
      </c>
      <c r="G118" s="372">
        <f t="shared" si="145"/>
        <v>5544.32</v>
      </c>
      <c r="H118" s="373">
        <f t="shared" si="146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4"/>
        <v>363.18000000000006</v>
      </c>
      <c r="G119" s="372">
        <f t="shared" si="145"/>
        <v>1845.42</v>
      </c>
      <c r="H119" s="373">
        <f t="shared" si="146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4"/>
        <v>329.12000000000035</v>
      </c>
      <c r="G120" s="372">
        <f t="shared" si="145"/>
        <v>5384.48</v>
      </c>
      <c r="H120" s="373">
        <f t="shared" si="146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4"/>
        <v>169.60000000000036</v>
      </c>
      <c r="G121" s="372">
        <f t="shared" si="145"/>
        <v>5384</v>
      </c>
      <c r="H121" s="373">
        <f t="shared" si="146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4"/>
        <v>474.7199999999998</v>
      </c>
      <c r="G122" s="372">
        <f t="shared" si="145"/>
        <v>5384.48</v>
      </c>
      <c r="H122" s="373">
        <f t="shared" si="146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7">C123*(E123-D123)</f>
        <v>588.31999999999994</v>
      </c>
      <c r="G123" s="372">
        <f t="shared" ref="G123:G136" si="148">D123*C123</f>
        <v>5384.48</v>
      </c>
      <c r="H123" s="373">
        <f t="shared" ref="H123:H165" si="149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7"/>
        <v>673.12000000000012</v>
      </c>
      <c r="G124" s="372">
        <f t="shared" si="148"/>
        <v>5384.48</v>
      </c>
      <c r="H124" s="373">
        <f t="shared" si="149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7"/>
        <v>597.9200000000003</v>
      </c>
      <c r="G125" s="372">
        <f t="shared" si="148"/>
        <v>5384.48</v>
      </c>
      <c r="H125" s="373">
        <f t="shared" si="149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7"/>
        <v>489.12000000000035</v>
      </c>
      <c r="G126" s="372">
        <f t="shared" si="148"/>
        <v>5384.48</v>
      </c>
      <c r="H126" s="373">
        <f t="shared" si="149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7"/>
        <v>409.12000000000035</v>
      </c>
      <c r="G127" s="372">
        <f t="shared" si="148"/>
        <v>5384.48</v>
      </c>
      <c r="H127" s="373">
        <f t="shared" si="149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7"/>
        <v>439.52</v>
      </c>
      <c r="G128" s="372">
        <f t="shared" si="148"/>
        <v>5384.48</v>
      </c>
      <c r="H128" s="373">
        <f t="shared" si="149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7"/>
        <v>369.12000000000035</v>
      </c>
      <c r="G129" s="372">
        <f t="shared" si="148"/>
        <v>5384.48</v>
      </c>
      <c r="H129" s="373">
        <f t="shared" si="149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7"/>
        <v>341.92000000000007</v>
      </c>
      <c r="G130" s="372">
        <f t="shared" si="148"/>
        <v>5384.48</v>
      </c>
      <c r="H130" s="373">
        <f t="shared" si="149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7"/>
        <v>442.72000000000048</v>
      </c>
      <c r="G131" s="372">
        <f t="shared" si="148"/>
        <v>5384.48</v>
      </c>
      <c r="H131" s="373">
        <f t="shared" si="149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7"/>
        <v>90.619999999999621</v>
      </c>
      <c r="G132" s="372">
        <f t="shared" si="148"/>
        <v>7821.38</v>
      </c>
      <c r="H132" s="373">
        <f t="shared" si="149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7"/>
        <v>51.480000000000103</v>
      </c>
      <c r="G133" s="372">
        <f t="shared" si="148"/>
        <v>8837.92</v>
      </c>
      <c r="H133" s="373">
        <f t="shared" si="149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7"/>
        <v>-376.80000000000007</v>
      </c>
      <c r="G134" s="372">
        <f t="shared" si="148"/>
        <v>10159.799999999999</v>
      </c>
      <c r="H134" s="373">
        <f t="shared" si="149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7"/>
        <v>-388.00000000000239</v>
      </c>
      <c r="G135" s="372">
        <f t="shared" si="148"/>
        <v>13408.000000000002</v>
      </c>
      <c r="H135" s="373">
        <f t="shared" si="149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7"/>
        <v>-262.9400000000004</v>
      </c>
      <c r="G136" s="372">
        <f t="shared" si="148"/>
        <v>13354.939999999999</v>
      </c>
      <c r="H136" s="373">
        <f t="shared" si="149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7"/>
        <v>-514.93999999999858</v>
      </c>
      <c r="G137" s="372">
        <f t="shared" ref="G137:G142" si="150">D137*C137</f>
        <v>13354.939999999999</v>
      </c>
      <c r="H137" s="373">
        <f t="shared" si="149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7"/>
        <v>-582.93999999999892</v>
      </c>
      <c r="G138" s="372">
        <f t="shared" si="150"/>
        <v>16522.939999999999</v>
      </c>
      <c r="H138" s="373">
        <f t="shared" si="149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7"/>
        <v>-292.93999999999801</v>
      </c>
      <c r="G139" s="372">
        <f t="shared" si="150"/>
        <v>16522.939999999999</v>
      </c>
      <c r="H139" s="373">
        <f t="shared" si="149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7"/>
        <v>-217.93999999999869</v>
      </c>
      <c r="G140" s="372">
        <f t="shared" si="150"/>
        <v>16522.939999999999</v>
      </c>
      <c r="H140" s="373">
        <f t="shared" si="149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7"/>
        <v>-92.93999999999869</v>
      </c>
      <c r="G141" s="372">
        <f t="shared" si="150"/>
        <v>16522.939999999999</v>
      </c>
      <c r="H141" s="373">
        <f t="shared" si="149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7"/>
        <v>-397.93999999999841</v>
      </c>
      <c r="G142" s="372">
        <f t="shared" si="150"/>
        <v>16522.939999999999</v>
      </c>
      <c r="H142" s="373">
        <f t="shared" si="149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7"/>
        <v>-27.939999999997411</v>
      </c>
      <c r="G143" s="372">
        <f t="shared" ref="G143:G165" si="151">D143*C143</f>
        <v>16522.939999999999</v>
      </c>
      <c r="H143" s="373">
        <f t="shared" si="149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7"/>
        <v>-142.9399999999994</v>
      </c>
      <c r="G144" s="372">
        <f t="shared" si="151"/>
        <v>16522.939999999999</v>
      </c>
      <c r="H144" s="373">
        <f t="shared" si="149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7"/>
        <v>-357.93999999999926</v>
      </c>
      <c r="G145" s="372">
        <f t="shared" si="151"/>
        <v>16522.939999999999</v>
      </c>
      <c r="H145" s="373">
        <f t="shared" si="149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7"/>
        <v>-442.94000000000011</v>
      </c>
      <c r="G146" s="372">
        <f t="shared" si="151"/>
        <v>16522.939999999999</v>
      </c>
      <c r="H146" s="373">
        <f t="shared" si="149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7"/>
        <v>-542.93999999999801</v>
      </c>
      <c r="G147" s="372">
        <f t="shared" si="151"/>
        <v>16522.939999999999</v>
      </c>
      <c r="H147" s="373">
        <f t="shared" si="149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7"/>
        <v>-224.94000000000014</v>
      </c>
      <c r="G148" s="372">
        <f t="shared" si="151"/>
        <v>16474.939999999999</v>
      </c>
      <c r="H148" s="373">
        <f t="shared" si="149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7"/>
        <v>-139.93999999999929</v>
      </c>
      <c r="G149" s="372">
        <f t="shared" si="151"/>
        <v>16474.939999999999</v>
      </c>
      <c r="H149" s="373">
        <f t="shared" si="149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7"/>
        <v>-847.93799999999919</v>
      </c>
      <c r="G150" s="372">
        <f t="shared" si="151"/>
        <v>19639.937999999998</v>
      </c>
      <c r="H150" s="373">
        <f t="shared" si="149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7"/>
        <v>-833.93799999999771</v>
      </c>
      <c r="G151" s="372">
        <f t="shared" si="151"/>
        <v>22757.937999999998</v>
      </c>
      <c r="H151" s="373">
        <f t="shared" si="149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7"/>
        <v>-840.93799999999885</v>
      </c>
      <c r="G152" s="372">
        <f t="shared" si="151"/>
        <v>22757.937999999998</v>
      </c>
      <c r="H152" s="373">
        <f t="shared" si="149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7"/>
        <v>-700.9379999999968</v>
      </c>
      <c r="G153" s="372">
        <f t="shared" si="151"/>
        <v>22757.937999999998</v>
      </c>
      <c r="H153" s="373">
        <f t="shared" si="149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7"/>
        <v>-1125.9439999999984</v>
      </c>
      <c r="G154" s="372">
        <f t="shared" si="151"/>
        <v>25837.944</v>
      </c>
      <c r="H154" s="373">
        <f t="shared" si="149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7"/>
        <v>-1205.9439999999995</v>
      </c>
      <c r="G155" s="372">
        <f t="shared" si="151"/>
        <v>25837.944</v>
      </c>
      <c r="H155" s="373">
        <f t="shared" si="149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7"/>
        <v>-965.94399999999894</v>
      </c>
      <c r="G156" s="372">
        <f t="shared" si="151"/>
        <v>25837.944</v>
      </c>
      <c r="H156" s="373">
        <f t="shared" si="149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7"/>
        <v>-1477.9439999999995</v>
      </c>
      <c r="G157" s="372">
        <f t="shared" si="151"/>
        <v>25837.944</v>
      </c>
      <c r="H157" s="373">
        <f t="shared" si="149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7"/>
        <v>-1773.936000000002</v>
      </c>
      <c r="G158" s="372">
        <f t="shared" si="151"/>
        <v>28845.936000000002</v>
      </c>
      <c r="H158" s="373">
        <f t="shared" si="149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7"/>
        <v>-1935.9360000000017</v>
      </c>
      <c r="G159" s="372">
        <f t="shared" si="151"/>
        <v>28845.936000000002</v>
      </c>
      <c r="H159" s="373">
        <f t="shared" si="149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7"/>
        <v>-1989.9360000000006</v>
      </c>
      <c r="G160" s="372">
        <f t="shared" si="151"/>
        <v>28845.936000000002</v>
      </c>
      <c r="H160" s="373">
        <f t="shared" si="149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7"/>
        <v>-2133.9360000000006</v>
      </c>
      <c r="G161" s="372">
        <f t="shared" si="151"/>
        <v>28845.936000000002</v>
      </c>
      <c r="H161" s="373">
        <f t="shared" si="149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7"/>
        <v>-2505.9399999999991</v>
      </c>
      <c r="G162" s="372">
        <f t="shared" si="151"/>
        <v>31785.94</v>
      </c>
      <c r="H162" s="373">
        <f t="shared" si="149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7"/>
        <v>-2945.94</v>
      </c>
      <c r="G163" s="372">
        <f t="shared" si="151"/>
        <v>31785.94</v>
      </c>
      <c r="H163" s="373">
        <f t="shared" si="149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7"/>
        <v>-2415.9399999999991</v>
      </c>
      <c r="G164" s="372">
        <f t="shared" si="151"/>
        <v>31785.94</v>
      </c>
      <c r="H164" s="373">
        <f t="shared" si="149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7"/>
        <v>-2785.94</v>
      </c>
      <c r="G165" s="372">
        <f t="shared" si="151"/>
        <v>31785.94</v>
      </c>
      <c r="H165" s="373">
        <f t="shared" si="149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52">C166*(E166-D166)</f>
        <v>-1145.9399999999996</v>
      </c>
      <c r="G166" s="372">
        <f t="shared" ref="G166:G171" si="153">D166*C166</f>
        <v>31785.94</v>
      </c>
      <c r="H166" s="373">
        <f t="shared" ref="H166:H171" si="154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52"/>
        <v>-520.01099999999701</v>
      </c>
      <c r="G167" s="372">
        <f t="shared" si="153"/>
        <v>28654.010999999999</v>
      </c>
      <c r="H167" s="373">
        <f t="shared" si="154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52"/>
        <v>-783.99999999999886</v>
      </c>
      <c r="G168" s="372">
        <f t="shared" si="153"/>
        <v>31764</v>
      </c>
      <c r="H168" s="373">
        <f t="shared" si="154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52"/>
        <v>350.64000000000027</v>
      </c>
      <c r="G169" s="372">
        <f t="shared" si="153"/>
        <v>15759.359999999999</v>
      </c>
      <c r="H169" s="373">
        <f t="shared" si="154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52"/>
        <v>-398.86400000000037</v>
      </c>
      <c r="G170" s="372">
        <f t="shared" si="153"/>
        <v>25214.864000000001</v>
      </c>
      <c r="H170" s="373">
        <f t="shared" si="154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52"/>
        <v>1280.8600000000013</v>
      </c>
      <c r="G171" s="372">
        <f t="shared" si="153"/>
        <v>12271.14</v>
      </c>
      <c r="H171" s="373">
        <f t="shared" si="154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5">C172*(E172-D172)</f>
        <v>648.8599999999991</v>
      </c>
      <c r="G172" s="372">
        <f t="shared" ref="G172:G178" si="156">D172*C172</f>
        <v>12271.14</v>
      </c>
      <c r="H172" s="373">
        <f t="shared" ref="H172:H178" si="157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5"/>
        <v>1108.8599999999985</v>
      </c>
      <c r="G173" s="372">
        <f t="shared" si="156"/>
        <v>12211.14</v>
      </c>
      <c r="H173" s="373">
        <f t="shared" si="157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5"/>
        <v>1467.7889999999991</v>
      </c>
      <c r="G174" s="372">
        <f t="shared" si="156"/>
        <v>8789.2109999999993</v>
      </c>
      <c r="H174" s="373">
        <f t="shared" si="157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5"/>
        <v>1645.7100000000005</v>
      </c>
      <c r="G175" s="372">
        <f t="shared" si="156"/>
        <v>5310.29</v>
      </c>
      <c r="H175" s="373">
        <f t="shared" si="157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5"/>
        <v>1537.7099999999996</v>
      </c>
      <c r="G176" s="372">
        <f t="shared" si="156"/>
        <v>8728.2900000000009</v>
      </c>
      <c r="H176" s="373">
        <f t="shared" si="157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5"/>
        <v>1754.0499999999997</v>
      </c>
      <c r="G177" s="372">
        <f t="shared" si="156"/>
        <v>1717.95</v>
      </c>
      <c r="H177" s="373">
        <f t="shared" si="157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5"/>
        <v>1742.0399999999997</v>
      </c>
      <c r="G178" s="372">
        <f t="shared" si="156"/>
        <v>8673.9599999999991</v>
      </c>
      <c r="H178" s="373">
        <f t="shared" si="157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8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8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8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9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8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9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8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9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8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9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8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9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8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9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8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9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8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9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8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9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8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9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8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9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8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9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8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9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8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9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8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9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8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9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8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8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8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532" priority="69">
      <formula>F113&gt;0</formula>
    </cfRule>
    <cfRule type="expression" dxfId="1531" priority="70">
      <formula>F113&lt;0</formula>
    </cfRule>
  </conditionalFormatting>
  <conditionalFormatting sqref="F118:F131 F134:F178 F181:F182">
    <cfRule type="expression" dxfId="1530" priority="65">
      <formula>F118&gt;0</formula>
    </cfRule>
    <cfRule type="expression" dxfId="1529" priority="66">
      <formula>F118&lt;0</formula>
    </cfRule>
  </conditionalFormatting>
  <conditionalFormatting sqref="F118:F131 F134:F178 F181:F182">
    <cfRule type="expression" dxfId="1528" priority="67">
      <formula>F118&gt;0</formula>
    </cfRule>
    <cfRule type="expression" dxfId="1527" priority="68">
      <formula>F118&lt;0</formula>
    </cfRule>
  </conditionalFormatting>
  <conditionalFormatting sqref="H113:H131 H134:H178 H181:H182">
    <cfRule type="expression" dxfId="1526" priority="63">
      <formula>H113&gt;0</formula>
    </cfRule>
    <cfRule type="expression" dxfId="1525" priority="64">
      <formula>H113&lt;0</formula>
    </cfRule>
  </conditionalFormatting>
  <conditionalFormatting sqref="F109:F112">
    <cfRule type="expression" dxfId="1524" priority="57">
      <formula>F109&gt;0</formula>
    </cfRule>
    <cfRule type="expression" dxfId="1523" priority="58">
      <formula>F109&lt;0</formula>
    </cfRule>
  </conditionalFormatting>
  <conditionalFormatting sqref="H109:H112">
    <cfRule type="expression" dxfId="1522" priority="55">
      <formula>H109&gt;0</formula>
    </cfRule>
    <cfRule type="expression" dxfId="1521" priority="56">
      <formula>H109&lt;0</formula>
    </cfRule>
  </conditionalFormatting>
  <conditionalFormatting sqref="Q8">
    <cfRule type="expression" dxfId="1520" priority="51">
      <formula>Q8&gt;0</formula>
    </cfRule>
    <cfRule type="expression" dxfId="1519" priority="52">
      <formula>Q8&lt;0</formula>
    </cfRule>
  </conditionalFormatting>
  <conditionalFormatting sqref="Q7">
    <cfRule type="expression" dxfId="1518" priority="53">
      <formula>Q7&gt;0</formula>
    </cfRule>
    <cfRule type="expression" dxfId="1517" priority="54">
      <formula>Q7&lt;0</formula>
    </cfRule>
  </conditionalFormatting>
  <conditionalFormatting sqref="F132">
    <cfRule type="expression" dxfId="1516" priority="47">
      <formula>F132&gt;0</formula>
    </cfRule>
    <cfRule type="expression" dxfId="1515" priority="48">
      <formula>F132&lt;0</formula>
    </cfRule>
  </conditionalFormatting>
  <conditionalFormatting sqref="F132">
    <cfRule type="expression" dxfId="1514" priority="49">
      <formula>F132&gt;0</formula>
    </cfRule>
    <cfRule type="expression" dxfId="1513" priority="50">
      <formula>F132&lt;0</formula>
    </cfRule>
  </conditionalFormatting>
  <conditionalFormatting sqref="H132">
    <cfRule type="expression" dxfId="1512" priority="45">
      <formula>H132&gt;0</formula>
    </cfRule>
    <cfRule type="expression" dxfId="1511" priority="46">
      <formula>H132&lt;0</formula>
    </cfRule>
  </conditionalFormatting>
  <conditionalFormatting sqref="F133">
    <cfRule type="expression" dxfId="1510" priority="41">
      <formula>F133&gt;0</formula>
    </cfRule>
    <cfRule type="expression" dxfId="1509" priority="42">
      <formula>F133&lt;0</formula>
    </cfRule>
  </conditionalFormatting>
  <conditionalFormatting sqref="F133">
    <cfRule type="expression" dxfId="1508" priority="43">
      <formula>F133&gt;0</formula>
    </cfRule>
    <cfRule type="expression" dxfId="1507" priority="44">
      <formula>F133&lt;0</formula>
    </cfRule>
  </conditionalFormatting>
  <conditionalFormatting sqref="H133">
    <cfRule type="expression" dxfId="1506" priority="39">
      <formula>H133&gt;0</formula>
    </cfRule>
    <cfRule type="expression" dxfId="1505" priority="40">
      <formula>H133&lt;0</formula>
    </cfRule>
  </conditionalFormatting>
  <conditionalFormatting sqref="F179:F180">
    <cfRule type="expression" dxfId="1504" priority="35">
      <formula>F179&gt;0</formula>
    </cfRule>
    <cfRule type="expression" dxfId="1503" priority="36">
      <formula>F179&lt;0</formula>
    </cfRule>
  </conditionalFormatting>
  <conditionalFormatting sqref="F179:F180">
    <cfRule type="expression" dxfId="1502" priority="37">
      <formula>F179&gt;0</formula>
    </cfRule>
    <cfRule type="expression" dxfId="1501" priority="38">
      <formula>F179&lt;0</formula>
    </cfRule>
  </conditionalFormatting>
  <conditionalFormatting sqref="H179:H180">
    <cfRule type="expression" dxfId="1500" priority="33">
      <formula>H179&gt;0</formula>
    </cfRule>
    <cfRule type="expression" dxfId="1499" priority="34">
      <formula>H179&lt;0</formula>
    </cfRule>
  </conditionalFormatting>
  <conditionalFormatting sqref="F48:F63">
    <cfRule type="expression" dxfId="1498" priority="31">
      <formula>F48&gt;0</formula>
    </cfRule>
    <cfRule type="expression" dxfId="1497" priority="32">
      <formula>F48&lt;0</formula>
    </cfRule>
  </conditionalFormatting>
  <conditionalFormatting sqref="H48:H63">
    <cfRule type="expression" dxfId="1496" priority="29">
      <formula>H48&gt;0</formula>
    </cfRule>
    <cfRule type="expression" dxfId="1495" priority="30">
      <formula>H48&lt;0</formula>
    </cfRule>
  </conditionalFormatting>
  <conditionalFormatting sqref="Q10">
    <cfRule type="expression" dxfId="1494" priority="27">
      <formula>Q10&gt;0</formula>
    </cfRule>
    <cfRule type="expression" dxfId="1493" priority="28">
      <formula>Q10&lt;0</formula>
    </cfRule>
  </conditionalFormatting>
  <conditionalFormatting sqref="J58:K58">
    <cfRule type="expression" dxfId="1492" priority="25">
      <formula>J58&gt;0</formula>
    </cfRule>
    <cfRule type="expression" dxfId="1491" priority="26">
      <formula>J58&lt;0</formula>
    </cfRule>
  </conditionalFormatting>
  <conditionalFormatting sqref="K59">
    <cfRule type="expression" dxfId="1490" priority="23">
      <formula>K59&gt;0</formula>
    </cfRule>
    <cfRule type="expression" dxfId="1489" priority="24">
      <formula>K59&lt;0</formula>
    </cfRule>
  </conditionalFormatting>
  <conditionalFormatting sqref="K60:K73 K78:K107">
    <cfRule type="expression" dxfId="1488" priority="21">
      <formula>K60&gt;0</formula>
    </cfRule>
    <cfRule type="expression" dxfId="1487" priority="22">
      <formula>K60&lt;0</formula>
    </cfRule>
  </conditionalFormatting>
  <conditionalFormatting sqref="F65:F73">
    <cfRule type="expression" dxfId="1486" priority="19">
      <formula>F65&gt;0</formula>
    </cfRule>
    <cfRule type="expression" dxfId="1485" priority="20">
      <formula>F65&lt;0</formula>
    </cfRule>
  </conditionalFormatting>
  <conditionalFormatting sqref="H65:H73">
    <cfRule type="expression" dxfId="1484" priority="17">
      <formula>H65&gt;0</formula>
    </cfRule>
    <cfRule type="expression" dxfId="1483" priority="18">
      <formula>H65&lt;0</formula>
    </cfRule>
  </conditionalFormatting>
  <conditionalFormatting sqref="R4">
    <cfRule type="expression" dxfId="1482" priority="15">
      <formula>R4&gt;0</formula>
    </cfRule>
    <cfRule type="expression" dxfId="1481" priority="16">
      <formula>R4&lt;0</formula>
    </cfRule>
  </conditionalFormatting>
  <conditionalFormatting sqref="Q9">
    <cfRule type="expression" dxfId="1480" priority="13">
      <formula>Q9&gt;0</formula>
    </cfRule>
    <cfRule type="expression" dxfId="1479" priority="14">
      <formula>Q9&lt;0</formula>
    </cfRule>
  </conditionalFormatting>
  <conditionalFormatting sqref="K74:K77">
    <cfRule type="expression" dxfId="1478" priority="11">
      <formula>K74&gt;0</formula>
    </cfRule>
    <cfRule type="expression" dxfId="1477" priority="12">
      <formula>K74&lt;0</formula>
    </cfRule>
  </conditionalFormatting>
  <conditionalFormatting sqref="F74:F97">
    <cfRule type="expression" dxfId="1476" priority="9">
      <formula>F74&gt;0</formula>
    </cfRule>
    <cfRule type="expression" dxfId="1475" priority="10">
      <formula>F74&lt;0</formula>
    </cfRule>
  </conditionalFormatting>
  <conditionalFormatting sqref="H74:H97">
    <cfRule type="expression" dxfId="1474" priority="7">
      <formula>H74&gt;0</formula>
    </cfRule>
    <cfRule type="expression" dxfId="14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3">
    <cfRule type="expression" dxfId="1472" priority="3">
      <formula>F98&gt;0</formula>
    </cfRule>
    <cfRule type="expression" dxfId="1471" priority="4">
      <formula>F98&lt;0</formula>
    </cfRule>
  </conditionalFormatting>
  <conditionalFormatting sqref="H98:H103">
    <cfRule type="expression" dxfId="1470" priority="1">
      <formula>H98&gt;0</formula>
    </cfRule>
    <cfRule type="expression" dxfId="1469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10.59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10.59</v>
      </c>
      <c r="R4" s="487">
        <v>-9.7999999999999997E-3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11.649000000000001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11.543100000000001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11.437200000000001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11.331300000000001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11.2254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11.1195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11.0136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10.9077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10.8018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10.6959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10.59</v>
      </c>
      <c r="Q51" s="2"/>
      <c r="T51" s="91" t="s">
        <v>104</v>
      </c>
      <c r="U51" s="86" t="s">
        <v>624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10.4841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10.3782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10.2723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10.166399999999999</v>
      </c>
      <c r="T55" s="91" t="s">
        <v>107</v>
      </c>
      <c r="U55" s="86" t="s">
        <v>625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10.060499999999999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9.9545999999999992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9.8487000000000009</v>
      </c>
      <c r="T58" s="91" t="s">
        <v>108</v>
      </c>
      <c r="U58" s="86" t="s">
        <v>553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9.7428000000000008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9.6369000000000007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9.5310000000000006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68" priority="31">
      <formula>Q7&gt;0</formula>
    </cfRule>
    <cfRule type="expression" dxfId="1467" priority="32">
      <formula>Q7&lt;0</formula>
    </cfRule>
  </conditionalFormatting>
  <conditionalFormatting sqref="Q8">
    <cfRule type="expression" dxfId="1466" priority="29">
      <formula>Q8&gt;0</formula>
    </cfRule>
    <cfRule type="expression" dxfId="1465" priority="30">
      <formula>Q8&lt;0</formula>
    </cfRule>
  </conditionalFormatting>
  <conditionalFormatting sqref="F62:F65">
    <cfRule type="expression" dxfId="1464" priority="21">
      <formula>F62&gt;0</formula>
    </cfRule>
    <cfRule type="expression" dxfId="1463" priority="22">
      <formula>F62&lt;0</formula>
    </cfRule>
  </conditionalFormatting>
  <conditionalFormatting sqref="F66:F74 F78:F98 F102:F106">
    <cfRule type="expression" dxfId="1462" priority="17">
      <formula>F66&gt;0</formula>
    </cfRule>
    <cfRule type="expression" dxfId="1461" priority="18">
      <formula>F66&lt;0</formula>
    </cfRule>
  </conditionalFormatting>
  <conditionalFormatting sqref="F66:F74 F78:F98 F102:F106">
    <cfRule type="expression" dxfId="1460" priority="19">
      <formula>F66&gt;0</formula>
    </cfRule>
    <cfRule type="expression" dxfId="1459" priority="20">
      <formula>F66&lt;0</formula>
    </cfRule>
  </conditionalFormatting>
  <conditionalFormatting sqref="H62:H74 H78:H98 H102:H106">
    <cfRule type="expression" dxfId="1458" priority="15">
      <formula>H62&gt;0</formula>
    </cfRule>
    <cfRule type="expression" dxfId="1457" priority="16">
      <formula>H62&lt;0</formula>
    </cfRule>
  </conditionalFormatting>
  <conditionalFormatting sqref="F57:F61">
    <cfRule type="expression" dxfId="1456" priority="13">
      <formula>F57&gt;0</formula>
    </cfRule>
    <cfRule type="expression" dxfId="1455" priority="14">
      <formula>F57&lt;0</formula>
    </cfRule>
  </conditionalFormatting>
  <conditionalFormatting sqref="H57:H61">
    <cfRule type="expression" dxfId="1454" priority="11">
      <formula>H57&gt;0</formula>
    </cfRule>
    <cfRule type="expression" dxfId="1453" priority="12">
      <formula>H57&lt;0</formula>
    </cfRule>
  </conditionalFormatting>
  <conditionalFormatting sqref="F75:F77">
    <cfRule type="expression" dxfId="1452" priority="7">
      <formula>F75&gt;0</formula>
    </cfRule>
    <cfRule type="expression" dxfId="1451" priority="8">
      <formula>F75&lt;0</formula>
    </cfRule>
  </conditionalFormatting>
  <conditionalFormatting sqref="F75:F77">
    <cfRule type="expression" dxfId="1450" priority="9">
      <formula>F75&gt;0</formula>
    </cfRule>
    <cfRule type="expression" dxfId="1449" priority="10">
      <formula>F75&lt;0</formula>
    </cfRule>
  </conditionalFormatting>
  <conditionalFormatting sqref="H75:H77">
    <cfRule type="expression" dxfId="1448" priority="5">
      <formula>H75&gt;0</formula>
    </cfRule>
    <cfRule type="expression" dxfId="1447" priority="6">
      <formula>H75&lt;0</formula>
    </cfRule>
  </conditionalFormatting>
  <conditionalFormatting sqref="F22:F30">
    <cfRule type="expression" dxfId="1446" priority="3">
      <formula>F22&gt;0</formula>
    </cfRule>
    <cfRule type="expression" dxfId="1445" priority="4">
      <formula>F22&lt;0</formula>
    </cfRule>
  </conditionalFormatting>
  <conditionalFormatting sqref="F99:F101">
    <cfRule type="expression" dxfId="1444" priority="1">
      <formula>F99&gt;0</formula>
    </cfRule>
    <cfRule type="expression" dxfId="14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129.96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129.96</v>
      </c>
      <c r="R4" s="487">
        <v>-2.3999999999999998E-3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142.95600000000002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141.65640000000002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140.35680000000002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139.05720000000002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137.75760000000002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136.45800000000003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135.1584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133.8588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132.5592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131.25960000000001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129.96</v>
      </c>
      <c r="Q51" s="2"/>
      <c r="T51" s="91" t="s">
        <v>104</v>
      </c>
      <c r="U51" s="127" t="s">
        <v>626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128.66040000000001</v>
      </c>
      <c r="Q52" s="2"/>
      <c r="T52" s="91" t="s">
        <v>105</v>
      </c>
      <c r="U52" s="127" t="s">
        <v>627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127.36080000000001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126.0612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124.7616</v>
      </c>
      <c r="T55" s="91" t="s">
        <v>107</v>
      </c>
      <c r="U55" s="127" t="s">
        <v>628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123.462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122.16240000000001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120.86280000000001</v>
      </c>
      <c r="T58" s="91" t="s">
        <v>108</v>
      </c>
      <c r="U58" s="127" t="s">
        <v>561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119.56320000000001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118.26360000000001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116.96400000000001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42" priority="19">
      <formula>F25&gt;0</formula>
    </cfRule>
    <cfRule type="expression" dxfId="1441" priority="20">
      <formula>F25&lt;0</formula>
    </cfRule>
  </conditionalFormatting>
  <conditionalFormatting sqref="Q7">
    <cfRule type="expression" dxfId="1440" priority="17">
      <formula>Q7&gt;0</formula>
    </cfRule>
    <cfRule type="expression" dxfId="1439" priority="18">
      <formula>Q7&lt;0</formula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M74">
    <cfRule type="expression" dxfId="1436" priority="9">
      <formula>M74&gt;0</formula>
    </cfRule>
    <cfRule type="expression" dxfId="1435" priority="10">
      <formula>M74&lt;0</formula>
    </cfRule>
  </conditionalFormatting>
  <conditionalFormatting sqref="F113:F149 H113:H149">
    <cfRule type="expression" dxfId="1434" priority="7">
      <formula>F113&gt;0</formula>
    </cfRule>
    <cfRule type="expression" dxfId="1433" priority="8">
      <formula>F113&lt;0</formula>
    </cfRule>
  </conditionalFormatting>
  <conditionalFormatting sqref="F105:F112">
    <cfRule type="expression" dxfId="1432" priority="5">
      <formula>F105&gt;0</formula>
    </cfRule>
    <cfRule type="expression" dxfId="1431" priority="6">
      <formula>F105&lt;0</formula>
    </cfRule>
  </conditionalFormatting>
  <conditionalFormatting sqref="H105:H112">
    <cfRule type="expression" dxfId="1430" priority="3">
      <formula>H105&gt;0</formula>
    </cfRule>
    <cfRule type="expression" dxfId="1429" priority="4">
      <formula>H105&lt;0</formula>
    </cfRule>
  </conditionalFormatting>
  <conditionalFormatting sqref="Q10">
    <cfRule type="expression" dxfId="1428" priority="1">
      <formula>Q10&gt;0</formula>
    </cfRule>
    <cfRule type="expression" dxfId="14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741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445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5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5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206.79</v>
      </c>
      <c r="R4" s="509">
        <v>-1.2800000000000001E-2</v>
      </c>
      <c r="T4" s="792">
        <v>43103</v>
      </c>
      <c r="U4" s="30" t="s">
        <v>899</v>
      </c>
    </row>
    <row r="5" spans="1:21" x14ac:dyDescent="0.25">
      <c r="B5" s="445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20679</v>
      </c>
    </row>
    <row r="6" spans="1:21" x14ac:dyDescent="0.25">
      <c r="B6" s="48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991</v>
      </c>
    </row>
    <row r="7" spans="1:21" x14ac:dyDescent="0.25">
      <c r="B7" s="48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824.96999999999753</v>
      </c>
      <c r="R7" s="29">
        <v>43168</v>
      </c>
    </row>
    <row r="8" spans="1:21" x14ac:dyDescent="0.25">
      <c r="B8" s="48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600.19999999999709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2.9892224634938194E-2</v>
      </c>
      <c r="T9" s="159">
        <v>43174</v>
      </c>
      <c r="U9" t="s">
        <v>82</v>
      </c>
    </row>
    <row r="10" spans="1:21" x14ac:dyDescent="0.25">
      <c r="B10" s="486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6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125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6">C34*(E34-D34)</f>
        <v>1037.7180000000008</v>
      </c>
      <c r="G34" s="39">
        <f t="shared" ref="G34:G39" si="17">D34*C34</f>
        <v>9056.232</v>
      </c>
      <c r="H34" s="226">
        <f t="shared" ref="H34:H39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6"/>
        <v>1371.6999999999998</v>
      </c>
      <c r="G37" s="39">
        <f t="shared" si="17"/>
        <v>22668.800000000003</v>
      </c>
      <c r="H37" s="226">
        <f t="shared" si="18"/>
        <v>6.0510481366459618E-2</v>
      </c>
      <c r="I37" s="39"/>
      <c r="J37" s="39"/>
      <c r="K37" s="39"/>
      <c r="L37" s="39"/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6"/>
        <v>1246.3000000000013</v>
      </c>
      <c r="G38" s="39">
        <f t="shared" si="17"/>
        <v>10773.949999999999</v>
      </c>
      <c r="H38" s="226">
        <f t="shared" si="18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6"/>
        <v>869.19999999999789</v>
      </c>
      <c r="G39" s="39">
        <f t="shared" si="17"/>
        <v>20078.800000000003</v>
      </c>
      <c r="H39" s="226">
        <f t="shared" si="18"/>
        <v>4.328943960794459E-2</v>
      </c>
      <c r="I39" s="39"/>
      <c r="J39" s="39">
        <v>1094</v>
      </c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227.46900000000002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225.40110000000001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223.33320000000001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221.2653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219.19740000000002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217.12950000000001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215.0616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212.99369999999999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210.92580000000001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208.8579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206.79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204.72209999999998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202.65419999999997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200.58629999999999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198.51839999999999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196.45049999999998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194.38259999999997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192.31470000000002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190.24680000000001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188.1789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186.11099999999999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6" priority="35">
      <formula>F47&gt;0</formula>
    </cfRule>
    <cfRule type="expression" dxfId="1425" priority="36">
      <formula>F47&lt;0</formula>
    </cfRule>
  </conditionalFormatting>
  <conditionalFormatting sqref="Q7">
    <cfRule type="expression" dxfId="1424" priority="33">
      <formula>Q7&gt;0</formula>
    </cfRule>
    <cfRule type="expression" dxfId="1423" priority="34">
      <formula>Q7&lt;0</formula>
    </cfRule>
  </conditionalFormatting>
  <conditionalFormatting sqref="Q8">
    <cfRule type="expression" dxfId="1422" priority="31">
      <formula>Q8&gt;0</formula>
    </cfRule>
    <cfRule type="expression" dxfId="1421" priority="32">
      <formula>Q8&lt;0</formula>
    </cfRule>
  </conditionalFormatting>
  <conditionalFormatting sqref="F30:F46">
    <cfRule type="expression" dxfId="1420" priority="29">
      <formula>F30&gt;0</formula>
    </cfRule>
    <cfRule type="expression" dxfId="1419" priority="30">
      <formula>F30&lt;0</formula>
    </cfRule>
  </conditionalFormatting>
  <conditionalFormatting sqref="H30:H46">
    <cfRule type="expression" dxfId="1418" priority="27">
      <formula>H30&gt;0</formula>
    </cfRule>
    <cfRule type="expression" dxfId="1417" priority="28">
      <formula>H30&lt;0</formula>
    </cfRule>
  </conditionalFormatting>
  <conditionalFormatting sqref="Q10">
    <cfRule type="expression" dxfId="1416" priority="21">
      <formula>Q10&gt;0</formula>
    </cfRule>
    <cfRule type="expression" dxfId="1415" priority="22">
      <formula>Q10&lt;0</formula>
    </cfRule>
  </conditionalFormatting>
  <conditionalFormatting sqref="J25:J46">
    <cfRule type="expression" dxfId="1414" priority="19">
      <formula>J25&gt;0</formula>
    </cfRule>
    <cfRule type="expression" dxfId="1413" priority="20">
      <formula>J25&lt;0</formula>
    </cfRule>
  </conditionalFormatting>
  <conditionalFormatting sqref="K25:K38">
    <cfRule type="expression" dxfId="1412" priority="17">
      <formula>K25&gt;0</formula>
    </cfRule>
    <cfRule type="expression" dxfId="1411" priority="18">
      <formula>K25&lt;0</formula>
    </cfRule>
  </conditionalFormatting>
  <conditionalFormatting sqref="L25:L38">
    <cfRule type="expression" dxfId="1410" priority="15">
      <formula>L25&gt;0</formula>
    </cfRule>
    <cfRule type="expression" dxfId="1409" priority="16">
      <formula>L25&lt;0</formula>
    </cfRule>
  </conditionalFormatting>
  <conditionalFormatting sqref="F89:F110">
    <cfRule type="expression" dxfId="1408" priority="13">
      <formula>F89&gt;0</formula>
    </cfRule>
    <cfRule type="expression" dxfId="1407" priority="14">
      <formula>F89&lt;0</formula>
    </cfRule>
  </conditionalFormatting>
  <conditionalFormatting sqref="H89:H110">
    <cfRule type="expression" dxfId="1406" priority="11">
      <formula>H89&gt;0</formula>
    </cfRule>
    <cfRule type="expression" dxfId="1405" priority="12">
      <formula>H89&lt;0</formula>
    </cfRule>
  </conditionalFormatting>
  <conditionalFormatting sqref="J89:J102">
    <cfRule type="expression" dxfId="1404" priority="9">
      <formula>J89&gt;0</formula>
    </cfRule>
    <cfRule type="expression" dxfId="1403" priority="10">
      <formula>J89&lt;0</formula>
    </cfRule>
  </conditionalFormatting>
  <conditionalFormatting sqref="K89:K102">
    <cfRule type="expression" dxfId="1402" priority="7">
      <formula>K89&gt;0</formula>
    </cfRule>
    <cfRule type="expression" dxfId="1401" priority="8">
      <formula>K89&lt;0</formula>
    </cfRule>
  </conditionalFormatting>
  <conditionalFormatting sqref="L89:L102">
    <cfRule type="expression" dxfId="1400" priority="5">
      <formula>L89&gt;0</formula>
    </cfRule>
    <cfRule type="expression" dxfId="1399" priority="6">
      <formula>L89&lt;0</formula>
    </cfRule>
  </conditionalFormatting>
  <conditionalFormatting sqref="F25:F29">
    <cfRule type="expression" dxfId="1398" priority="3">
      <formula>F25&gt;0</formula>
    </cfRule>
    <cfRule type="expression" dxfId="1397" priority="4">
      <formula>F25&lt;0</formula>
    </cfRule>
  </conditionalFormatting>
  <conditionalFormatting sqref="H25:H29">
    <cfRule type="expression" dxfId="1396" priority="1">
      <formula>H25&gt;0</formula>
    </cfRule>
    <cfRule type="expression" dxfId="13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445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5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963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966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967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91.17</v>
      </c>
      <c r="R4" s="509">
        <v>6.7000000000000002E-3</v>
      </c>
      <c r="T4" s="1"/>
      <c r="U4" t="s">
        <v>968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2735.1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291.84000000000015</v>
      </c>
      <c r="R7" s="29">
        <v>43147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291.84000000000015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0.11944696839468585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7.4585938356915658E-3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0" t="s">
        <v>78</v>
      </c>
      <c r="P15" s="810"/>
      <c r="W15" s="134"/>
    </row>
    <row r="16" spans="1:23" ht="15.75" thickTop="1" x14ac:dyDescent="0.25">
      <c r="H16" s="70"/>
      <c r="O16" s="81">
        <v>1.1000000000000001</v>
      </c>
      <c r="P16" s="81">
        <f>O16*$Q$4</f>
        <v>100.28700000000001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99.37530000000001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98.463600000000014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97.551900000000003</v>
      </c>
      <c r="W19" s="134"/>
    </row>
    <row r="20" spans="1:23" x14ac:dyDescent="0.25">
      <c r="O20" s="81">
        <v>1.06</v>
      </c>
      <c r="P20" s="81">
        <f t="shared" si="0"/>
        <v>96.640200000000007</v>
      </c>
      <c r="W20" s="134"/>
    </row>
    <row r="21" spans="1:23" x14ac:dyDescent="0.25">
      <c r="O21" s="81">
        <v>1.05</v>
      </c>
      <c r="P21" s="81">
        <f t="shared" si="0"/>
        <v>95.728500000000011</v>
      </c>
      <c r="W21" s="134"/>
    </row>
    <row r="22" spans="1:23" x14ac:dyDescent="0.25">
      <c r="O22" s="81">
        <v>1.04</v>
      </c>
      <c r="P22" s="81">
        <f t="shared" si="0"/>
        <v>94.816800000000001</v>
      </c>
      <c r="W22" s="134"/>
    </row>
    <row r="23" spans="1:23" x14ac:dyDescent="0.25">
      <c r="O23" s="81">
        <v>1.03</v>
      </c>
      <c r="P23" s="81">
        <f t="shared" si="0"/>
        <v>93.905100000000004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1.02</v>
      </c>
      <c r="P24" s="81">
        <f t="shared" si="0"/>
        <v>92.993400000000008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92.081699999999998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91.17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90.258300000000006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89.346599999999995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88.434899999999999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87.523200000000003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86.611499999999992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85.699799999999996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84.7881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83.876400000000004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82.964700000000008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82.052999999999997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I12" sqref="I12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883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106.22</v>
      </c>
      <c r="R4" s="509">
        <v>-2.92E-2</v>
      </c>
      <c r="T4" s="1">
        <v>42738</v>
      </c>
      <c r="U4" t="s">
        <v>882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6373.2</v>
      </c>
      <c r="T5" s="1">
        <v>43105</v>
      </c>
      <c r="U5" t="s">
        <v>911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1252.1799999999994</v>
      </c>
      <c r="R7">
        <v>50</v>
      </c>
      <c r="T7" s="1">
        <v>43112</v>
      </c>
      <c r="U7" t="s">
        <v>917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1252.1799999999994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0.24451769374069995</v>
      </c>
      <c r="T9" s="1">
        <v>43114</v>
      </c>
      <c r="U9" t="s">
        <v>939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940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0" t="s">
        <v>78</v>
      </c>
      <c r="P17" s="810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116.84200000000001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115.77980000000001</v>
      </c>
      <c r="Q19" s="2"/>
    </row>
    <row r="20" spans="1:17" x14ac:dyDescent="0.25">
      <c r="O20" s="81">
        <v>1.08</v>
      </c>
      <c r="P20" s="81">
        <f t="shared" si="3"/>
        <v>114.7176</v>
      </c>
      <c r="Q20" s="2"/>
    </row>
    <row r="21" spans="1:17" x14ac:dyDescent="0.25">
      <c r="O21" s="81">
        <v>1.07</v>
      </c>
      <c r="P21" s="81">
        <f t="shared" si="3"/>
        <v>113.6554</v>
      </c>
      <c r="Q21" s="2"/>
    </row>
    <row r="22" spans="1:17" x14ac:dyDescent="0.25">
      <c r="O22" s="81">
        <v>1.06</v>
      </c>
      <c r="P22" s="81">
        <f t="shared" si="3"/>
        <v>112.59320000000001</v>
      </c>
      <c r="Q22" s="2"/>
    </row>
    <row r="23" spans="1:17" x14ac:dyDescent="0.25">
      <c r="O23" s="81">
        <v>1.05</v>
      </c>
      <c r="P23" s="81">
        <f t="shared" si="3"/>
        <v>111.53100000000001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O24" s="81">
        <v>1.04</v>
      </c>
      <c r="P24" s="81">
        <f t="shared" si="3"/>
        <v>110.4688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109.4066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108.34440000000001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107.2822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106.22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105.15779999999999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104.09559999999999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103.0334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101.9712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100.90899999999999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99.846799999999988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98.784599999999998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97.722400000000007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96.660200000000003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95.597999999999999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916</v>
      </c>
      <c r="J47" s="39"/>
      <c r="K47" s="39"/>
      <c r="L47" s="39">
        <v>74.34</v>
      </c>
      <c r="M47" t="s">
        <v>938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72" priority="23">
      <formula>F56&gt;0</formula>
    </cfRule>
    <cfRule type="expression" dxfId="1371" priority="24">
      <formula>F56&lt;0</formula>
    </cfRule>
  </conditionalFormatting>
  <conditionalFormatting sqref="Q7">
    <cfRule type="expression" dxfId="1370" priority="21">
      <formula>Q7&gt;0</formula>
    </cfRule>
    <cfRule type="expression" dxfId="1369" priority="22">
      <formula>Q7&lt;0</formula>
    </cfRule>
  </conditionalFormatting>
  <conditionalFormatting sqref="Q8">
    <cfRule type="expression" dxfId="1368" priority="19">
      <formula>Q8&gt;0</formula>
    </cfRule>
    <cfRule type="expression" dxfId="1367" priority="20">
      <formula>Q8&lt;0</formula>
    </cfRule>
  </conditionalFormatting>
  <conditionalFormatting sqref="F25:F55">
    <cfRule type="expression" dxfId="1366" priority="17">
      <formula>F25&gt;0</formula>
    </cfRule>
    <cfRule type="expression" dxfId="1365" priority="18">
      <formula>F25&lt;0</formula>
    </cfRule>
  </conditionalFormatting>
  <conditionalFormatting sqref="H25:H55">
    <cfRule type="expression" dxfId="1364" priority="15">
      <formula>H25&gt;0</formula>
    </cfRule>
    <cfRule type="expression" dxfId="1363" priority="16">
      <formula>H25&lt;0</formula>
    </cfRule>
  </conditionalFormatting>
  <conditionalFormatting sqref="F89:F110">
    <cfRule type="expression" dxfId="1362" priority="13">
      <formula>F89&gt;0</formula>
    </cfRule>
    <cfRule type="expression" dxfId="1361" priority="14">
      <formula>F89&lt;0</formula>
    </cfRule>
  </conditionalFormatting>
  <conditionalFormatting sqref="H89:H110">
    <cfRule type="expression" dxfId="1360" priority="11">
      <formula>H89&gt;0</formula>
    </cfRule>
    <cfRule type="expression" dxfId="1359" priority="12">
      <formula>H89&lt;0</formula>
    </cfRule>
  </conditionalFormatting>
  <conditionalFormatting sqref="Q10">
    <cfRule type="expression" dxfId="1358" priority="9">
      <formula>Q10&gt;0</formula>
    </cfRule>
    <cfRule type="expression" dxfId="1357" priority="10">
      <formula>Q10&lt;0</formula>
    </cfRule>
  </conditionalFormatting>
  <conditionalFormatting sqref="J25:J38">
    <cfRule type="expression" dxfId="1356" priority="7">
      <formula>J25&gt;0</formula>
    </cfRule>
    <cfRule type="expression" dxfId="1355" priority="8">
      <formula>J25&lt;0</formula>
    </cfRule>
  </conditionalFormatting>
  <conditionalFormatting sqref="K25:K38">
    <cfRule type="expression" dxfId="1354" priority="5">
      <formula>K25&gt;0</formula>
    </cfRule>
    <cfRule type="expression" dxfId="1353" priority="6">
      <formula>K25&lt;0</formula>
    </cfRule>
  </conditionalFormatting>
  <conditionalFormatting sqref="L25:L34">
    <cfRule type="expression" dxfId="1352" priority="3">
      <formula>L25&gt;0</formula>
    </cfRule>
    <cfRule type="expression" dxfId="1351" priority="4">
      <formula>L25&lt;0</formula>
    </cfRule>
  </conditionalFormatting>
  <conditionalFormatting sqref="J43">
    <cfRule type="expression" dxfId="1350" priority="1">
      <formula>J43&gt;0</formula>
    </cfRule>
    <cfRule type="expression" dxfId="13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984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36.6</v>
      </c>
      <c r="R4" s="509">
        <v>6.3E-3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3660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5.4674685620557679E-4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40.260000000000005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39.894000000000005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39.528000000000006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39.162000000000006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38.796000000000006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38.43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38.064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37.698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37.332000000000001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36.966000000000001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36.234000000000002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35.868000000000002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35.502000000000002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35.136000000000003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34.770000000000003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34.403999999999996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34.038000000000004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33.672000000000004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33.306000000000004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32.940000000000005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984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8" priority="31">
      <formula>F47&gt;0</formula>
    </cfRule>
    <cfRule type="expression" dxfId="1347" priority="32">
      <formula>F47&lt;0</formula>
    </cfRule>
  </conditionalFormatting>
  <conditionalFormatting sqref="Q7">
    <cfRule type="expression" dxfId="1346" priority="29">
      <formula>Q7&gt;0</formula>
    </cfRule>
    <cfRule type="expression" dxfId="1345" priority="30">
      <formula>Q7&lt;0</formula>
    </cfRule>
  </conditionalFormatting>
  <conditionalFormatting sqref="Q8">
    <cfRule type="expression" dxfId="1344" priority="27">
      <formula>Q8&gt;0</formula>
    </cfRule>
    <cfRule type="expression" dxfId="1343" priority="28">
      <formula>Q8&lt;0</formula>
    </cfRule>
  </conditionalFormatting>
  <conditionalFormatting sqref="F30:F46">
    <cfRule type="expression" dxfId="1342" priority="25">
      <formula>F30&gt;0</formula>
    </cfRule>
    <cfRule type="expression" dxfId="1341" priority="26">
      <formula>F30&lt;0</formula>
    </cfRule>
  </conditionalFormatting>
  <conditionalFormatting sqref="H30:H46">
    <cfRule type="expression" dxfId="1340" priority="23">
      <formula>H30&gt;0</formula>
    </cfRule>
    <cfRule type="expression" dxfId="1339" priority="24">
      <formula>H30&lt;0</formula>
    </cfRule>
  </conditionalFormatting>
  <conditionalFormatting sqref="Q10">
    <cfRule type="expression" dxfId="1338" priority="21">
      <formula>Q10&gt;0</formula>
    </cfRule>
    <cfRule type="expression" dxfId="1337" priority="22">
      <formula>Q10&lt;0</formula>
    </cfRule>
  </conditionalFormatting>
  <conditionalFormatting sqref="J25:J38">
    <cfRule type="expression" dxfId="1336" priority="19">
      <formula>J25&gt;0</formula>
    </cfRule>
    <cfRule type="expression" dxfId="1335" priority="20">
      <formula>J25&lt;0</formula>
    </cfRule>
  </conditionalFormatting>
  <conditionalFormatting sqref="K25:K38">
    <cfRule type="expression" dxfId="1334" priority="17">
      <formula>K25&gt;0</formula>
    </cfRule>
    <cfRule type="expression" dxfId="1333" priority="18">
      <formula>K25&lt;0</formula>
    </cfRule>
  </conditionalFormatting>
  <conditionalFormatting sqref="L25:L38">
    <cfRule type="expression" dxfId="1332" priority="15">
      <formula>L25&gt;0</formula>
    </cfRule>
    <cfRule type="expression" dxfId="1331" priority="16">
      <formula>L25&lt;0</formula>
    </cfRule>
  </conditionalFormatting>
  <conditionalFormatting sqref="F89:F110">
    <cfRule type="expression" dxfId="1330" priority="13">
      <formula>F89&gt;0</formula>
    </cfRule>
    <cfRule type="expression" dxfId="1329" priority="14">
      <formula>F89&lt;0</formula>
    </cfRule>
  </conditionalFormatting>
  <conditionalFormatting sqref="H89:H110">
    <cfRule type="expression" dxfId="1328" priority="11">
      <formula>H89&gt;0</formula>
    </cfRule>
    <cfRule type="expression" dxfId="1327" priority="12">
      <formula>H89&lt;0</formula>
    </cfRule>
  </conditionalFormatting>
  <conditionalFormatting sqref="J89:J102">
    <cfRule type="expression" dxfId="1326" priority="9">
      <formula>J89&gt;0</formula>
    </cfRule>
    <cfRule type="expression" dxfId="1325" priority="10">
      <formula>J89&lt;0</formula>
    </cfRule>
  </conditionalFormatting>
  <conditionalFormatting sqref="K89:K102">
    <cfRule type="expression" dxfId="1324" priority="7">
      <formula>K89&gt;0</formula>
    </cfRule>
    <cfRule type="expression" dxfId="1323" priority="8">
      <formula>K89&lt;0</formula>
    </cfRule>
  </conditionalFormatting>
  <conditionalFormatting sqref="L89:L102">
    <cfRule type="expression" dxfId="1322" priority="5">
      <formula>L89&gt;0</formula>
    </cfRule>
    <cfRule type="expression" dxfId="1321" priority="6">
      <formula>L89&lt;0</formula>
    </cfRule>
  </conditionalFormatting>
  <conditionalFormatting sqref="F25:F29">
    <cfRule type="expression" dxfId="1320" priority="3">
      <formula>F25&gt;0</formula>
    </cfRule>
    <cfRule type="expression" dxfId="1319" priority="4">
      <formula>F25&lt;0</formula>
    </cfRule>
  </conditionalFormatting>
  <conditionalFormatting sqref="H25:H29">
    <cfRule type="expression" dxfId="1318" priority="1">
      <formula>H25&gt;0</formula>
    </cfRule>
    <cfRule type="expression" dxfId="13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184.15</v>
      </c>
      <c r="R4" s="509">
        <v>1.7100000000000001E-2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844.92000000000053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701.89000000000033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0.23544585741552657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2.7151778441487917E-3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734</v>
      </c>
      <c r="Q16" s="694" t="s">
        <v>735</v>
      </c>
      <c r="R16" s="692" t="s">
        <v>728</v>
      </c>
      <c r="S16" s="692" t="s">
        <v>729</v>
      </c>
      <c r="T16" s="694" t="s">
        <v>731</v>
      </c>
      <c r="U16" s="694" t="s">
        <v>732</v>
      </c>
      <c r="V16" s="692" t="s">
        <v>730</v>
      </c>
      <c r="W16" s="693" t="s">
        <v>733</v>
      </c>
    </row>
    <row r="17" spans="1:23" x14ac:dyDescent="0.25">
      <c r="O17" s="695">
        <v>43013</v>
      </c>
      <c r="P17" s="691" t="s">
        <v>805</v>
      </c>
      <c r="Q17" s="691" t="s">
        <v>806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202.56500000000003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200.72350000000003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198.88200000000003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197.04050000000001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195.19900000000001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193.35750000000002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191.51600000000002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189.67450000000002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187.833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185.9915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184.15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182.30850000000001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180.46700000000001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178.62549999999999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176.78399999999999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174.9425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173.101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171.2595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169.41800000000001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167.57650000000001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165.73500000000001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6" priority="22">
      <formula>F47&gt;0</formula>
    </cfRule>
    <cfRule type="expression" dxfId="1315" priority="23">
      <formula>F47&lt;0</formula>
    </cfRule>
  </conditionalFormatting>
  <conditionalFormatting sqref="Q7">
    <cfRule type="expression" dxfId="1314" priority="20">
      <formula>Q7&gt;0</formula>
    </cfRule>
    <cfRule type="expression" dxfId="1313" priority="21">
      <formula>Q7&lt;0</formula>
    </cfRule>
  </conditionalFormatting>
  <conditionalFormatting sqref="Q8">
    <cfRule type="expression" dxfId="1312" priority="18">
      <formula>Q8&gt;0</formula>
    </cfRule>
    <cfRule type="expression" dxfId="1311" priority="19">
      <formula>Q8&lt;0</formula>
    </cfRule>
  </conditionalFormatting>
  <conditionalFormatting sqref="F25:F46">
    <cfRule type="expression" dxfId="1310" priority="16">
      <formula>F25&gt;0</formula>
    </cfRule>
    <cfRule type="expression" dxfId="1309" priority="17">
      <formula>F25&lt;0</formula>
    </cfRule>
  </conditionalFormatting>
  <conditionalFormatting sqref="H25:H46">
    <cfRule type="expression" dxfId="1308" priority="14">
      <formula>H25&gt;0</formula>
    </cfRule>
    <cfRule type="expression" dxfId="1307" priority="15">
      <formula>H25&lt;0</formula>
    </cfRule>
  </conditionalFormatting>
  <conditionalFormatting sqref="F89:F110">
    <cfRule type="expression" dxfId="1306" priority="12">
      <formula>F89&gt;0</formula>
    </cfRule>
    <cfRule type="expression" dxfId="1305" priority="13">
      <formula>F89&lt;0</formula>
    </cfRule>
  </conditionalFormatting>
  <conditionalFormatting sqref="H89:H110">
    <cfRule type="expression" dxfId="1304" priority="10">
      <formula>H89&gt;0</formula>
    </cfRule>
    <cfRule type="expression" dxfId="1303" priority="11">
      <formula>H89&lt;0</formula>
    </cfRule>
  </conditionalFormatting>
  <conditionalFormatting sqref="Q10">
    <cfRule type="expression" dxfId="1302" priority="8">
      <formula>Q10&gt;0</formula>
    </cfRule>
    <cfRule type="expression" dxfId="1301" priority="9">
      <formula>Q10&lt;0</formula>
    </cfRule>
  </conditionalFormatting>
  <conditionalFormatting sqref="J25:J38">
    <cfRule type="expression" dxfId="1300" priority="6">
      <formula>J25&gt;0</formula>
    </cfRule>
    <cfRule type="expression" dxfId="1299" priority="7">
      <formula>J25&lt;0</formula>
    </cfRule>
  </conditionalFormatting>
  <conditionalFormatting sqref="K25:K38">
    <cfRule type="expression" dxfId="1298" priority="4">
      <formula>K25&gt;0</formula>
    </cfRule>
    <cfRule type="expression" dxfId="1297" priority="5">
      <formula>K25&lt;0</formula>
    </cfRule>
  </conditionalFormatting>
  <conditionalFormatting sqref="L25:L38">
    <cfRule type="expression" dxfId="1296" priority="2">
      <formula>L25&gt;0</formula>
    </cfRule>
    <cfRule type="expression" dxfId="12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15.07</v>
      </c>
      <c r="R4" s="487">
        <v>-2E-3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16.577000000000002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16.426300000000001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16.275600000000001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16.1249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15.974200000000002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15.823500000000001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15.672800000000001</v>
      </c>
      <c r="Q49" s="2"/>
      <c r="T49" s="106" t="s">
        <v>103</v>
      </c>
      <c r="U49" s="104" t="s">
        <v>629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15.5221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15.371400000000001</v>
      </c>
      <c r="Q51" s="2"/>
      <c r="T51" s="106" t="s">
        <v>104</v>
      </c>
      <c r="U51" s="104" t="s">
        <v>630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15.220700000000001</v>
      </c>
      <c r="Q52" s="2"/>
      <c r="T52" s="106" t="s">
        <v>105</v>
      </c>
      <c r="U52" s="104" t="s">
        <v>524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14.9193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14.768599999999999</v>
      </c>
      <c r="T55" s="106" t="s">
        <v>107</v>
      </c>
      <c r="U55" s="104" t="s">
        <v>631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14.617900000000001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14.4672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14.3165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14.165799999999999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14.0151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13.864400000000002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13.713700000000001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13.563000000000001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511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512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3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3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83" priority="74">
      <formula>F12&gt;0</formula>
    </cfRule>
    <cfRule type="expression" dxfId="12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81" priority="67">
      <formula>F124&gt;0</formula>
    </cfRule>
    <cfRule type="expression" dxfId="1280" priority="68">
      <formula>F124&lt;0</formula>
    </cfRule>
  </conditionalFormatting>
  <conditionalFormatting sqref="H124:H130">
    <cfRule type="expression" dxfId="1279" priority="55">
      <formula>H124&gt;0</formula>
    </cfRule>
    <cfRule type="expression" dxfId="1278" priority="56">
      <formula>H124&lt;0</formula>
    </cfRule>
  </conditionalFormatting>
  <conditionalFormatting sqref="H131">
    <cfRule type="expression" dxfId="1277" priority="53">
      <formula>H131&gt;0</formula>
    </cfRule>
    <cfRule type="expression" dxfId="1276" priority="54">
      <formula>H131&lt;0</formula>
    </cfRule>
  </conditionalFormatting>
  <conditionalFormatting sqref="H132">
    <cfRule type="expression" dxfId="1275" priority="51">
      <formula>H132&gt;0</formula>
    </cfRule>
    <cfRule type="expression" dxfId="1274" priority="52">
      <formula>H132&lt;0</formula>
    </cfRule>
  </conditionalFormatting>
  <conditionalFormatting sqref="H133:H135">
    <cfRule type="expression" dxfId="1273" priority="49">
      <formula>H133&gt;0</formula>
    </cfRule>
    <cfRule type="expression" dxfId="1272" priority="50">
      <formula>H133&lt;0</formula>
    </cfRule>
  </conditionalFormatting>
  <conditionalFormatting sqref="H136">
    <cfRule type="expression" dxfId="1271" priority="45">
      <formula>H136&gt;0</formula>
    </cfRule>
    <cfRule type="expression" dxfId="1270" priority="46">
      <formula>H136&lt;0</formula>
    </cfRule>
  </conditionalFormatting>
  <conditionalFormatting sqref="Q7">
    <cfRule type="expression" dxfId="1269" priority="39">
      <formula>Q7&gt;0</formula>
    </cfRule>
    <cfRule type="expression" dxfId="1268" priority="40">
      <formula>Q7&lt;0</formula>
    </cfRule>
  </conditionalFormatting>
  <conditionalFormatting sqref="Q8">
    <cfRule type="expression" dxfId="1267" priority="37">
      <formula>Q8&gt;0</formula>
    </cfRule>
    <cfRule type="expression" dxfId="1266" priority="38">
      <formula>Q8&lt;0</formula>
    </cfRule>
  </conditionalFormatting>
  <conditionalFormatting sqref="F167:F178 H167:H178">
    <cfRule type="expression" dxfId="1265" priority="35">
      <formula>F167&gt;0</formula>
    </cfRule>
    <cfRule type="expression" dxfId="1264" priority="36">
      <formula>F167&lt;0</formula>
    </cfRule>
  </conditionalFormatting>
  <conditionalFormatting sqref="F183:F197 H183:H197">
    <cfRule type="expression" dxfId="1263" priority="33">
      <formula>F183&gt;0</formula>
    </cfRule>
    <cfRule type="expression" dxfId="1262" priority="34">
      <formula>F183&lt;0</formula>
    </cfRule>
  </conditionalFormatting>
  <conditionalFormatting sqref="F198:F206 H198:H206">
    <cfRule type="expression" dxfId="1261" priority="31">
      <formula>F198&gt;0</formula>
    </cfRule>
    <cfRule type="expression" dxfId="1260" priority="32">
      <formula>F198&lt;0</formula>
    </cfRule>
  </conditionalFormatting>
  <conditionalFormatting sqref="F141:F147 H141:H147">
    <cfRule type="expression" dxfId="1259" priority="29">
      <formula>F141&gt;0</formula>
    </cfRule>
    <cfRule type="expression" dxfId="1258" priority="30">
      <formula>F141&lt;0</formula>
    </cfRule>
  </conditionalFormatting>
  <conditionalFormatting sqref="H149:H152 F149:F152">
    <cfRule type="expression" dxfId="1257" priority="27">
      <formula>F149&gt;0</formula>
    </cfRule>
    <cfRule type="expression" dxfId="1256" priority="28">
      <formula>F149&lt;0</formula>
    </cfRule>
  </conditionalFormatting>
  <conditionalFormatting sqref="F226 H215:H218 H257:H260 F257:F260 H226 H231:H233 F231:F233 F235:F244 H235:H244">
    <cfRule type="expression" dxfId="1255" priority="25">
      <formula>F215&gt;0</formula>
    </cfRule>
    <cfRule type="expression" dxfId="1254" priority="26">
      <formula>F215&lt;0</formula>
    </cfRule>
  </conditionalFormatting>
  <conditionalFormatting sqref="F207:F218">
    <cfRule type="expression" dxfId="1253" priority="23">
      <formula>F207&gt;0</formula>
    </cfRule>
    <cfRule type="expression" dxfId="1252" priority="24">
      <formula>F207&lt;0</formula>
    </cfRule>
  </conditionalFormatting>
  <conditionalFormatting sqref="H207:H208">
    <cfRule type="expression" dxfId="1251" priority="21">
      <formula>H207&gt;0</formula>
    </cfRule>
    <cfRule type="expression" dxfId="1250" priority="22">
      <formula>H207&lt;0</formula>
    </cfRule>
  </conditionalFormatting>
  <conditionalFormatting sqref="H209">
    <cfRule type="expression" dxfId="1249" priority="19">
      <formula>H209&gt;0</formula>
    </cfRule>
    <cfRule type="expression" dxfId="1248" priority="20">
      <formula>H209&lt;0</formula>
    </cfRule>
  </conditionalFormatting>
  <conditionalFormatting sqref="H210">
    <cfRule type="expression" dxfId="1247" priority="17">
      <formula>H210&gt;0</formula>
    </cfRule>
    <cfRule type="expression" dxfId="1246" priority="18">
      <formula>H210&lt;0</formula>
    </cfRule>
  </conditionalFormatting>
  <conditionalFormatting sqref="H211:H213">
    <cfRule type="expression" dxfId="1245" priority="15">
      <formula>H211&gt;0</formula>
    </cfRule>
    <cfRule type="expression" dxfId="1244" priority="16">
      <formula>H211&lt;0</formula>
    </cfRule>
  </conditionalFormatting>
  <conditionalFormatting sqref="H214">
    <cfRule type="expression" dxfId="1243" priority="13">
      <formula>H214&gt;0</formula>
    </cfRule>
    <cfRule type="expression" dxfId="1242" priority="14">
      <formula>H214&lt;0</formula>
    </cfRule>
  </conditionalFormatting>
  <conditionalFormatting sqref="F245:F256 H245:H256">
    <cfRule type="expression" dxfId="1241" priority="11">
      <formula>F245&gt;0</formula>
    </cfRule>
    <cfRule type="expression" dxfId="1240" priority="12">
      <formula>F245&lt;0</formula>
    </cfRule>
  </conditionalFormatting>
  <conditionalFormatting sqref="F261:F275 H261:H275">
    <cfRule type="expression" dxfId="1239" priority="9">
      <formula>F261&gt;0</formula>
    </cfRule>
    <cfRule type="expression" dxfId="1238" priority="10">
      <formula>F261&lt;0</formula>
    </cfRule>
  </conditionalFormatting>
  <conditionalFormatting sqref="F276:F283 H276:H283">
    <cfRule type="expression" dxfId="1237" priority="7">
      <formula>F276&gt;0</formula>
    </cfRule>
    <cfRule type="expression" dxfId="1236" priority="8">
      <formula>F276&lt;0</formula>
    </cfRule>
  </conditionalFormatting>
  <conditionalFormatting sqref="F219:F225 H219:H225">
    <cfRule type="expression" dxfId="1235" priority="5">
      <formula>F219&gt;0</formula>
    </cfRule>
    <cfRule type="expression" dxfId="1234" priority="6">
      <formula>F219&lt;0</formula>
    </cfRule>
  </conditionalFormatting>
  <conditionalFormatting sqref="H227:H230 F227:F230">
    <cfRule type="expression" dxfId="1233" priority="3">
      <formula>F227&gt;0</formula>
    </cfRule>
    <cfRule type="expression" dxfId="1232" priority="4">
      <formula>F227&lt;0</formula>
    </cfRule>
  </conditionalFormatting>
  <conditionalFormatting sqref="H234 F234">
    <cfRule type="expression" dxfId="1231" priority="1">
      <formula>F234&gt;0</formula>
    </cfRule>
    <cfRule type="expression" dxfId="12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127.35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127.35</v>
      </c>
      <c r="R4" s="487">
        <v>4.3E-3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0" t="s">
        <v>78</v>
      </c>
      <c r="P40" s="81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140.08500000000001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138.8115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137.53800000000001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136.2645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134.99100000000001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133.7175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132.44399999999999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131.1705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129.89699999999999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128.62350000000001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127.35</v>
      </c>
      <c r="Q51" s="2"/>
      <c r="T51" s="91" t="s">
        <v>104</v>
      </c>
      <c r="U51" s="127" t="s">
        <v>632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126.0765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124.803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123.52949999999998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122.25599999999999</v>
      </c>
      <c r="T55" s="91" t="s">
        <v>107</v>
      </c>
      <c r="U55" s="127" t="s">
        <v>633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120.98249999999999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119.70899999999999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118.4355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117.16200000000001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115.88849999999999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114.61499999999999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29" priority="43">
      <formula>F33&gt;0</formula>
    </cfRule>
    <cfRule type="expression" dxfId="1228" priority="44">
      <formula>F33&lt;0</formula>
    </cfRule>
  </conditionalFormatting>
  <conditionalFormatting sqref="Q7">
    <cfRule type="expression" dxfId="1227" priority="41">
      <formula>Q7&gt;0</formula>
    </cfRule>
    <cfRule type="expression" dxfId="1226" priority="42">
      <formula>Q7&lt;0</formula>
    </cfRule>
  </conditionalFormatting>
  <conditionalFormatting sqref="Q8">
    <cfRule type="expression" dxfId="1225" priority="39">
      <formula>Q8&gt;0</formula>
    </cfRule>
    <cfRule type="expression" dxfId="1224" priority="40">
      <formula>Q8&lt;0</formula>
    </cfRule>
  </conditionalFormatting>
  <conditionalFormatting sqref="F29 F32">
    <cfRule type="expression" dxfId="1223" priority="37">
      <formula>F29&gt;0</formula>
    </cfRule>
    <cfRule type="expression" dxfId="1222" priority="38">
      <formula>F29&lt;0</formula>
    </cfRule>
  </conditionalFormatting>
  <conditionalFormatting sqref="H29 H32">
    <cfRule type="expression" dxfId="1221" priority="35">
      <formula>H29&gt;0</formula>
    </cfRule>
    <cfRule type="expression" dxfId="1220" priority="36">
      <formula>H29&lt;0</formula>
    </cfRule>
  </conditionalFormatting>
  <conditionalFormatting sqref="F30:F31">
    <cfRule type="expression" dxfId="1219" priority="33">
      <formula>F30&gt;0</formula>
    </cfRule>
    <cfRule type="expression" dxfId="1218" priority="34">
      <formula>F30&lt;0</formula>
    </cfRule>
  </conditionalFormatting>
  <conditionalFormatting sqref="H30:H31">
    <cfRule type="expression" dxfId="1217" priority="31">
      <formula>H30&gt;0</formula>
    </cfRule>
    <cfRule type="expression" dxfId="1216" priority="32">
      <formula>H30&lt;0</formula>
    </cfRule>
  </conditionalFormatting>
  <conditionalFormatting sqref="F105:F140 H105:H140">
    <cfRule type="expression" dxfId="1215" priority="29">
      <formula>F105&gt;0</formula>
    </cfRule>
    <cfRule type="expression" dxfId="1214" priority="30">
      <formula>F105&lt;0</formula>
    </cfRule>
  </conditionalFormatting>
  <conditionalFormatting sqref="F96:F99">
    <cfRule type="expression" dxfId="1213" priority="27">
      <formula>F96&gt;0</formula>
    </cfRule>
    <cfRule type="expression" dxfId="1212" priority="28">
      <formula>F96&lt;0</formula>
    </cfRule>
  </conditionalFormatting>
  <conditionalFormatting sqref="H96:H99">
    <cfRule type="expression" dxfId="1211" priority="25">
      <formula>H96&gt;0</formula>
    </cfRule>
    <cfRule type="expression" dxfId="1210" priority="26">
      <formula>H96&lt;0</formula>
    </cfRule>
  </conditionalFormatting>
  <conditionalFormatting sqref="F25:F28">
    <cfRule type="expression" dxfId="1209" priority="19">
      <formula>F25&gt;0</formula>
    </cfRule>
    <cfRule type="expression" dxfId="1208" priority="20">
      <formula>F25&lt;0</formula>
    </cfRule>
  </conditionalFormatting>
  <conditionalFormatting sqref="H25:H28">
    <cfRule type="expression" dxfId="1207" priority="17">
      <formula>H25&gt;0</formula>
    </cfRule>
    <cfRule type="expression" dxfId="1206" priority="18">
      <formula>H25&lt;0</formula>
    </cfRule>
  </conditionalFormatting>
  <conditionalFormatting sqref="J27">
    <cfRule type="expression" dxfId="1205" priority="15">
      <formula>J27&gt;0</formula>
    </cfRule>
    <cfRule type="expression" dxfId="1204" priority="16">
      <formula>J27&lt;0</formula>
    </cfRule>
  </conditionalFormatting>
  <conditionalFormatting sqref="F104">
    <cfRule type="expression" dxfId="1203" priority="13">
      <formula>F104&gt;0</formula>
    </cfRule>
    <cfRule type="expression" dxfId="1202" priority="14">
      <formula>F104&lt;0</formula>
    </cfRule>
  </conditionalFormatting>
  <conditionalFormatting sqref="H104">
    <cfRule type="expression" dxfId="1201" priority="11">
      <formula>H104&gt;0</formula>
    </cfRule>
    <cfRule type="expression" dxfId="1200" priority="12">
      <formula>H104&lt;0</formula>
    </cfRule>
  </conditionalFormatting>
  <conditionalFormatting sqref="F100:F103">
    <cfRule type="expression" dxfId="1199" priority="9">
      <formula>F100&gt;0</formula>
    </cfRule>
    <cfRule type="expression" dxfId="1198" priority="10">
      <formula>F100&lt;0</formula>
    </cfRule>
  </conditionalFormatting>
  <conditionalFormatting sqref="H100:H103">
    <cfRule type="expression" dxfId="1197" priority="7">
      <formula>H100&gt;0</formula>
    </cfRule>
    <cfRule type="expression" dxfId="1196" priority="8">
      <formula>H100&lt;0</formula>
    </cfRule>
  </conditionalFormatting>
  <conditionalFormatting sqref="J102">
    <cfRule type="expression" dxfId="1195" priority="5">
      <formula>J102&gt;0</formula>
    </cfRule>
    <cfRule type="expression" dxfId="1194" priority="6">
      <formula>J102&lt;0</formula>
    </cfRule>
  </conditionalFormatting>
  <conditionalFormatting sqref="Q10">
    <cfRule type="expression" dxfId="1193" priority="3">
      <formula>Q10&gt;0</formula>
    </cfRule>
    <cfRule type="expression" dxfId="1192" priority="4">
      <formula>Q10&lt;0</formula>
    </cfRule>
  </conditionalFormatting>
  <conditionalFormatting sqref="M71">
    <cfRule type="expression" dxfId="1191" priority="1">
      <formula>M71&gt;0</formula>
    </cfRule>
    <cfRule type="expression" dxfId="11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75.55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75.55</v>
      </c>
      <c r="R4" s="487">
        <v>-2.0999999999999999E-3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83.105000000000004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82.349500000000006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81.594000000000008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80.838499999999996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80.082999999999998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79.327500000000001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78.572000000000003</v>
      </c>
      <c r="Q47" s="2"/>
      <c r="T47" s="91"/>
      <c r="U47" s="127"/>
    </row>
    <row r="48" spans="1:21" x14ac:dyDescent="0.25">
      <c r="A48" s="258" t="s">
        <v>738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77.816500000000005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77.060999999999993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76.305499999999995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75.55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74.794499999999999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74.039000000000001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73.283499999999989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72.527999999999992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71.772499999999994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71.016999999999996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70.261499999999998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69.506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68.750500000000002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67.995000000000005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89" priority="33">
      <formula>F34&gt;0</formula>
    </cfRule>
    <cfRule type="expression" dxfId="1188" priority="34">
      <formula>F34&lt;0</formula>
    </cfRule>
  </conditionalFormatting>
  <conditionalFormatting sqref="Q7">
    <cfRule type="expression" dxfId="1187" priority="31">
      <formula>Q7&gt;0</formula>
    </cfRule>
    <cfRule type="expression" dxfId="1186" priority="32">
      <formula>Q7&lt;0</formula>
    </cfRule>
  </conditionalFormatting>
  <conditionalFormatting sqref="Q8">
    <cfRule type="expression" dxfId="1185" priority="29">
      <formula>Q8&gt;0</formula>
    </cfRule>
    <cfRule type="expression" dxfId="1184" priority="30">
      <formula>Q8&lt;0</formula>
    </cfRule>
  </conditionalFormatting>
  <conditionalFormatting sqref="F27:F33">
    <cfRule type="expression" dxfId="1183" priority="27">
      <formula>F27&gt;0</formula>
    </cfRule>
    <cfRule type="expression" dxfId="1182" priority="28">
      <formula>F27&lt;0</formula>
    </cfRule>
  </conditionalFormatting>
  <conditionalFormatting sqref="H27:H33">
    <cfRule type="expression" dxfId="1181" priority="25">
      <formula>H27&gt;0</formula>
    </cfRule>
    <cfRule type="expression" dxfId="1180" priority="26">
      <formula>H27&lt;0</formula>
    </cfRule>
  </conditionalFormatting>
  <conditionalFormatting sqref="M46">
    <cfRule type="expression" dxfId="1179" priority="23">
      <formula>M46&gt;0</formula>
    </cfRule>
    <cfRule type="expression" dxfId="1178" priority="24">
      <formula>M46&lt;0</formula>
    </cfRule>
  </conditionalFormatting>
  <conditionalFormatting sqref="F79:F87 H79:H87">
    <cfRule type="expression" dxfId="1177" priority="21">
      <formula>F79&gt;0</formula>
    </cfRule>
    <cfRule type="expression" dxfId="1176" priority="22">
      <formula>F79&lt;0</formula>
    </cfRule>
  </conditionalFormatting>
  <conditionalFormatting sqref="F73 F77:F78">
    <cfRule type="expression" dxfId="1175" priority="19">
      <formula>F73&gt;0</formula>
    </cfRule>
    <cfRule type="expression" dxfId="1174" priority="20">
      <formula>F73&lt;0</formula>
    </cfRule>
  </conditionalFormatting>
  <conditionalFormatting sqref="H73 H77:H78">
    <cfRule type="expression" dxfId="1173" priority="17">
      <formula>H73&gt;0</formula>
    </cfRule>
    <cfRule type="expression" dxfId="1172" priority="18">
      <formula>H73&lt;0</formula>
    </cfRule>
  </conditionalFormatting>
  <conditionalFormatting sqref="F70:F72">
    <cfRule type="expression" dxfId="1171" priority="15">
      <formula>F70&gt;0</formula>
    </cfRule>
    <cfRule type="expression" dxfId="1170" priority="16">
      <formula>F70&lt;0</formula>
    </cfRule>
  </conditionalFormatting>
  <conditionalFormatting sqref="H70:H72">
    <cfRule type="expression" dxfId="1169" priority="13">
      <formula>H70&gt;0</formula>
    </cfRule>
    <cfRule type="expression" dxfId="1168" priority="14">
      <formula>H70&lt;0</formula>
    </cfRule>
  </conditionalFormatting>
  <conditionalFormatting sqref="F25:F26">
    <cfRule type="expression" dxfId="1167" priority="11">
      <formula>F25&gt;0</formula>
    </cfRule>
    <cfRule type="expression" dxfId="1166" priority="12">
      <formula>F25&lt;0</formula>
    </cfRule>
  </conditionalFormatting>
  <conditionalFormatting sqref="H25:H26">
    <cfRule type="expression" dxfId="1165" priority="9">
      <formula>H25&gt;0</formula>
    </cfRule>
    <cfRule type="expression" dxfId="1164" priority="10">
      <formula>H25&lt;0</formula>
    </cfRule>
  </conditionalFormatting>
  <conditionalFormatting sqref="F76">
    <cfRule type="expression" dxfId="1163" priority="7">
      <formula>F76&gt;0</formula>
    </cfRule>
    <cfRule type="expression" dxfId="1162" priority="8">
      <formula>F76&lt;0</formula>
    </cfRule>
  </conditionalFormatting>
  <conditionalFormatting sqref="H76">
    <cfRule type="expression" dxfId="1161" priority="5">
      <formula>H76&gt;0</formula>
    </cfRule>
    <cfRule type="expression" dxfId="1160" priority="6">
      <formula>H76&lt;0</formula>
    </cfRule>
  </conditionalFormatting>
  <conditionalFormatting sqref="F74:F75">
    <cfRule type="expression" dxfId="1159" priority="3">
      <formula>F74&gt;0</formula>
    </cfRule>
    <cfRule type="expression" dxfId="1158" priority="4">
      <formula>F74&lt;0</formula>
    </cfRule>
  </conditionalFormatting>
  <conditionalFormatting sqref="H74:H75">
    <cfRule type="expression" dxfId="1157" priority="1">
      <formula>H74&gt;0</formula>
    </cfRule>
    <cfRule type="expression" dxfId="11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786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947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948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68.290000000000006</v>
      </c>
      <c r="R4" s="509">
        <v>-2.5000000000000001E-3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10243.500000000002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-263.01000000000022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-263.01000000000022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-2.5033050936990511E-2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6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2.3429491872895006E-2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817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819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824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836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909</v>
      </c>
      <c r="J40" s="39"/>
      <c r="K40" s="39"/>
      <c r="L40" s="39"/>
      <c r="O40" s="810" t="s">
        <v>78</v>
      </c>
      <c r="P40" s="810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75.119000000000014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74.43610000000001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73.753200000000007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73.070300000000017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72.387400000000014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71.70450000000001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71.021600000000007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70.338700000000003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69.655800000000013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68.97290000000001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68.290000000000006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67.607100000000003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66.924199999999999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66.24130000000001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65.558400000000006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64.875500000000002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64.192599999999999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63.509700000000009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62.826800000000006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62.143900000000009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61.461000000000006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55" priority="21">
      <formula>F55&gt;0</formula>
    </cfRule>
    <cfRule type="expression" dxfId="1154" priority="22">
      <formula>F55&lt;0</formula>
    </cfRule>
  </conditionalFormatting>
  <conditionalFormatting sqref="Q7">
    <cfRule type="expression" dxfId="1153" priority="19">
      <formula>Q7&gt;0</formula>
    </cfRule>
    <cfRule type="expression" dxfId="1152" priority="20">
      <formula>Q7&lt;0</formula>
    </cfRule>
  </conditionalFormatting>
  <conditionalFormatting sqref="Q8">
    <cfRule type="expression" dxfId="1151" priority="17">
      <formula>Q8&gt;0</formula>
    </cfRule>
    <cfRule type="expression" dxfId="1150" priority="18">
      <formula>Q8&lt;0</formula>
    </cfRule>
  </conditionalFormatting>
  <conditionalFormatting sqref="F25:F54">
    <cfRule type="expression" dxfId="1149" priority="15">
      <formula>F25&gt;0</formula>
    </cfRule>
    <cfRule type="expression" dxfId="1148" priority="16">
      <formula>F25&lt;0</formula>
    </cfRule>
  </conditionalFormatting>
  <conditionalFormatting sqref="H25:H54">
    <cfRule type="expression" dxfId="1147" priority="13">
      <formula>H25&gt;0</formula>
    </cfRule>
    <cfRule type="expression" dxfId="1146" priority="14">
      <formula>H25&lt;0</formula>
    </cfRule>
  </conditionalFormatting>
  <conditionalFormatting sqref="F89:F110">
    <cfRule type="expression" dxfId="1145" priority="11">
      <formula>F89&gt;0</formula>
    </cfRule>
    <cfRule type="expression" dxfId="1144" priority="12">
      <formula>F89&lt;0</formula>
    </cfRule>
  </conditionalFormatting>
  <conditionalFormatting sqref="H89:H110">
    <cfRule type="expression" dxfId="1143" priority="9">
      <formula>H89&gt;0</formula>
    </cfRule>
    <cfRule type="expression" dxfId="1142" priority="10">
      <formula>H89&lt;0</formula>
    </cfRule>
  </conditionalFormatting>
  <conditionalFormatting sqref="Q10">
    <cfRule type="expression" dxfId="1141" priority="7">
      <formula>Q10&gt;0</formula>
    </cfRule>
    <cfRule type="expression" dxfId="1140" priority="8">
      <formula>Q10&lt;0</formula>
    </cfRule>
  </conditionalFormatting>
  <conditionalFormatting sqref="J25:J38">
    <cfRule type="expression" dxfId="1139" priority="5">
      <formula>J25&gt;0</formula>
    </cfRule>
    <cfRule type="expression" dxfId="1138" priority="6">
      <formula>J25&lt;0</formula>
    </cfRule>
  </conditionalFormatting>
  <conditionalFormatting sqref="K25:K38">
    <cfRule type="expression" dxfId="1137" priority="3">
      <formula>K25&gt;0</formula>
    </cfRule>
    <cfRule type="expression" dxfId="1136" priority="4">
      <formula>K25&lt;0</formula>
    </cfRule>
  </conditionalFormatting>
  <conditionalFormatting sqref="L25:L38">
    <cfRule type="expression" dxfId="1135" priority="1">
      <formula>L25&gt;0</formula>
    </cfRule>
    <cfRule type="expression" dxfId="11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711.88</v>
      </c>
      <c r="R4" s="509">
        <v>-2.5700000000000001E-2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783.0680000000001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775.94920000000002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768.83040000000005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761.71160000000009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754.59280000000001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747.47400000000005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740.35519999999997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733.2364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726.11760000000004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718.99879999999996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704.76120000000003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697.64239999999995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690.52359999999999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683.40480000000002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676.28599999999994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669.16719999999998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662.04840000000002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654.92960000000005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647.81079999999997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640.69200000000001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3" priority="21">
      <formula>F47&gt;0</formula>
    </cfRule>
    <cfRule type="expression" dxfId="1132" priority="22">
      <formula>F47&lt;0</formula>
    </cfRule>
  </conditionalFormatting>
  <conditionalFormatting sqref="Q7">
    <cfRule type="expression" dxfId="1131" priority="19">
      <formula>Q7&gt;0</formula>
    </cfRule>
    <cfRule type="expression" dxfId="1130" priority="20">
      <formula>Q7&lt;0</formula>
    </cfRule>
  </conditionalFormatting>
  <conditionalFormatting sqref="Q8">
    <cfRule type="expression" dxfId="1129" priority="17">
      <formula>Q8&gt;0</formula>
    </cfRule>
    <cfRule type="expression" dxfId="1128" priority="18">
      <formula>Q8&lt;0</formula>
    </cfRule>
  </conditionalFormatting>
  <conditionalFormatting sqref="F25:F46">
    <cfRule type="expression" dxfId="1127" priority="15">
      <formula>F25&gt;0</formula>
    </cfRule>
    <cfRule type="expression" dxfId="1126" priority="16">
      <formula>F25&lt;0</formula>
    </cfRule>
  </conditionalFormatting>
  <conditionalFormatting sqref="H25:H46">
    <cfRule type="expression" dxfId="1125" priority="13">
      <formula>H25&gt;0</formula>
    </cfRule>
    <cfRule type="expression" dxfId="1124" priority="14">
      <formula>H25&lt;0</formula>
    </cfRule>
  </conditionalFormatting>
  <conditionalFormatting sqref="F89:F110">
    <cfRule type="expression" dxfId="1123" priority="11">
      <formula>F89&gt;0</formula>
    </cfRule>
    <cfRule type="expression" dxfId="1122" priority="12">
      <formula>F89&lt;0</formula>
    </cfRule>
  </conditionalFormatting>
  <conditionalFormatting sqref="H89:H110">
    <cfRule type="expression" dxfId="1121" priority="9">
      <formula>H89&gt;0</formula>
    </cfRule>
    <cfRule type="expression" dxfId="1120" priority="10">
      <formula>H89&lt;0</formula>
    </cfRule>
  </conditionalFormatting>
  <conditionalFormatting sqref="Q10">
    <cfRule type="expression" dxfId="1119" priority="7">
      <formula>Q10&gt;0</formula>
    </cfRule>
    <cfRule type="expression" dxfId="1118" priority="8">
      <formula>Q10&lt;0</formula>
    </cfRule>
  </conditionalFormatting>
  <conditionalFormatting sqref="J25:J38">
    <cfRule type="expression" dxfId="1117" priority="5">
      <formula>J25&gt;0</formula>
    </cfRule>
    <cfRule type="expression" dxfId="1116" priority="6">
      <formula>J25&lt;0</formula>
    </cfRule>
  </conditionalFormatting>
  <conditionalFormatting sqref="K25:K38">
    <cfRule type="expression" dxfId="1115" priority="3">
      <formula>K25&gt;0</formula>
    </cfRule>
    <cfRule type="expression" dxfId="1114" priority="4">
      <formula>K25&lt;0</formula>
    </cfRule>
  </conditionalFormatting>
  <conditionalFormatting sqref="L25:L38">
    <cfRule type="expression" dxfId="1113" priority="1">
      <formula>L25&gt;0</formula>
    </cfRule>
    <cfRule type="expression" dxfId="11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30.95</v>
      </c>
      <c r="R4" s="509">
        <v>4.1999999999999997E-3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6190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74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1.209941137998692E-2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34.045000000000002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33.735500000000002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33.426000000000002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33.116500000000002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32.807000000000002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32.497500000000002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32.188000000000002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31.878499999999999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31.568999999999999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31.259499999999999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30.95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30.640499999999999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30.331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30.0215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29.712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29.402499999999996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29.092999999999996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28.7835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28.474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28.1645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27.855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1" priority="31">
      <formula>F47&gt;0</formula>
    </cfRule>
    <cfRule type="expression" dxfId="1110" priority="32">
      <formula>F47&lt;0</formula>
    </cfRule>
  </conditionalFormatting>
  <conditionalFormatting sqref="Q7">
    <cfRule type="expression" dxfId="1109" priority="29">
      <formula>Q7&gt;0</formula>
    </cfRule>
    <cfRule type="expression" dxfId="1108" priority="30">
      <formula>Q7&lt;0</formula>
    </cfRule>
  </conditionalFormatting>
  <conditionalFormatting sqref="Q8">
    <cfRule type="expression" dxfId="1107" priority="27">
      <formula>Q8&gt;0</formula>
    </cfRule>
    <cfRule type="expression" dxfId="1106" priority="28">
      <formula>Q8&lt;0</formula>
    </cfRule>
  </conditionalFormatting>
  <conditionalFormatting sqref="F30:F46">
    <cfRule type="expression" dxfId="1105" priority="25">
      <formula>F30&gt;0</formula>
    </cfRule>
    <cfRule type="expression" dxfId="1104" priority="26">
      <formula>F30&lt;0</formula>
    </cfRule>
  </conditionalFormatting>
  <conditionalFormatting sqref="H30:H46">
    <cfRule type="expression" dxfId="1103" priority="23">
      <formula>H30&gt;0</formula>
    </cfRule>
    <cfRule type="expression" dxfId="1102" priority="24">
      <formula>H30&lt;0</formula>
    </cfRule>
  </conditionalFormatting>
  <conditionalFormatting sqref="Q10">
    <cfRule type="expression" dxfId="1101" priority="21">
      <formula>Q10&gt;0</formula>
    </cfRule>
    <cfRule type="expression" dxfId="1100" priority="22">
      <formula>Q10&lt;0</formula>
    </cfRule>
  </conditionalFormatting>
  <conditionalFormatting sqref="J25:J38">
    <cfRule type="expression" dxfId="1099" priority="19">
      <formula>J25&gt;0</formula>
    </cfRule>
    <cfRule type="expression" dxfId="1098" priority="20">
      <formula>J25&lt;0</formula>
    </cfRule>
  </conditionalFormatting>
  <conditionalFormatting sqref="K25:K38">
    <cfRule type="expression" dxfId="1097" priority="17">
      <formula>K25&gt;0</formula>
    </cfRule>
    <cfRule type="expression" dxfId="1096" priority="18">
      <formula>K25&lt;0</formula>
    </cfRule>
  </conditionalFormatting>
  <conditionalFormatting sqref="L25:L38">
    <cfRule type="expression" dxfId="1095" priority="15">
      <formula>L25&gt;0</formula>
    </cfRule>
    <cfRule type="expression" dxfId="1094" priority="16">
      <formula>L25&lt;0</formula>
    </cfRule>
  </conditionalFormatting>
  <conditionalFormatting sqref="F89:F110">
    <cfRule type="expression" dxfId="1093" priority="13">
      <formula>F89&gt;0</formula>
    </cfRule>
    <cfRule type="expression" dxfId="1092" priority="14">
      <formula>F89&lt;0</formula>
    </cfRule>
  </conditionalFormatting>
  <conditionalFormatting sqref="H89:H110">
    <cfRule type="expression" dxfId="1091" priority="11">
      <formula>H89&gt;0</formula>
    </cfRule>
    <cfRule type="expression" dxfId="1090" priority="12">
      <formula>H89&lt;0</formula>
    </cfRule>
  </conditionalFormatting>
  <conditionalFormatting sqref="J89:J102">
    <cfRule type="expression" dxfId="1089" priority="9">
      <formula>J89&gt;0</formula>
    </cfRule>
    <cfRule type="expression" dxfId="1088" priority="10">
      <formula>J89&lt;0</formula>
    </cfRule>
  </conditionalFormatting>
  <conditionalFormatting sqref="K89:K102">
    <cfRule type="expression" dxfId="1087" priority="7">
      <formula>K89&gt;0</formula>
    </cfRule>
    <cfRule type="expression" dxfId="1086" priority="8">
      <formula>K89&lt;0</formula>
    </cfRule>
  </conditionalFormatting>
  <conditionalFormatting sqref="L89:L102">
    <cfRule type="expression" dxfId="1085" priority="5">
      <formula>L89&gt;0</formula>
    </cfRule>
    <cfRule type="expression" dxfId="1084" priority="6">
      <formula>L89&lt;0</formula>
    </cfRule>
  </conditionalFormatting>
  <conditionalFormatting sqref="F25:F29">
    <cfRule type="expression" dxfId="1083" priority="3">
      <formula>F25&gt;0</formula>
    </cfRule>
    <cfRule type="expression" dxfId="1082" priority="4">
      <formula>F25&lt;0</formula>
    </cfRule>
  </conditionalFormatting>
  <conditionalFormatting sqref="H25:H29">
    <cfRule type="expression" dxfId="1081" priority="1">
      <formula>H25&gt;0</formula>
    </cfRule>
    <cfRule type="expression" dxfId="10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148.87</v>
      </c>
      <c r="R4" s="509">
        <v>-1.0800000000000001E-2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2977.4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-22.599999999999909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-22.599999999999909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-7.5333333333333034E-3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1" t="s">
        <v>78</v>
      </c>
      <c r="P18" s="801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163.75700000000001</v>
      </c>
    </row>
    <row r="20" spans="1:16" x14ac:dyDescent="0.25">
      <c r="O20" s="81">
        <v>1.0900000000000001</v>
      </c>
      <c r="P20" s="81">
        <f t="shared" ref="P20:P39" si="1">O20*$Q$4</f>
        <v>162.26830000000001</v>
      </c>
    </row>
    <row r="21" spans="1:16" x14ac:dyDescent="0.25">
      <c r="O21" s="81">
        <v>1.08</v>
      </c>
      <c r="P21" s="81">
        <f t="shared" si="1"/>
        <v>160.77960000000002</v>
      </c>
    </row>
    <row r="22" spans="1:16" x14ac:dyDescent="0.25">
      <c r="O22" s="81">
        <v>1.07</v>
      </c>
      <c r="P22" s="81">
        <f t="shared" si="1"/>
        <v>159.29090000000002</v>
      </c>
    </row>
    <row r="23" spans="1:16" x14ac:dyDescent="0.25">
      <c r="O23" s="81">
        <v>1.06</v>
      </c>
      <c r="P23" s="81">
        <f t="shared" si="1"/>
        <v>157.8022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1.05</v>
      </c>
      <c r="P24" s="81">
        <f t="shared" si="1"/>
        <v>156.3135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154.82480000000001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153.33610000000002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151.84739999999999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150.3587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148.87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147.38130000000001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145.89260000000002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144.40389999999999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142.9152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141.4265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139.93780000000001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138.44910000000002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136.96040000000002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135.4717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133.983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982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9" priority="31">
      <formula>F47&gt;0</formula>
    </cfRule>
    <cfRule type="expression" dxfId="1078" priority="32">
      <formula>F47&lt;0</formula>
    </cfRule>
  </conditionalFormatting>
  <conditionalFormatting sqref="Q7">
    <cfRule type="expression" dxfId="1077" priority="29">
      <formula>Q7&gt;0</formula>
    </cfRule>
    <cfRule type="expression" dxfId="1076" priority="30">
      <formula>Q7&lt;0</formula>
    </cfRule>
  </conditionalFormatting>
  <conditionalFormatting sqref="Q8">
    <cfRule type="expression" dxfId="1075" priority="27">
      <formula>Q8&gt;0</formula>
    </cfRule>
    <cfRule type="expression" dxfId="1074" priority="28">
      <formula>Q8&lt;0</formula>
    </cfRule>
  </conditionalFormatting>
  <conditionalFormatting sqref="F30:F46">
    <cfRule type="expression" dxfId="1073" priority="25">
      <formula>F30&gt;0</formula>
    </cfRule>
    <cfRule type="expression" dxfId="1072" priority="26">
      <formula>F30&lt;0</formula>
    </cfRule>
  </conditionalFormatting>
  <conditionalFormatting sqref="H30:H46">
    <cfRule type="expression" dxfId="1071" priority="23">
      <formula>H30&gt;0</formula>
    </cfRule>
    <cfRule type="expression" dxfId="1070" priority="24">
      <formula>H30&lt;0</formula>
    </cfRule>
  </conditionalFormatting>
  <conditionalFormatting sqref="Q10">
    <cfRule type="expression" dxfId="1069" priority="21">
      <formula>Q10&gt;0</formula>
    </cfRule>
    <cfRule type="expression" dxfId="1068" priority="22">
      <formula>Q10&lt;0</formula>
    </cfRule>
  </conditionalFormatting>
  <conditionalFormatting sqref="J25:J38">
    <cfRule type="expression" dxfId="1067" priority="19">
      <formula>J25&gt;0</formula>
    </cfRule>
    <cfRule type="expression" dxfId="1066" priority="20">
      <formula>J25&lt;0</formula>
    </cfRule>
  </conditionalFormatting>
  <conditionalFormatting sqref="K25:K38">
    <cfRule type="expression" dxfId="1065" priority="17">
      <formula>K25&gt;0</formula>
    </cfRule>
    <cfRule type="expression" dxfId="1064" priority="18">
      <formula>K25&lt;0</formula>
    </cfRule>
  </conditionalFormatting>
  <conditionalFormatting sqref="L25:L38">
    <cfRule type="expression" dxfId="1063" priority="15">
      <formula>L25&gt;0</formula>
    </cfRule>
    <cfRule type="expression" dxfId="1062" priority="16">
      <formula>L25&lt;0</formula>
    </cfRule>
  </conditionalFormatting>
  <conditionalFormatting sqref="F89:F110">
    <cfRule type="expression" dxfId="1061" priority="13">
      <formula>F89&gt;0</formula>
    </cfRule>
    <cfRule type="expression" dxfId="1060" priority="14">
      <formula>F89&lt;0</formula>
    </cfRule>
  </conditionalFormatting>
  <conditionalFormatting sqref="H89:H110">
    <cfRule type="expression" dxfId="1059" priority="11">
      <formula>H89&gt;0</formula>
    </cfRule>
    <cfRule type="expression" dxfId="1058" priority="12">
      <formula>H89&lt;0</formula>
    </cfRule>
  </conditionalFormatting>
  <conditionalFormatting sqref="J89:J102">
    <cfRule type="expression" dxfId="1057" priority="9">
      <formula>J89&gt;0</formula>
    </cfRule>
    <cfRule type="expression" dxfId="1056" priority="10">
      <formula>J89&lt;0</formula>
    </cfRule>
  </conditionalFormatting>
  <conditionalFormatting sqref="K89:K102">
    <cfRule type="expression" dxfId="1055" priority="7">
      <formula>K89&gt;0</formula>
    </cfRule>
    <cfRule type="expression" dxfId="1054" priority="8">
      <formula>K89&lt;0</formula>
    </cfRule>
  </conditionalFormatting>
  <conditionalFormatting sqref="L89:L102">
    <cfRule type="expression" dxfId="1053" priority="5">
      <formula>L89&gt;0</formula>
    </cfRule>
    <cfRule type="expression" dxfId="1052" priority="6">
      <formula>L89&lt;0</formula>
    </cfRule>
  </conditionalFormatting>
  <conditionalFormatting sqref="F25:F29">
    <cfRule type="expression" dxfId="1051" priority="3">
      <formula>F25&gt;0</formula>
    </cfRule>
    <cfRule type="expression" dxfId="1050" priority="4">
      <formula>F25&lt;0</formula>
    </cfRule>
  </conditionalFormatting>
  <conditionalFormatting sqref="H25:H29">
    <cfRule type="expression" dxfId="1049" priority="1">
      <formula>H25&gt;0</formula>
    </cfRule>
    <cfRule type="expression" dxfId="10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45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5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6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6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246.57</v>
      </c>
      <c r="R4" s="509">
        <v>1.6000000000000001E-3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11095.65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246.51999999999862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246.51999999999862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2.2722559320424641E-2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271.22700000000003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268.76130000000001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266.29560000000004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263.82990000000001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261.36419999999998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258.89850000000001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256.43279999999999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253.96709999999999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251.50139999999999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249.03569999999999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246.57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244.10429999999999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241.6386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239.1729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236.70719999999997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234.24149999999997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231.77579999999998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229.31010000000001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226.84440000000001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224.37870000000001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221.91300000000001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981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7" priority="31">
      <formula>F47&gt;0</formula>
    </cfRule>
    <cfRule type="expression" dxfId="1046" priority="32">
      <formula>F47&lt;0</formula>
    </cfRule>
  </conditionalFormatting>
  <conditionalFormatting sqref="Q7">
    <cfRule type="expression" dxfId="1045" priority="29">
      <formula>Q7&gt;0</formula>
    </cfRule>
    <cfRule type="expression" dxfId="1044" priority="30">
      <formula>Q7&lt;0</formula>
    </cfRule>
  </conditionalFormatting>
  <conditionalFormatting sqref="Q8">
    <cfRule type="expression" dxfId="1043" priority="27">
      <formula>Q8&gt;0</formula>
    </cfRule>
    <cfRule type="expression" dxfId="1042" priority="28">
      <formula>Q8&lt;0</formula>
    </cfRule>
  </conditionalFormatting>
  <conditionalFormatting sqref="F30:F46">
    <cfRule type="expression" dxfId="1041" priority="25">
      <formula>F30&gt;0</formula>
    </cfRule>
    <cfRule type="expression" dxfId="1040" priority="26">
      <formula>F30&lt;0</formula>
    </cfRule>
  </conditionalFormatting>
  <conditionalFormatting sqref="H30:H46">
    <cfRule type="expression" dxfId="1039" priority="23">
      <formula>H30&gt;0</formula>
    </cfRule>
    <cfRule type="expression" dxfId="1038" priority="24">
      <formula>H30&lt;0</formula>
    </cfRule>
  </conditionalFormatting>
  <conditionalFormatting sqref="Q10">
    <cfRule type="expression" dxfId="1037" priority="21">
      <formula>Q10&gt;0</formula>
    </cfRule>
    <cfRule type="expression" dxfId="1036" priority="22">
      <formula>Q10&lt;0</formula>
    </cfRule>
  </conditionalFormatting>
  <conditionalFormatting sqref="J25:J38">
    <cfRule type="expression" dxfId="1035" priority="19">
      <formula>J25&gt;0</formula>
    </cfRule>
    <cfRule type="expression" dxfId="1034" priority="20">
      <formula>J25&lt;0</formula>
    </cfRule>
  </conditionalFormatting>
  <conditionalFormatting sqref="K25:K38">
    <cfRule type="expression" dxfId="1033" priority="17">
      <formula>K25&gt;0</formula>
    </cfRule>
    <cfRule type="expression" dxfId="1032" priority="18">
      <formula>K25&lt;0</formula>
    </cfRule>
  </conditionalFormatting>
  <conditionalFormatting sqref="L25:L38">
    <cfRule type="expression" dxfId="1031" priority="15">
      <formula>L25&gt;0</formula>
    </cfRule>
    <cfRule type="expression" dxfId="1030" priority="16">
      <formula>L25&lt;0</formula>
    </cfRule>
  </conditionalFormatting>
  <conditionalFormatting sqref="F89:F110">
    <cfRule type="expression" dxfId="1029" priority="13">
      <formula>F89&gt;0</formula>
    </cfRule>
    <cfRule type="expression" dxfId="1028" priority="14">
      <formula>F89&lt;0</formula>
    </cfRule>
  </conditionalFormatting>
  <conditionalFormatting sqref="H89:H110">
    <cfRule type="expression" dxfId="1027" priority="11">
      <formula>H89&gt;0</formula>
    </cfRule>
    <cfRule type="expression" dxfId="1026" priority="12">
      <formula>H89&lt;0</formula>
    </cfRule>
  </conditionalFormatting>
  <conditionalFormatting sqref="J89:J102">
    <cfRule type="expression" dxfId="1025" priority="9">
      <formula>J89&gt;0</formula>
    </cfRule>
    <cfRule type="expression" dxfId="1024" priority="10">
      <formula>J89&lt;0</formula>
    </cfRule>
  </conditionalFormatting>
  <conditionalFormatting sqref="K89:K102">
    <cfRule type="expression" dxfId="1023" priority="7">
      <formula>K89&gt;0</formula>
    </cfRule>
    <cfRule type="expression" dxfId="1022" priority="8">
      <formula>K89&lt;0</formula>
    </cfRule>
  </conditionalFormatting>
  <conditionalFormatting sqref="L89:L102">
    <cfRule type="expression" dxfId="1021" priority="5">
      <formula>L89&gt;0</formula>
    </cfRule>
    <cfRule type="expression" dxfId="1020" priority="6">
      <formula>L89&lt;0</formula>
    </cfRule>
  </conditionalFormatting>
  <conditionalFormatting sqref="F25:F29">
    <cfRule type="expression" dxfId="1019" priority="3">
      <formula>F25&gt;0</formula>
    </cfRule>
    <cfRule type="expression" dxfId="1018" priority="4">
      <formula>F25&lt;0</formula>
    </cfRule>
  </conditionalFormatting>
  <conditionalFormatting sqref="H25:H29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69.12</v>
      </c>
      <c r="R4" s="509">
        <v>7.6E-3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2764.8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61.600000000000364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61.600000000000364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2.2787807043504131E-2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76.032000000000011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75.340800000000016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74.649600000000007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73.958400000000012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73.267200000000003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72.576000000000008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71.884800000000013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71.193600000000004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70.502400000000009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69.811199999999999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69.12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68.42880000000001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67.7376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67.046400000000006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66.355199999999996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65.664000000000001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64.972800000000007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64.281600000000012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63.59040000000001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62.899200000000008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62.208000000000006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5" priority="31">
      <formula>F47&gt;0</formula>
    </cfRule>
    <cfRule type="expression" dxfId="1014" priority="32">
      <formula>F47&lt;0</formula>
    </cfRule>
  </conditionalFormatting>
  <conditionalFormatting sqref="Q7">
    <cfRule type="expression" dxfId="1013" priority="29">
      <formula>Q7&gt;0</formula>
    </cfRule>
    <cfRule type="expression" dxfId="1012" priority="30">
      <formula>Q7&lt;0</formula>
    </cfRule>
  </conditionalFormatting>
  <conditionalFormatting sqref="Q8">
    <cfRule type="expression" dxfId="1011" priority="27">
      <formula>Q8&gt;0</formula>
    </cfRule>
    <cfRule type="expression" dxfId="1010" priority="28">
      <formula>Q8&lt;0</formula>
    </cfRule>
  </conditionalFormatting>
  <conditionalFormatting sqref="F30:F46">
    <cfRule type="expression" dxfId="1009" priority="25">
      <formula>F30&gt;0</formula>
    </cfRule>
    <cfRule type="expression" dxfId="1008" priority="26">
      <formula>F30&lt;0</formula>
    </cfRule>
  </conditionalFormatting>
  <conditionalFormatting sqref="H30:H46">
    <cfRule type="expression" dxfId="1007" priority="23">
      <formula>H30&gt;0</formula>
    </cfRule>
    <cfRule type="expression" dxfId="1006" priority="24">
      <formula>H30&lt;0</formula>
    </cfRule>
  </conditionalFormatting>
  <conditionalFormatting sqref="Q10">
    <cfRule type="expression" dxfId="1005" priority="21">
      <formula>Q10&gt;0</formula>
    </cfRule>
    <cfRule type="expression" dxfId="1004" priority="22">
      <formula>Q10&lt;0</formula>
    </cfRule>
  </conditionalFormatting>
  <conditionalFormatting sqref="J25:J38">
    <cfRule type="expression" dxfId="1003" priority="19">
      <formula>J25&gt;0</formula>
    </cfRule>
    <cfRule type="expression" dxfId="1002" priority="20">
      <formula>J25&lt;0</formula>
    </cfRule>
  </conditionalFormatting>
  <conditionalFormatting sqref="K25:K38">
    <cfRule type="expression" dxfId="1001" priority="17">
      <formula>K25&gt;0</formula>
    </cfRule>
    <cfRule type="expression" dxfId="1000" priority="18">
      <formula>K25&lt;0</formula>
    </cfRule>
  </conditionalFormatting>
  <conditionalFormatting sqref="L25:L38">
    <cfRule type="expression" dxfId="999" priority="15">
      <formula>L25&gt;0</formula>
    </cfRule>
    <cfRule type="expression" dxfId="998" priority="16">
      <formula>L25&lt;0</formula>
    </cfRule>
  </conditionalFormatting>
  <conditionalFormatting sqref="F89:F110">
    <cfRule type="expression" dxfId="997" priority="13">
      <formula>F89&gt;0</formula>
    </cfRule>
    <cfRule type="expression" dxfId="996" priority="14">
      <formula>F89&lt;0</formula>
    </cfRule>
  </conditionalFormatting>
  <conditionalFormatting sqref="H89:H110">
    <cfRule type="expression" dxfId="995" priority="11">
      <formula>H89&gt;0</formula>
    </cfRule>
    <cfRule type="expression" dxfId="994" priority="12">
      <formula>H89&lt;0</formula>
    </cfRule>
  </conditionalFormatting>
  <conditionalFormatting sqref="J89:J102">
    <cfRule type="expression" dxfId="993" priority="9">
      <formula>J89&gt;0</formula>
    </cfRule>
    <cfRule type="expression" dxfId="992" priority="10">
      <formula>J89&lt;0</formula>
    </cfRule>
  </conditionalFormatting>
  <conditionalFormatting sqref="K89:K102">
    <cfRule type="expression" dxfId="991" priority="7">
      <formula>K89&gt;0</formula>
    </cfRule>
    <cfRule type="expression" dxfId="990" priority="8">
      <formula>K89&lt;0</formula>
    </cfRule>
  </conditionalFormatting>
  <conditionalFormatting sqref="L89:L102">
    <cfRule type="expression" dxfId="989" priority="5">
      <formula>L89&gt;0</formula>
    </cfRule>
    <cfRule type="expression" dxfId="988" priority="6">
      <formula>L89&lt;0</formula>
    </cfRule>
  </conditionalFormatting>
  <conditionalFormatting sqref="F25:F29">
    <cfRule type="expression" dxfId="987" priority="3">
      <formula>F25&gt;0</formula>
    </cfRule>
    <cfRule type="expression" dxfId="986" priority="4">
      <formula>F25&lt;0</formula>
    </cfRule>
  </conditionalFormatting>
  <conditionalFormatting sqref="H25:H29">
    <cfRule type="expression" dxfId="985" priority="1">
      <formula>H25&gt;0</formula>
    </cfRule>
    <cfRule type="expression" dxfId="9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65.87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65.87</v>
      </c>
      <c r="R4" s="487">
        <v>-1.6999999999999999E-3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514</v>
      </c>
      <c r="J22" s="224" t="s">
        <v>150</v>
      </c>
      <c r="K22" s="224" t="s">
        <v>714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10" t="s">
        <v>78</v>
      </c>
      <c r="P44" s="81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72.457000000000008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71.798300000000012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71.139600000000016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70.480900000000005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69.822200000000009</v>
      </c>
      <c r="T49" s="91" t="s">
        <v>121</v>
      </c>
      <c r="U49" s="127" t="s">
        <v>541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69.163500000000013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68.504800000000003</v>
      </c>
      <c r="T51" s="91" t="s">
        <v>104</v>
      </c>
      <c r="U51" s="127" t="s">
        <v>634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67.846100000000007</v>
      </c>
      <c r="T52" s="91" t="s">
        <v>105</v>
      </c>
      <c r="U52" s="127" t="s">
        <v>635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67.187400000000011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66.528700000000001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65.87</v>
      </c>
      <c r="T55" s="91" t="s">
        <v>107</v>
      </c>
      <c r="U55" s="127" t="s">
        <v>636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65.211300000000008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64.552599999999998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63.893900000000002</v>
      </c>
      <c r="T58" s="91" t="s">
        <v>108</v>
      </c>
      <c r="U58" s="127" t="s">
        <v>562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63.235199999999999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62.576500000000003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61.9178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61.259100000000011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60.600400000000008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59.941700000000004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59.283000000000008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3" priority="57">
      <formula>F27&gt;0</formula>
    </cfRule>
    <cfRule type="expression" dxfId="982" priority="58">
      <formula>F27&lt;0</formula>
    </cfRule>
  </conditionalFormatting>
  <conditionalFormatting sqref="H28:H33">
    <cfRule type="expression" dxfId="981" priority="53">
      <formula>H28&gt;0</formula>
    </cfRule>
    <cfRule type="expression" dxfId="980" priority="54">
      <formula>H28&lt;0</formula>
    </cfRule>
  </conditionalFormatting>
  <conditionalFormatting sqref="F24:F26">
    <cfRule type="expression" dxfId="979" priority="39">
      <formula>F24&gt;0</formula>
    </cfRule>
    <cfRule type="expression" dxfId="978" priority="40">
      <formula>F24&lt;0</formula>
    </cfRule>
  </conditionalFormatting>
  <conditionalFormatting sqref="Q8">
    <cfRule type="expression" dxfId="977" priority="33">
      <formula>Q8&gt;0</formula>
    </cfRule>
    <cfRule type="expression" dxfId="976" priority="34">
      <formula>Q8&lt;0</formula>
    </cfRule>
  </conditionalFormatting>
  <conditionalFormatting sqref="Q7">
    <cfRule type="expression" dxfId="975" priority="35">
      <formula>Q7&gt;0</formula>
    </cfRule>
    <cfRule type="expression" dxfId="974" priority="36">
      <formula>Q7&lt;0</formula>
    </cfRule>
  </conditionalFormatting>
  <conditionalFormatting sqref="F34">
    <cfRule type="expression" dxfId="973" priority="31">
      <formula>F34&gt;0</formula>
    </cfRule>
    <cfRule type="expression" dxfId="972" priority="32">
      <formula>F34&lt;0</formula>
    </cfRule>
  </conditionalFormatting>
  <conditionalFormatting sqref="H34">
    <cfRule type="expression" dxfId="971" priority="29">
      <formula>H34&gt;0</formula>
    </cfRule>
    <cfRule type="expression" dxfId="970" priority="30">
      <formula>H34&lt;0</formula>
    </cfRule>
  </conditionalFormatting>
  <conditionalFormatting sqref="M36">
    <cfRule type="expression" dxfId="969" priority="19">
      <formula>M36&gt;0</formula>
    </cfRule>
    <cfRule type="expression" dxfId="968" priority="20">
      <formula>M36&lt;0</formula>
    </cfRule>
  </conditionalFormatting>
  <conditionalFormatting sqref="Q10">
    <cfRule type="expression" dxfId="967" priority="15">
      <formula>Q10&gt;0</formula>
    </cfRule>
    <cfRule type="expression" dxfId="966" priority="16">
      <formula>Q10&lt;0</formula>
    </cfRule>
  </conditionalFormatting>
  <conditionalFormatting sqref="F23">
    <cfRule type="expression" dxfId="965" priority="13">
      <formula>F23&gt;0</formula>
    </cfRule>
    <cfRule type="expression" dxfId="964" priority="14">
      <formula>F23&lt;0</formula>
    </cfRule>
  </conditionalFormatting>
  <conditionalFormatting sqref="I25:J25">
    <cfRule type="expression" dxfId="963" priority="9">
      <formula>I25&gt;0</formula>
    </cfRule>
    <cfRule type="expression" dxfId="962" priority="10">
      <formula>I25&lt;0</formula>
    </cfRule>
  </conditionalFormatting>
  <conditionalFormatting sqref="I26:J27">
    <cfRule type="expression" dxfId="961" priority="7">
      <formula>I26&gt;0</formula>
    </cfRule>
    <cfRule type="expression" dxfId="960" priority="8">
      <formula>I26&lt;0</formula>
    </cfRule>
  </conditionalFormatting>
  <conditionalFormatting sqref="K25:K27">
    <cfRule type="expression" dxfId="959" priority="5">
      <formula>K25&gt;0</formula>
    </cfRule>
    <cfRule type="expression" dxfId="958" priority="6">
      <formula>K25&lt;0</formula>
    </cfRule>
  </conditionalFormatting>
  <conditionalFormatting sqref="I23:J23">
    <cfRule type="expression" dxfId="957" priority="3">
      <formula>I23&gt;0</formula>
    </cfRule>
    <cfRule type="expression" dxfId="95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812</v>
      </c>
      <c r="V1" s="748" t="s">
        <v>762</v>
      </c>
      <c r="W1" s="748" t="s">
        <v>811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2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813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23.379166666666656</v>
      </c>
      <c r="T3" s="725" t="s">
        <v>757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25.21</v>
      </c>
      <c r="R4" s="487">
        <v>0</v>
      </c>
      <c r="T4" s="726" t="s">
        <v>775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15126</v>
      </c>
      <c r="T5" s="727" t="s">
        <v>768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14027.499999999993</v>
      </c>
      <c r="T6" s="728" t="s">
        <v>760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2550.7600000000057</v>
      </c>
      <c r="R7">
        <v>50</v>
      </c>
      <c r="T7" s="728" t="s">
        <v>799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1098.5000000000073</v>
      </c>
      <c r="T8" s="728" t="s">
        <v>769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7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7.8310461593299435E-2</v>
      </c>
      <c r="T9" s="728" t="s">
        <v>770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788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3.9666798889329636E-3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5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8" t="s">
        <v>763</v>
      </c>
      <c r="U12" s="730"/>
      <c r="V12" s="736">
        <v>7.0000000000000007E-2</v>
      </c>
      <c r="W12" s="736" t="s">
        <v>814</v>
      </c>
      <c r="X12" s="691"/>
      <c r="Y12" s="691"/>
    </row>
    <row r="13" spans="1:30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771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797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764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765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780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B18" s="48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T18" s="691"/>
      <c r="U18" s="730"/>
      <c r="V18" s="691"/>
      <c r="W18" s="691"/>
      <c r="X18" s="691"/>
      <c r="Y18" s="691"/>
    </row>
    <row r="19" spans="1:27" x14ac:dyDescent="0.25">
      <c r="C19" s="4"/>
      <c r="D19" s="3"/>
      <c r="E19" s="3"/>
      <c r="F19" s="3"/>
      <c r="T19" s="728" t="s">
        <v>776</v>
      </c>
      <c r="U19" s="733" t="s">
        <v>779</v>
      </c>
      <c r="V19" s="728" t="s">
        <v>779</v>
      </c>
      <c r="W19" s="728" t="s">
        <v>779</v>
      </c>
      <c r="X19" s="691"/>
      <c r="Y19" s="691"/>
    </row>
    <row r="20" spans="1:27" x14ac:dyDescent="0.25">
      <c r="T20" s="728" t="s">
        <v>777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799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SUM(H2:H13)</f>
        <v>1550</v>
      </c>
      <c r="I22" s="18"/>
      <c r="J22" s="18"/>
      <c r="K22" s="18">
        <f>SUM(K2:K13)</f>
        <v>38481.12000000001</v>
      </c>
      <c r="L22" s="14"/>
      <c r="M22" s="18">
        <f>SUM(M2:M10)</f>
        <v>265</v>
      </c>
      <c r="T22" s="735" t="s">
        <v>796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1650</v>
      </c>
      <c r="D23" s="349"/>
      <c r="E23" s="349"/>
      <c r="F23" s="350">
        <f>SumByColor($A$23,F2:F21)</f>
        <v>39394</v>
      </c>
      <c r="G23" s="349"/>
      <c r="H23" s="349">
        <f>SumByColor($A$23,H2:H21)</f>
        <v>1550</v>
      </c>
      <c r="I23" s="349"/>
      <c r="J23" s="349"/>
      <c r="K23" s="350">
        <f>SumByColor($A$23,K2:K21)</f>
        <v>38482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758</v>
      </c>
      <c r="U24" s="730"/>
      <c r="V24" s="691"/>
      <c r="W24" s="691"/>
      <c r="X24" s="691"/>
      <c r="Y24" s="691"/>
    </row>
    <row r="25" spans="1:27" x14ac:dyDescent="0.25">
      <c r="T25" s="726" t="s">
        <v>772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514</v>
      </c>
      <c r="K26" s="502" t="s">
        <v>150</v>
      </c>
      <c r="T26" s="727" t="s">
        <v>773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799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769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763</v>
      </c>
      <c r="U33" s="730"/>
      <c r="V33" s="736">
        <v>0.15</v>
      </c>
      <c r="W33" s="749" t="s">
        <v>815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797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764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765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798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776</v>
      </c>
      <c r="U39" s="733" t="s">
        <v>789</v>
      </c>
      <c r="V39" s="728" t="s">
        <v>779</v>
      </c>
      <c r="W39" s="728" t="s">
        <v>816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10" t="s">
        <v>78</v>
      </c>
      <c r="P40" s="810"/>
      <c r="T40" s="728" t="s">
        <v>777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27.731000000000002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27.478900000000003</v>
      </c>
      <c r="Q42" s="2"/>
      <c r="T42" s="735" t="s">
        <v>796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27.226800000000004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26.974700000000002</v>
      </c>
      <c r="Q44" s="2"/>
      <c r="T44" s="725" t="s">
        <v>759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26.722600000000003</v>
      </c>
      <c r="Q45" s="2"/>
      <c r="T45" s="728" t="s">
        <v>769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26.470500000000001</v>
      </c>
      <c r="Q46" s="2"/>
      <c r="T46" s="728" t="s">
        <v>770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26.218400000000003</v>
      </c>
      <c r="Q47" s="2"/>
      <c r="T47" s="728" t="s">
        <v>761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25.9663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25.714200000000002</v>
      </c>
      <c r="Q49" s="2"/>
      <c r="T49" s="728" t="s">
        <v>766</v>
      </c>
      <c r="U49" s="730">
        <v>20</v>
      </c>
      <c r="V49" s="728" t="s">
        <v>804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25.4621</v>
      </c>
      <c r="Q50" s="2"/>
      <c r="T50" s="728" t="s">
        <v>774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25.21</v>
      </c>
      <c r="Q51" s="2"/>
      <c r="T51" s="728" t="s">
        <v>800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24.957900000000002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24.7058</v>
      </c>
      <c r="Q53" s="2"/>
      <c r="T53" s="728" t="s">
        <v>798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24.453700000000001</v>
      </c>
      <c r="T54" s="728" t="s">
        <v>801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24.201599999999999</v>
      </c>
      <c r="T55" s="728" t="s">
        <v>802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23.9495</v>
      </c>
      <c r="T56" s="739" t="s">
        <v>803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23.697399999999998</v>
      </c>
      <c r="T57" s="735" t="s">
        <v>796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886</v>
      </c>
      <c r="J58" s="39"/>
      <c r="K58" s="39">
        <v>2972</v>
      </c>
      <c r="O58" s="81">
        <v>0.93</v>
      </c>
      <c r="P58" s="81">
        <f t="shared" si="13"/>
        <v>23.445300000000003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23.193200000000001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8" si="32">C60*(E60-D60)</f>
        <v>1747.6799999999998</v>
      </c>
      <c r="G60" s="39">
        <f t="shared" ref="G60:G68" si="33">D60*C60</f>
        <v>9140.32</v>
      </c>
      <c r="H60" s="226">
        <f t="shared" ref="H60:H68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22.941100000000002</v>
      </c>
      <c r="T60" s="729" t="s">
        <v>767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22.689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793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791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790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792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>
        <v>43140</v>
      </c>
      <c r="C67" s="435">
        <v>800</v>
      </c>
      <c r="D67" s="436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9" t="s">
        <v>794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795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782</v>
      </c>
      <c r="T76" s="22" t="s">
        <v>781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734</v>
      </c>
      <c r="V80" s="694" t="s">
        <v>735</v>
      </c>
      <c r="W80" s="692" t="s">
        <v>728</v>
      </c>
      <c r="X80" s="692" t="s">
        <v>729</v>
      </c>
      <c r="Y80" s="694" t="s">
        <v>731</v>
      </c>
      <c r="Z80" s="694" t="s">
        <v>732</v>
      </c>
      <c r="AA80" s="692" t="s">
        <v>730</v>
      </c>
      <c r="AB80" s="693" t="s">
        <v>733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5" priority="40">
      <formula>F98&gt;0</formula>
    </cfRule>
    <cfRule type="expression" dxfId="954" priority="41">
      <formula>F98&lt;0</formula>
    </cfRule>
  </conditionalFormatting>
  <conditionalFormatting sqref="Q7">
    <cfRule type="expression" dxfId="953" priority="28">
      <formula>Q7&gt;0</formula>
    </cfRule>
    <cfRule type="expression" dxfId="952" priority="29">
      <formula>Q7&lt;0</formula>
    </cfRule>
  </conditionalFormatting>
  <conditionalFormatting sqref="Q8">
    <cfRule type="expression" dxfId="951" priority="26">
      <formula>Q8&gt;0</formula>
    </cfRule>
    <cfRule type="expression" dxfId="950" priority="27">
      <formula>Q8&lt;0</formula>
    </cfRule>
  </conditionalFormatting>
  <conditionalFormatting sqref="F85:F97">
    <cfRule type="expression" dxfId="949" priority="24">
      <formula>F85&gt;0</formula>
    </cfRule>
    <cfRule type="expression" dxfId="948" priority="25">
      <formula>F85&lt;0</formula>
    </cfRule>
  </conditionalFormatting>
  <conditionalFormatting sqref="H85:H97">
    <cfRule type="expression" dxfId="947" priority="22">
      <formula>H85&gt;0</formula>
    </cfRule>
    <cfRule type="expression" dxfId="946" priority="23">
      <formula>H85&lt;0</formula>
    </cfRule>
  </conditionalFormatting>
  <conditionalFormatting sqref="H101:H104">
    <cfRule type="expression" dxfId="945" priority="18">
      <formula>H101&gt;0</formula>
    </cfRule>
    <cfRule type="expression" dxfId="944" priority="19">
      <formula>H101&lt;0</formula>
    </cfRule>
  </conditionalFormatting>
  <conditionalFormatting sqref="F101:F104">
    <cfRule type="expression" dxfId="943" priority="20">
      <formula>F101&gt;0</formula>
    </cfRule>
    <cfRule type="expression" dxfId="942" priority="21">
      <formula>F101&lt;0</formula>
    </cfRule>
  </conditionalFormatting>
  <conditionalFormatting sqref="M127">
    <cfRule type="expression" dxfId="941" priority="16">
      <formula>M127&gt;0</formula>
    </cfRule>
    <cfRule type="expression" dxfId="940" priority="17">
      <formula>M127&lt;0</formula>
    </cfRule>
  </conditionalFormatting>
  <conditionalFormatting sqref="F27:F28 F35:F80">
    <cfRule type="expression" dxfId="939" priority="14">
      <formula>F27&gt;0</formula>
    </cfRule>
    <cfRule type="expression" dxfId="938" priority="15">
      <formula>F27&lt;0</formula>
    </cfRule>
  </conditionalFormatting>
  <conditionalFormatting sqref="H27:H28 H35:H80">
    <cfRule type="expression" dxfId="937" priority="12">
      <formula>H27&gt;0</formula>
    </cfRule>
    <cfRule type="expression" dxfId="936" priority="13">
      <formula>H27&lt;0</formula>
    </cfRule>
  </conditionalFormatting>
  <conditionalFormatting sqref="Q10">
    <cfRule type="expression" dxfId="935" priority="10">
      <formula>Q10&gt;0</formula>
    </cfRule>
    <cfRule type="expression" dxfId="934" priority="11">
      <formula>Q10&lt;0</formula>
    </cfRule>
  </conditionalFormatting>
  <conditionalFormatting sqref="F29:F34">
    <cfRule type="expression" dxfId="933" priority="8">
      <formula>F29&gt;0</formula>
    </cfRule>
    <cfRule type="expression" dxfId="932" priority="9">
      <formula>F29&lt;0</formula>
    </cfRule>
  </conditionalFormatting>
  <conditionalFormatting sqref="H29:H34">
    <cfRule type="expression" dxfId="931" priority="6">
      <formula>H29&gt;0</formula>
    </cfRule>
    <cfRule type="expression" dxfId="930" priority="7">
      <formula>H29&lt;0</formula>
    </cfRule>
  </conditionalFormatting>
  <conditionalFormatting sqref="K32:K39">
    <cfRule type="expression" dxfId="929" priority="4">
      <formula>K32&gt;0</formula>
    </cfRule>
    <cfRule type="expression" dxfId="928" priority="5">
      <formula>K32&lt;0</formula>
    </cfRule>
  </conditionalFormatting>
  <conditionalFormatting sqref="K40:K80">
    <cfRule type="expression" dxfId="927" priority="2">
      <formula>K40&gt;0</formula>
    </cfRule>
    <cfRule type="expression" dxfId="926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58.47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58.47</v>
      </c>
      <c r="R4" s="487">
        <v>-2.3999999999999998E-3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64.317000000000007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63.732300000000002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63.147600000000004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62.562899999999999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61.978200000000001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61.393500000000003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60.808799999999998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60.2241</v>
      </c>
      <c r="Q48" s="2"/>
      <c r="T48" s="91" t="s">
        <v>324</v>
      </c>
      <c r="U48" s="86" t="s">
        <v>515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59.639400000000002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59.054699999999997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58.47</v>
      </c>
      <c r="Q51" s="2"/>
      <c r="T51" s="91" t="s">
        <v>104</v>
      </c>
      <c r="U51" s="86" t="s">
        <v>637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57.885300000000001</v>
      </c>
      <c r="Q52" s="2"/>
      <c r="T52" s="91" t="s">
        <v>105</v>
      </c>
      <c r="U52" s="86" t="s">
        <v>530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57.300599999999996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56.715899999999998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56.1312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55.546499999999995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54.961799999999997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54.377099999999999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53.792400000000001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53.207700000000003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52.622999999999998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4" priority="9">
      <formula>F39&gt;0</formula>
    </cfRule>
    <cfRule type="expression" dxfId="913" priority="10">
      <formula>F39&lt;0</formula>
    </cfRule>
  </conditionalFormatting>
  <conditionalFormatting sqref="F25:F38">
    <cfRule type="expression" dxfId="912" priority="7">
      <formula>F25&gt;0</formula>
    </cfRule>
    <cfRule type="expression" dxfId="911" priority="8">
      <formula>F25&lt;0</formula>
    </cfRule>
  </conditionalFormatting>
  <conditionalFormatting sqref="H25:H38">
    <cfRule type="expression" dxfId="910" priority="5">
      <formula>H25&gt;0</formula>
    </cfRule>
    <cfRule type="expression" dxfId="909" priority="6">
      <formula>H25&lt;0</formula>
    </cfRule>
  </conditionalFormatting>
  <conditionalFormatting sqref="Q7">
    <cfRule type="expression" dxfId="908" priority="3">
      <formula>Q7&gt;0</formula>
    </cfRule>
    <cfRule type="expression" dxfId="907" priority="4">
      <formula>Q7&lt;0</formula>
    </cfRule>
  </conditionalFormatting>
  <conditionalFormatting sqref="Q8">
    <cfRule type="expression" dxfId="906" priority="1">
      <formula>Q8&gt;0</formula>
    </cfRule>
    <cfRule type="expression" dxfId="90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880</v>
      </c>
      <c r="B2" s="486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251.33</v>
      </c>
      <c r="R4" s="509">
        <v>-1.21E-2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2513.3000000000002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458.24000000000024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1.3000000000001819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5.175159235669514E-4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0" t="s">
        <v>78</v>
      </c>
      <c r="P14" s="810"/>
      <c r="W14" s="134"/>
    </row>
    <row r="15" spans="1:23" ht="15.75" thickTop="1" x14ac:dyDescent="0.25">
      <c r="H15" s="70"/>
      <c r="O15" s="81">
        <v>1.1000000000000001</v>
      </c>
      <c r="P15" s="81">
        <f>O15*$Q$4</f>
        <v>276.46300000000002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273.94970000000001</v>
      </c>
      <c r="W16" s="134"/>
    </row>
    <row r="17" spans="1:23" x14ac:dyDescent="0.25">
      <c r="O17" s="81">
        <v>1.08</v>
      </c>
      <c r="P17" s="81">
        <f t="shared" si="0"/>
        <v>271.43640000000005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268.92310000000003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266.40980000000002</v>
      </c>
      <c r="W19" s="134"/>
    </row>
    <row r="20" spans="1:23" x14ac:dyDescent="0.25">
      <c r="O20" s="81">
        <v>1.05</v>
      </c>
      <c r="P20" s="81">
        <f t="shared" si="0"/>
        <v>263.8965</v>
      </c>
      <c r="W20" s="134"/>
    </row>
    <row r="21" spans="1:23" x14ac:dyDescent="0.25">
      <c r="O21" s="81">
        <v>1.04</v>
      </c>
      <c r="P21" s="81">
        <f t="shared" si="0"/>
        <v>261.38320000000004</v>
      </c>
      <c r="W21" s="134"/>
    </row>
    <row r="22" spans="1:23" x14ac:dyDescent="0.25">
      <c r="O22" s="81">
        <v>1.03</v>
      </c>
      <c r="P22" s="81">
        <f t="shared" si="0"/>
        <v>258.86990000000003</v>
      </c>
      <c r="W22" s="134"/>
    </row>
    <row r="23" spans="1:23" x14ac:dyDescent="0.25">
      <c r="O23" s="81">
        <v>1.02</v>
      </c>
      <c r="P23" s="81">
        <f t="shared" si="0"/>
        <v>256.35660000000001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1.01</v>
      </c>
      <c r="P24" s="81">
        <f t="shared" si="0"/>
        <v>253.84330000000003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251.33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248.8167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246.30340000000001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243.7901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241.27680000000001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238.76349999999999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236.25020000000001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233.73690000000002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231.22360000000003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228.71030000000002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226.197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4" priority="29">
      <formula>F29&gt;0</formula>
    </cfRule>
    <cfRule type="expression" dxfId="903" priority="30">
      <formula>F29&lt;0</formula>
    </cfRule>
  </conditionalFormatting>
  <conditionalFormatting sqref="Q7">
    <cfRule type="expression" dxfId="902" priority="27">
      <formula>Q7&gt;0</formula>
    </cfRule>
    <cfRule type="expression" dxfId="901" priority="28">
      <formula>Q7&lt;0</formula>
    </cfRule>
  </conditionalFormatting>
  <conditionalFormatting sqref="Q8">
    <cfRule type="expression" dxfId="900" priority="25">
      <formula>Q8&gt;0</formula>
    </cfRule>
    <cfRule type="expression" dxfId="899" priority="26">
      <formula>Q8&lt;0</formula>
    </cfRule>
  </conditionalFormatting>
  <conditionalFormatting sqref="F96:F110">
    <cfRule type="expression" dxfId="898" priority="19">
      <formula>F96&gt;0</formula>
    </cfRule>
    <cfRule type="expression" dxfId="897" priority="20">
      <formula>F96&lt;0</formula>
    </cfRule>
  </conditionalFormatting>
  <conditionalFormatting sqref="H96:H110">
    <cfRule type="expression" dxfId="896" priority="17">
      <formula>H96&gt;0</formula>
    </cfRule>
    <cfRule type="expression" dxfId="895" priority="18">
      <formula>H96&lt;0</formula>
    </cfRule>
  </conditionalFormatting>
  <conditionalFormatting sqref="Q10">
    <cfRule type="expression" dxfId="894" priority="15">
      <formula>Q10&gt;0</formula>
    </cfRule>
    <cfRule type="expression" dxfId="893" priority="16">
      <formula>Q10&lt;0</formula>
    </cfRule>
  </conditionalFormatting>
  <conditionalFormatting sqref="L29:L38">
    <cfRule type="expression" dxfId="892" priority="9">
      <formula>L29&gt;0</formula>
    </cfRule>
    <cfRule type="expression" dxfId="891" priority="10">
      <formula>L29&lt;0</formula>
    </cfRule>
  </conditionalFormatting>
  <conditionalFormatting sqref="F26:F29 H26:H29 J25:K29">
    <cfRule type="expression" dxfId="890" priority="7">
      <formula>F25&gt;0</formula>
    </cfRule>
    <cfRule type="expression" dxfId="889" priority="8">
      <formula>F25&lt;0</formula>
    </cfRule>
  </conditionalFormatting>
  <conditionalFormatting sqref="L25:L29">
    <cfRule type="expression" dxfId="888" priority="5">
      <formula>L25&gt;0</formula>
    </cfRule>
    <cfRule type="expression" dxfId="887" priority="6">
      <formula>L25&lt;0</formula>
    </cfRule>
  </conditionalFormatting>
  <conditionalFormatting sqref="F25">
    <cfRule type="expression" dxfId="886" priority="3">
      <formula>F25&gt;0</formula>
    </cfRule>
    <cfRule type="expression" dxfId="885" priority="4">
      <formula>F25&lt;0</formula>
    </cfRule>
  </conditionalFormatting>
  <conditionalFormatting sqref="H25">
    <cfRule type="expression" dxfId="884" priority="1">
      <formula>H25&gt;0</formula>
    </cfRule>
    <cfRule type="expression" dxfId="88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908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946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95.56</v>
      </c>
      <c r="R4" s="509">
        <v>-1.11E-2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3822.4</v>
      </c>
      <c r="T5" s="1">
        <v>43121</v>
      </c>
      <c r="U5" t="s">
        <v>965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219.20000000000027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219.20000000000027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6.0834813499111982E-2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2.3859355378819586E-2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105.11600000000001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104.16040000000001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103.20480000000001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102.2492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101.29360000000001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100.33800000000001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99.382400000000004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98.4268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97.47120000000001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96.515600000000006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95.56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94.604399999999998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93.648799999999994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92.693200000000004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91.7376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90.781999999999996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89.826399999999992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88.870800000000003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87.915200000000013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86.959600000000009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86.004000000000005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908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2" priority="21">
      <formula>F47&gt;0</formula>
    </cfRule>
    <cfRule type="expression" dxfId="881" priority="22">
      <formula>F47&lt;0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25:F46">
    <cfRule type="expression" dxfId="876" priority="15">
      <formula>F25&gt;0</formula>
    </cfRule>
    <cfRule type="expression" dxfId="875" priority="16">
      <formula>F25&lt;0</formula>
    </cfRule>
  </conditionalFormatting>
  <conditionalFormatting sqref="H25:H46">
    <cfRule type="expression" dxfId="874" priority="13">
      <formula>H25&gt;0</formula>
    </cfRule>
    <cfRule type="expression" dxfId="873" priority="14">
      <formula>H25&lt;0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784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870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869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67.39</v>
      </c>
      <c r="R4" s="509">
        <v>-6.6400000000000001E-2</v>
      </c>
      <c r="T4" s="1"/>
      <c r="U4" t="s">
        <v>873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6739</v>
      </c>
      <c r="U5" t="s">
        <v>871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872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-699.34000000000015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-699.34000000000015</v>
      </c>
      <c r="T8" s="1">
        <v>43114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-9.4018289026852789E-2</v>
      </c>
      <c r="U9" t="s">
        <v>927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0" t="s">
        <v>78</v>
      </c>
      <c r="P16" s="810"/>
      <c r="W16" s="134"/>
    </row>
    <row r="17" spans="1:23" ht="15.75" thickTop="1" x14ac:dyDescent="0.25">
      <c r="O17" s="81">
        <v>1.1000000000000001</v>
      </c>
      <c r="P17" s="81">
        <f>O17*$Q$4</f>
        <v>74.129000000000005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73.455100000000002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72.781199999999998</v>
      </c>
      <c r="Q19" s="2"/>
      <c r="W19" s="134"/>
    </row>
    <row r="20" spans="1:23" x14ac:dyDescent="0.25">
      <c r="O20" s="81">
        <v>1.07</v>
      </c>
      <c r="P20" s="81">
        <f t="shared" si="1"/>
        <v>72.107300000000009</v>
      </c>
      <c r="Q20" s="2"/>
      <c r="W20" s="134"/>
    </row>
    <row r="21" spans="1:23" x14ac:dyDescent="0.25">
      <c r="O21" s="81">
        <v>1.06</v>
      </c>
      <c r="P21" s="81">
        <f t="shared" si="1"/>
        <v>71.433400000000006</v>
      </c>
      <c r="Q21" s="2"/>
      <c r="W21" s="134"/>
    </row>
    <row r="22" spans="1:23" x14ac:dyDescent="0.25">
      <c r="O22" s="81">
        <v>1.05</v>
      </c>
      <c r="P22" s="81">
        <f t="shared" si="1"/>
        <v>70.759500000000003</v>
      </c>
      <c r="Q22" s="2"/>
      <c r="W22" s="134"/>
    </row>
    <row r="23" spans="1:23" x14ac:dyDescent="0.25">
      <c r="O23" s="81">
        <v>1.04</v>
      </c>
      <c r="P23" s="81">
        <f t="shared" si="1"/>
        <v>70.085599999999999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1.03</v>
      </c>
      <c r="P24" s="81">
        <f t="shared" si="1"/>
        <v>69.411699999999996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68.737800000000007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68.063900000000004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67.39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66.716099999999997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66.042199999999994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65.368300000000005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64.694400000000002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64.020499999999998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63.346599999999995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928</v>
      </c>
      <c r="L34" s="158"/>
      <c r="O34" s="81">
        <v>0.93</v>
      </c>
      <c r="P34" s="81">
        <f t="shared" si="1"/>
        <v>62.672700000000006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955</v>
      </c>
      <c r="L35" s="158"/>
      <c r="O35" s="81">
        <v>0.92</v>
      </c>
      <c r="P35" s="81">
        <f t="shared" si="1"/>
        <v>61.998800000000003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61.3249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60.651000000000003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980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0" priority="21">
      <formula>F25&gt;0</formula>
    </cfRule>
    <cfRule type="expression" dxfId="859" priority="22">
      <formula>F25&lt;0</formula>
    </cfRule>
  </conditionalFormatting>
  <conditionalFormatting sqref="Q7">
    <cfRule type="expression" dxfId="858" priority="19">
      <formula>Q7&gt;0</formula>
    </cfRule>
    <cfRule type="expression" dxfId="857" priority="20">
      <formula>Q7&lt;0</formula>
    </cfRule>
  </conditionalFormatting>
  <conditionalFormatting sqref="Q8">
    <cfRule type="expression" dxfId="856" priority="17">
      <formula>Q8&gt;0</formula>
    </cfRule>
    <cfRule type="expression" dxfId="855" priority="18">
      <formula>Q8&lt;0</formula>
    </cfRule>
  </conditionalFormatting>
  <conditionalFormatting sqref="F25:F46">
    <cfRule type="expression" dxfId="854" priority="15">
      <formula>F25&gt;0</formula>
    </cfRule>
    <cfRule type="expression" dxfId="853" priority="16">
      <formula>F25&lt;0</formula>
    </cfRule>
  </conditionalFormatting>
  <conditionalFormatting sqref="H25:H46">
    <cfRule type="expression" dxfId="852" priority="13">
      <formula>H25&gt;0</formula>
    </cfRule>
    <cfRule type="expression" dxfId="851" priority="14">
      <formula>H25&lt;0</formula>
    </cfRule>
  </conditionalFormatting>
  <conditionalFormatting sqref="F89:F110">
    <cfRule type="expression" dxfId="850" priority="11">
      <formula>F89&gt;0</formula>
    </cfRule>
    <cfRule type="expression" dxfId="849" priority="12">
      <formula>F89&lt;0</formula>
    </cfRule>
  </conditionalFormatting>
  <conditionalFormatting sqref="H89:H110">
    <cfRule type="expression" dxfId="848" priority="9">
      <formula>H89&gt;0</formula>
    </cfRule>
    <cfRule type="expression" dxfId="847" priority="10">
      <formula>H89&lt;0</formula>
    </cfRule>
  </conditionalFormatting>
  <conditionalFormatting sqref="Q10">
    <cfRule type="expression" dxfId="846" priority="7">
      <formula>Q10&gt;0</formula>
    </cfRule>
    <cfRule type="expression" dxfId="845" priority="8">
      <formula>Q10&lt;0</formula>
    </cfRule>
  </conditionalFormatting>
  <conditionalFormatting sqref="J36:J38">
    <cfRule type="expression" dxfId="844" priority="5">
      <formula>J36&gt;0</formula>
    </cfRule>
    <cfRule type="expression" dxfId="843" priority="6">
      <formula>J36&lt;0</formula>
    </cfRule>
  </conditionalFormatting>
  <conditionalFormatting sqref="K36:K38">
    <cfRule type="expression" dxfId="842" priority="3">
      <formula>K36&gt;0</formula>
    </cfRule>
    <cfRule type="expression" dxfId="841" priority="4">
      <formula>K36&lt;0</formula>
    </cfRule>
  </conditionalFormatting>
  <conditionalFormatting sqref="L25:L38">
    <cfRule type="expression" dxfId="840" priority="1">
      <formula>L25&gt;0</formula>
    </cfRule>
    <cfRule type="expression" dxfId="8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881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944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31.21</v>
      </c>
      <c r="R4" s="509">
        <v>-5.1900000000000002E-2</v>
      </c>
      <c r="T4" s="1">
        <v>43121</v>
      </c>
      <c r="U4" t="s">
        <v>964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9363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-1426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-0.13217165631661879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3.3322652995834666E-2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34.331000000000003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34.018900000000002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33.706800000000001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33.3947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33.082599999999999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32.770500000000006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32.458400000000005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32.146300000000004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31.834200000000003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31.522100000000002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31.21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30.8979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30.585799999999999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30.273700000000002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29.961600000000001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29.6495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29.337399999999999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29.025300000000001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28.713200000000001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28.401100000000003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28.089000000000002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8" priority="21">
      <formula>F47&gt;0</formula>
    </cfRule>
    <cfRule type="expression" dxfId="837" priority="22">
      <formula>F47&lt;0</formula>
    </cfRule>
  </conditionalFormatting>
  <conditionalFormatting sqref="Q7">
    <cfRule type="expression" dxfId="836" priority="19">
      <formula>Q7&gt;0</formula>
    </cfRule>
    <cfRule type="expression" dxfId="835" priority="20">
      <formula>Q7&lt;0</formula>
    </cfRule>
  </conditionalFormatting>
  <conditionalFormatting sqref="Q8">
    <cfRule type="expression" dxfId="834" priority="17">
      <formula>Q8&gt;0</formula>
    </cfRule>
    <cfRule type="expression" dxfId="833" priority="18">
      <formula>Q8&lt;0</formula>
    </cfRule>
  </conditionalFormatting>
  <conditionalFormatting sqref="F25:F46">
    <cfRule type="expression" dxfId="832" priority="15">
      <formula>F25&gt;0</formula>
    </cfRule>
    <cfRule type="expression" dxfId="831" priority="16">
      <formula>F25&lt;0</formula>
    </cfRule>
  </conditionalFormatting>
  <conditionalFormatting sqref="H25:H46">
    <cfRule type="expression" dxfId="830" priority="13">
      <formula>H25&gt;0</formula>
    </cfRule>
    <cfRule type="expression" dxfId="829" priority="14">
      <formula>H25&lt;0</formula>
    </cfRule>
  </conditionalFormatting>
  <conditionalFormatting sqref="F89:F110">
    <cfRule type="expression" dxfId="828" priority="11">
      <formula>F89&gt;0</formula>
    </cfRule>
    <cfRule type="expression" dxfId="827" priority="12">
      <formula>F89&lt;0</formula>
    </cfRule>
  </conditionalFormatting>
  <conditionalFormatting sqref="H89:H110">
    <cfRule type="expression" dxfId="826" priority="9">
      <formula>H89&gt;0</formula>
    </cfRule>
    <cfRule type="expression" dxfId="825" priority="10">
      <formula>H89&lt;0</formula>
    </cfRule>
  </conditionalFormatting>
  <conditionalFormatting sqref="Q10">
    <cfRule type="expression" dxfId="824" priority="7">
      <formula>Q10&gt;0</formula>
    </cfRule>
    <cfRule type="expression" dxfId="823" priority="8">
      <formula>Q10&lt;0</formula>
    </cfRule>
  </conditionalFormatting>
  <conditionalFormatting sqref="J25:J38">
    <cfRule type="expression" dxfId="822" priority="5">
      <formula>J25&gt;0</formula>
    </cfRule>
    <cfRule type="expression" dxfId="821" priority="6">
      <formula>J25&lt;0</formula>
    </cfRule>
  </conditionalFormatting>
  <conditionalFormatting sqref="K25:K38">
    <cfRule type="expression" dxfId="820" priority="3">
      <formula>K25&gt;0</formula>
    </cfRule>
    <cfRule type="expression" dxfId="819" priority="4">
      <formula>K25&lt;0</formula>
    </cfRule>
  </conditionalFormatting>
  <conditionalFormatting sqref="L25:L38">
    <cfRule type="expression" dxfId="818" priority="1">
      <formula>L25&gt;0</formula>
    </cfRule>
    <cfRule type="expression" dxfId="81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42.63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42.63</v>
      </c>
      <c r="R4" s="487">
        <v>1.04E-2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535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1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14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46.893000000000008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46.466700000000003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46.040400000000005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45.614100000000008</v>
      </c>
      <c r="Q28" s="2"/>
    </row>
    <row r="29" spans="1:32" x14ac:dyDescent="0.25">
      <c r="A29" s="10" t="s">
        <v>756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514</v>
      </c>
      <c r="K29" s="224" t="s">
        <v>480</v>
      </c>
      <c r="L29" s="224" t="s">
        <v>714</v>
      </c>
      <c r="M29" s="4"/>
      <c r="N29" s="4"/>
      <c r="O29" s="81">
        <v>1.06</v>
      </c>
      <c r="P29" s="81">
        <f t="shared" si="0"/>
        <v>45.187800000000003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44.761500000000005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44.335200000000007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43.908900000000003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43.482600000000005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43.0563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42.63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42.203700000000005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41.7774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41.351100000000002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40.924799999999998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40.4985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40.072200000000002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39.645900000000005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39.219600000000007</v>
      </c>
    </row>
    <row r="44" spans="1:32" x14ac:dyDescent="0.25">
      <c r="N44" s="4"/>
      <c r="O44" s="81">
        <v>0.91</v>
      </c>
      <c r="P44" s="81">
        <f t="shared" si="0"/>
        <v>38.793300000000002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38.367000000000004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514</v>
      </c>
      <c r="K200" s="224" t="s">
        <v>480</v>
      </c>
      <c r="L200" s="224" t="s">
        <v>714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6" priority="137">
      <formula>F30&gt;0</formula>
    </cfRule>
    <cfRule type="expression" dxfId="815" priority="138">
      <formula>F30&lt;0</formula>
    </cfRule>
  </conditionalFormatting>
  <conditionalFormatting sqref="H47:H58">
    <cfRule type="expression" dxfId="814" priority="129">
      <formula>H47&gt;0</formula>
    </cfRule>
    <cfRule type="expression" dxfId="813" priority="130">
      <formula>H47&lt;0</formula>
    </cfRule>
  </conditionalFormatting>
  <conditionalFormatting sqref="H59">
    <cfRule type="expression" dxfId="812" priority="119">
      <formula>H59&gt;0</formula>
    </cfRule>
    <cfRule type="expression" dxfId="811" priority="120">
      <formula>H59&lt;0</formula>
    </cfRule>
  </conditionalFormatting>
  <conditionalFormatting sqref="H60">
    <cfRule type="expression" dxfId="810" priority="115">
      <formula>H60&gt;0</formula>
    </cfRule>
    <cfRule type="expression" dxfId="809" priority="116">
      <formula>H60&lt;0</formula>
    </cfRule>
  </conditionalFormatting>
  <conditionalFormatting sqref="H61:H66">
    <cfRule type="expression" dxfId="808" priority="111">
      <formula>H61&gt;0</formula>
    </cfRule>
    <cfRule type="expression" dxfId="807" priority="112">
      <formula>H61&lt;0</formula>
    </cfRule>
  </conditionalFormatting>
  <conditionalFormatting sqref="Q8">
    <cfRule type="expression" dxfId="806" priority="95">
      <formula>Q8&gt;0</formula>
    </cfRule>
    <cfRule type="expression" dxfId="805" priority="96">
      <formula>Q8&lt;0</formula>
    </cfRule>
  </conditionalFormatting>
  <conditionalFormatting sqref="Q7">
    <cfRule type="expression" dxfId="804" priority="97">
      <formula>Q7&gt;0</formula>
    </cfRule>
    <cfRule type="expression" dxfId="803" priority="98">
      <formula>Q7&lt;0</formula>
    </cfRule>
  </conditionalFormatting>
  <conditionalFormatting sqref="F178 H178">
    <cfRule type="expression" dxfId="802" priority="93">
      <formula>F178&gt;0</formula>
    </cfRule>
    <cfRule type="expression" dxfId="801" priority="94">
      <formula>F178&lt;0</formula>
    </cfRule>
  </conditionalFormatting>
  <conditionalFormatting sqref="Q10">
    <cfRule type="expression" dxfId="800" priority="87">
      <formula>Q10&gt;0</formula>
    </cfRule>
    <cfRule type="expression" dxfId="799" priority="88">
      <formula>Q10&lt;0</formula>
    </cfRule>
  </conditionalFormatting>
  <conditionalFormatting sqref="Q9">
    <cfRule type="expression" dxfId="798" priority="81">
      <formula>Q9&gt;0</formula>
    </cfRule>
    <cfRule type="expression" dxfId="797" priority="82">
      <formula>Q9&lt;0</formula>
    </cfRule>
  </conditionalFormatting>
  <conditionalFormatting sqref="F201:F248">
    <cfRule type="expression" dxfId="796" priority="41">
      <formula>F201&gt;0</formula>
    </cfRule>
    <cfRule type="expression" dxfId="795" priority="42">
      <formula>F201&lt;0</formula>
    </cfRule>
  </conditionalFormatting>
  <conditionalFormatting sqref="H201:H248">
    <cfRule type="expression" dxfId="794" priority="39">
      <formula>H201&gt;0</formula>
    </cfRule>
    <cfRule type="expression" dxfId="793" priority="40">
      <formula>H201&lt;0</formula>
    </cfRule>
  </conditionalFormatting>
  <conditionalFormatting sqref="J208">
    <cfRule type="expression" dxfId="792" priority="37">
      <formula>J208&gt;0</formula>
    </cfRule>
    <cfRule type="expression" dxfId="791" priority="38">
      <formula>J208&lt;0</formula>
    </cfRule>
  </conditionalFormatting>
  <conditionalFormatting sqref="J214:J215">
    <cfRule type="expression" dxfId="790" priority="35">
      <formula>J214&gt;0</formula>
    </cfRule>
    <cfRule type="expression" dxfId="789" priority="36">
      <formula>J214&lt;0</formula>
    </cfRule>
  </conditionalFormatting>
  <conditionalFormatting sqref="J216">
    <cfRule type="expression" dxfId="788" priority="33">
      <formula>J216&gt;0</formula>
    </cfRule>
    <cfRule type="expression" dxfId="787" priority="34">
      <formula>J216&lt;0</formula>
    </cfRule>
  </conditionalFormatting>
  <conditionalFormatting sqref="J217:J219 J221:J224">
    <cfRule type="expression" dxfId="786" priority="31">
      <formula>J217&gt;0</formula>
    </cfRule>
    <cfRule type="expression" dxfId="785" priority="32">
      <formula>J217&lt;0</formula>
    </cfRule>
  </conditionalFormatting>
  <conditionalFormatting sqref="K208">
    <cfRule type="expression" dxfId="784" priority="29">
      <formula>K208&gt;0</formula>
    </cfRule>
    <cfRule type="expression" dxfId="783" priority="30">
      <formula>K208&lt;0</formula>
    </cfRule>
  </conditionalFormatting>
  <conditionalFormatting sqref="K214:K215">
    <cfRule type="expression" dxfId="782" priority="27">
      <formula>K214&gt;0</formula>
    </cfRule>
    <cfRule type="expression" dxfId="781" priority="28">
      <formula>K214&lt;0</formula>
    </cfRule>
  </conditionalFormatting>
  <conditionalFormatting sqref="K216">
    <cfRule type="expression" dxfId="780" priority="25">
      <formula>K216&gt;0</formula>
    </cfRule>
    <cfRule type="expression" dxfId="779" priority="26">
      <formula>K216&lt;0</formula>
    </cfRule>
  </conditionalFormatting>
  <conditionalFormatting sqref="K217:K224">
    <cfRule type="expression" dxfId="778" priority="23">
      <formula>K217&gt;0</formula>
    </cfRule>
    <cfRule type="expression" dxfId="777" priority="24">
      <formula>K217&lt;0</formula>
    </cfRule>
  </conditionalFormatting>
  <conditionalFormatting sqref="L208">
    <cfRule type="expression" dxfId="776" priority="21">
      <formula>L208&gt;0</formula>
    </cfRule>
    <cfRule type="expression" dxfId="775" priority="22">
      <formula>L208&lt;0</formula>
    </cfRule>
  </conditionalFormatting>
  <conditionalFormatting sqref="L214:L215">
    <cfRule type="expression" dxfId="774" priority="19">
      <formula>L214&gt;0</formula>
    </cfRule>
    <cfRule type="expression" dxfId="773" priority="20">
      <formula>L214&lt;0</formula>
    </cfRule>
  </conditionalFormatting>
  <conditionalFormatting sqref="L216">
    <cfRule type="expression" dxfId="772" priority="17">
      <formula>L216&gt;0</formula>
    </cfRule>
    <cfRule type="expression" dxfId="771" priority="18">
      <formula>L216&lt;0</formula>
    </cfRule>
  </conditionalFormatting>
  <conditionalFormatting sqref="L217:L224">
    <cfRule type="expression" dxfId="770" priority="15">
      <formula>L217&gt;0</formula>
    </cfRule>
    <cfRule type="expression" dxfId="769" priority="16">
      <formula>L217&lt;0</formula>
    </cfRule>
  </conditionalFormatting>
  <conditionalFormatting sqref="K225">
    <cfRule type="expression" dxfId="768" priority="13">
      <formula>K225&gt;0</formula>
    </cfRule>
    <cfRule type="expression" dxfId="767" priority="14">
      <formula>K225&lt;0</formula>
    </cfRule>
  </conditionalFormatting>
  <conditionalFormatting sqref="L225:L232">
    <cfRule type="expression" dxfId="766" priority="11">
      <formula>L225&gt;0</formula>
    </cfRule>
    <cfRule type="expression" dxfId="765" priority="12">
      <formula>L225&lt;0</formula>
    </cfRule>
  </conditionalFormatting>
  <conditionalFormatting sqref="K226">
    <cfRule type="expression" dxfId="764" priority="9">
      <formula>K226&gt;0</formula>
    </cfRule>
    <cfRule type="expression" dxfId="763" priority="10">
      <formula>K226&lt;0</formula>
    </cfRule>
  </conditionalFormatting>
  <conditionalFormatting sqref="K227">
    <cfRule type="expression" dxfId="762" priority="7">
      <formula>K227&gt;0</formula>
    </cfRule>
    <cfRule type="expression" dxfId="761" priority="8">
      <formula>K227&lt;0</formula>
    </cfRule>
  </conditionalFormatting>
  <conditionalFormatting sqref="K228:K248">
    <cfRule type="expression" dxfId="760" priority="5">
      <formula>K228&gt;0</formula>
    </cfRule>
    <cfRule type="expression" dxfId="759" priority="6">
      <formula>K228&lt;0</formula>
    </cfRule>
  </conditionalFormatting>
  <conditionalFormatting sqref="L233:L237">
    <cfRule type="expression" dxfId="758" priority="3">
      <formula>L233&gt;0</formula>
    </cfRule>
    <cfRule type="expression" dxfId="757" priority="4">
      <formula>L233&lt;0</formula>
    </cfRule>
  </conditionalFormatting>
  <conditionalFormatting sqref="L238:L243">
    <cfRule type="expression" dxfId="756" priority="1">
      <formula>L238&gt;0</formula>
    </cfRule>
    <cfRule type="expression" dxfId="75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58.03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58.03</v>
      </c>
      <c r="R4" s="504">
        <v>2.5999999999999999E-3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0" t="s">
        <v>78</v>
      </c>
      <c r="P40" s="81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63.833000000000006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63.252700000000004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62.672400000000003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62.092100000000002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61.511800000000001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60.931500000000007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60.351200000000006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59.770900000000005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59.190600000000003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58.610300000000002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58.03</v>
      </c>
      <c r="Q51" s="2"/>
      <c r="T51" s="85" t="s">
        <v>104</v>
      </c>
      <c r="U51" s="86" t="s">
        <v>638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57.4497</v>
      </c>
      <c r="Q52" s="2"/>
      <c r="T52" s="85" t="s">
        <v>105</v>
      </c>
      <c r="U52" s="86" t="s">
        <v>516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56.869399999999999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56.289099999999998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55.708799999999997</v>
      </c>
      <c r="T55" s="85" t="s">
        <v>107</v>
      </c>
      <c r="U55" s="86" t="s">
        <v>639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55.128499999999995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54.548200000000001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53.967900000000007</v>
      </c>
      <c r="T58" s="85" t="s">
        <v>108</v>
      </c>
      <c r="U58" s="86" t="s">
        <v>563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53.387600000000006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52.807300000000005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52.227000000000004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4" priority="11">
      <formula>F27&gt;0</formula>
    </cfRule>
    <cfRule type="expression" dxfId="753" priority="12">
      <formula>F27&lt;0</formula>
    </cfRule>
  </conditionalFormatting>
  <conditionalFormatting sqref="H27:H29">
    <cfRule type="expression" dxfId="752" priority="9">
      <formula>H27&gt;0</formula>
    </cfRule>
    <cfRule type="expression" dxfId="751" priority="10">
      <formula>H27&lt;0</formula>
    </cfRule>
  </conditionalFormatting>
  <conditionalFormatting sqref="F23:F26">
    <cfRule type="expression" dxfId="750" priority="7">
      <formula>F23&gt;0</formula>
    </cfRule>
    <cfRule type="expression" dxfId="749" priority="8">
      <formula>F23&lt;0</formula>
    </cfRule>
  </conditionalFormatting>
  <conditionalFormatting sqref="H23:H26">
    <cfRule type="expression" dxfId="748" priority="5">
      <formula>H23&gt;0</formula>
    </cfRule>
    <cfRule type="expression" dxfId="747" priority="6">
      <formula>H23&lt;0</formula>
    </cfRule>
  </conditionalFormatting>
  <conditionalFormatting sqref="Q8">
    <cfRule type="expression" dxfId="746" priority="1">
      <formula>Q8&gt;0</formula>
    </cfRule>
    <cfRule type="expression" dxfId="745" priority="2">
      <formula>Q8&lt;0</formula>
    </cfRule>
  </conditionalFormatting>
  <conditionalFormatting sqref="Q7">
    <cfRule type="expression" dxfId="744" priority="3">
      <formula>Q7&gt;0</formula>
    </cfRule>
    <cfRule type="expression" dxfId="74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44.46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44.46</v>
      </c>
      <c r="R4" s="504">
        <v>-8.3000000000000001E-3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0" t="s">
        <v>78</v>
      </c>
      <c r="P40" s="81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48.906000000000006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48.461400000000005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48.016800000000003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47.572200000000002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47.127600000000001</v>
      </c>
      <c r="Q45" s="2"/>
      <c r="T45" s="85" t="s">
        <v>99</v>
      </c>
      <c r="U45" s="86" t="s">
        <v>640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46.683</v>
      </c>
      <c r="Q46" s="2"/>
      <c r="T46" s="85" t="s">
        <v>100</v>
      </c>
      <c r="U46" s="86" t="s">
        <v>641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46.238400000000006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45.793800000000005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45.349200000000003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44.904600000000002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44.46</v>
      </c>
      <c r="Q51" s="2"/>
      <c r="T51" s="85" t="s">
        <v>104</v>
      </c>
      <c r="U51" s="86" t="s">
        <v>642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44.0154</v>
      </c>
      <c r="Q52" s="2"/>
      <c r="T52" s="85" t="s">
        <v>105</v>
      </c>
      <c r="U52" s="86" t="s">
        <v>525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43.570799999999998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43.126199999999997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42.681599999999996</v>
      </c>
      <c r="T55" s="85" t="s">
        <v>107</v>
      </c>
      <c r="U55" s="86" t="s">
        <v>643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42.237000000000002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41.792400000000001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41.347799999999999</v>
      </c>
      <c r="T58" s="85" t="s">
        <v>108</v>
      </c>
      <c r="U58" s="86" t="s">
        <v>564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40.903200000000005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40.458600000000004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40.014000000000003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2" priority="7">
      <formula>F21&gt;0</formula>
    </cfRule>
    <cfRule type="expression" dxfId="741" priority="8">
      <formula>F21&lt;0</formula>
    </cfRule>
  </conditionalFormatting>
  <conditionalFormatting sqref="F22">
    <cfRule type="expression" dxfId="740" priority="5">
      <formula>F22&gt;0</formula>
    </cfRule>
    <cfRule type="expression" dxfId="739" priority="6">
      <formula>F22&lt;0</formula>
    </cfRule>
  </conditionalFormatting>
  <conditionalFormatting sqref="Q8">
    <cfRule type="expression" dxfId="738" priority="1">
      <formula>Q8&gt;0</formula>
    </cfRule>
    <cfRule type="expression" dxfId="737" priority="2">
      <formula>Q8&lt;0</formula>
    </cfRule>
  </conditionalFormatting>
  <conditionalFormatting sqref="Q7">
    <cfRule type="expression" dxfId="736" priority="3">
      <formula>Q7&gt;0</formula>
    </cfRule>
    <cfRule type="expression" dxfId="73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42.8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42.8</v>
      </c>
      <c r="R4" s="487">
        <v>-3.04E-2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0" t="s">
        <v>78</v>
      </c>
      <c r="P44" s="81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47.08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46.652000000000001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46.223999999999997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45.795999999999999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45.368000000000002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44.94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44.512</v>
      </c>
      <c r="Q51" s="2"/>
      <c r="R51" s="33"/>
      <c r="T51" s="106" t="s">
        <v>104</v>
      </c>
      <c r="U51" s="104" t="s">
        <v>644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44.083999999999996</v>
      </c>
      <c r="Q52" s="2"/>
      <c r="R52" s="33"/>
      <c r="T52" s="106" t="s">
        <v>105</v>
      </c>
      <c r="U52" s="104" t="s">
        <v>542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43.655999999999999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43.227999999999994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42.8</v>
      </c>
      <c r="Q55" s="2"/>
      <c r="R55" s="33"/>
      <c r="T55" s="106" t="s">
        <v>107</v>
      </c>
      <c r="U55" s="104" t="s">
        <v>645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42.372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41.943999999999996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41.515999999999998</v>
      </c>
      <c r="Q58" s="2"/>
      <c r="R58" s="33"/>
      <c r="T58" s="106" t="s">
        <v>108</v>
      </c>
      <c r="U58" s="104" t="s">
        <v>565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41.087999999999994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40.659999999999997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40.231999999999992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39.804000000000002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39.375999999999998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38.948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38.519999999999996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4" priority="17">
      <formula>F38&gt;0</formula>
    </cfRule>
    <cfRule type="expression" dxfId="733" priority="18">
      <formula>F38&lt;0</formula>
    </cfRule>
  </conditionalFormatting>
  <conditionalFormatting sqref="H38:H72">
    <cfRule type="expression" dxfId="732" priority="9">
      <formula>H38&gt;0</formula>
    </cfRule>
    <cfRule type="expression" dxfId="731" priority="10">
      <formula>H38&lt;0</formula>
    </cfRule>
  </conditionalFormatting>
  <conditionalFormatting sqref="F21:F37">
    <cfRule type="expression" dxfId="730" priority="7">
      <formula>F21&gt;0</formula>
    </cfRule>
    <cfRule type="expression" dxfId="729" priority="8">
      <formula>F21&lt;0</formula>
    </cfRule>
  </conditionalFormatting>
  <conditionalFormatting sqref="H21:H37">
    <cfRule type="expression" dxfId="728" priority="5">
      <formula>H21&gt;0</formula>
    </cfRule>
    <cfRule type="expression" dxfId="727" priority="6">
      <formula>H21&lt;0</formula>
    </cfRule>
  </conditionalFormatting>
  <conditionalFormatting sqref="Q8">
    <cfRule type="expression" dxfId="726" priority="1">
      <formula>Q8&gt;0</formula>
    </cfRule>
    <cfRule type="expression" dxfId="725" priority="2">
      <formula>Q8&lt;0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128.30000000000001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128.30000000000001</v>
      </c>
      <c r="R4" s="504">
        <v>-2.5999999999999999E-3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0" t="s">
        <v>78</v>
      </c>
      <c r="P46" s="81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141.13000000000002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139.84700000000004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138.56400000000002</v>
      </c>
      <c r="Q49" s="33"/>
      <c r="R49"/>
      <c r="T49" s="85" t="s">
        <v>103</v>
      </c>
      <c r="U49" s="92" t="s">
        <v>646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137.28100000000003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135.99800000000002</v>
      </c>
      <c r="Q51" s="81"/>
      <c r="R51"/>
      <c r="T51" s="85" t="s">
        <v>104</v>
      </c>
      <c r="U51" s="127" t="s">
        <v>647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134.71500000000003</v>
      </c>
      <c r="Q52" s="81"/>
      <c r="R52"/>
      <c r="T52" s="85" t="s">
        <v>105</v>
      </c>
      <c r="U52" s="127" t="s">
        <v>518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133.43200000000002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132.14900000000003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130.86600000000001</v>
      </c>
      <c r="Q55" s="81"/>
      <c r="R55"/>
      <c r="T55" s="85" t="s">
        <v>107</v>
      </c>
      <c r="U55" s="127" t="s">
        <v>648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129.58300000000003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128.30000000000001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127.01700000000001</v>
      </c>
      <c r="Q58" s="81"/>
      <c r="R58"/>
      <c r="T58" s="85" t="s">
        <v>108</v>
      </c>
      <c r="U58" s="127" t="s">
        <v>566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125.73400000000001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124.45100000000001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123.16800000000001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121.88500000000001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120.602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119.31900000000002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118.03600000000002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116.75300000000001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115.47000000000001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2" priority="11">
      <formula>F24&gt;0</formula>
    </cfRule>
    <cfRule type="expression" dxfId="721" priority="12">
      <formula>F24&lt;0</formula>
    </cfRule>
  </conditionalFormatting>
  <conditionalFormatting sqref="H27:H30">
    <cfRule type="expression" dxfId="720" priority="9">
      <formula>H27&gt;0</formula>
    </cfRule>
    <cfRule type="expression" dxfId="719" priority="10">
      <formula>H27&lt;0</formula>
    </cfRule>
  </conditionalFormatting>
  <conditionalFormatting sqref="F25">
    <cfRule type="expression" dxfId="718" priority="7">
      <formula>F25&gt;0</formula>
    </cfRule>
    <cfRule type="expression" dxfId="717" priority="8">
      <formula>F25&lt;0</formula>
    </cfRule>
  </conditionalFormatting>
  <conditionalFormatting sqref="H24:H26">
    <cfRule type="expression" dxfId="716" priority="5">
      <formula>H24&gt;0</formula>
    </cfRule>
    <cfRule type="expression" dxfId="715" priority="6">
      <formula>H24&lt;0</formula>
    </cfRule>
  </conditionalFormatting>
  <conditionalFormatting sqref="Q7">
    <cfRule type="expression" dxfId="714" priority="3">
      <formula>Q7&gt;0</formula>
    </cfRule>
    <cfRule type="expression" dxfId="713" priority="4">
      <formula>Q7&lt;0</formula>
    </cfRule>
  </conditionalFormatting>
  <conditionalFormatting sqref="Q8">
    <cfRule type="expression" dxfId="712" priority="1">
      <formula>Q8&gt;0</formula>
    </cfRule>
    <cfRule type="expression" dxfId="71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57.5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57.5</v>
      </c>
      <c r="R4" s="505">
        <v>8.9999999999999998E-4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63.250000000000007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62.675000000000004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62.1</v>
      </c>
      <c r="R42" s="33"/>
      <c r="T42" s="85" t="s">
        <v>99</v>
      </c>
      <c r="U42" s="127" t="s">
        <v>649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61.525000000000006</v>
      </c>
      <c r="R43" s="81"/>
      <c r="T43" s="85" t="s">
        <v>100</v>
      </c>
      <c r="U43" s="127" t="s">
        <v>650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60.95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60.375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59.800000000000004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59.225000000000001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58.65</v>
      </c>
      <c r="R48" s="81"/>
      <c r="T48" s="85" t="s">
        <v>104</v>
      </c>
      <c r="U48" s="127" t="s">
        <v>651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58.075000000000003</v>
      </c>
      <c r="R49" s="81"/>
      <c r="T49" s="85" t="s">
        <v>105</v>
      </c>
      <c r="U49" s="127" t="s">
        <v>567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57.5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56.924999999999997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56.35</v>
      </c>
      <c r="R52" s="81"/>
      <c r="T52" s="85" t="s">
        <v>107</v>
      </c>
      <c r="U52" s="127" t="s">
        <v>652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55.774999999999999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55.199999999999996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54.625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54.05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53.475000000000001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52.900000000000006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52.325000000000003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51.75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0" priority="17">
      <formula>F28&gt;0</formula>
    </cfRule>
    <cfRule type="expression" dxfId="709" priority="18">
      <formula>F28&lt;0</formula>
    </cfRule>
  </conditionalFormatting>
  <conditionalFormatting sqref="F28 F33:F35">
    <cfRule type="expression" dxfId="708" priority="19">
      <formula>F28&gt;0</formula>
    </cfRule>
    <cfRule type="expression" dxfId="707" priority="20">
      <formula>F28&lt;0</formula>
    </cfRule>
  </conditionalFormatting>
  <conditionalFormatting sqref="H28 H33:H35">
    <cfRule type="expression" dxfId="706" priority="15">
      <formula>H28&gt;0</formula>
    </cfRule>
    <cfRule type="expression" dxfId="705" priority="16">
      <formula>H28&lt;0</formula>
    </cfRule>
  </conditionalFormatting>
  <conditionalFormatting sqref="F21:F27">
    <cfRule type="expression" dxfId="704" priority="13">
      <formula>F21&gt;0</formula>
    </cfRule>
    <cfRule type="expression" dxfId="703" priority="14">
      <formula>F21&lt;0</formula>
    </cfRule>
  </conditionalFormatting>
  <conditionalFormatting sqref="H21:H27">
    <cfRule type="expression" dxfId="702" priority="11">
      <formula>H21&gt;0</formula>
    </cfRule>
    <cfRule type="expression" dxfId="701" priority="12">
      <formula>H21&lt;0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Q7">
    <cfRule type="expression" dxfId="698" priority="9">
      <formula>Q7&gt;0</formula>
    </cfRule>
    <cfRule type="expression" dxfId="697" priority="10">
      <formula>Q7&lt;0</formula>
    </cfRule>
  </conditionalFormatting>
  <conditionalFormatting sqref="F29:F32">
    <cfRule type="expression" dxfId="696" priority="5">
      <formula>F29&gt;0</formula>
    </cfRule>
    <cfRule type="expression" dxfId="695" priority="6">
      <formula>F29&lt;0</formula>
    </cfRule>
  </conditionalFormatting>
  <conditionalFormatting sqref="H29:H32">
    <cfRule type="expression" dxfId="694" priority="3">
      <formula>H29&gt;0</formula>
    </cfRule>
    <cfRule type="expression" dxfId="693" priority="4">
      <formula>H29&lt;0</formula>
    </cfRule>
  </conditionalFormatting>
  <conditionalFormatting sqref="M37">
    <cfRule type="expression" dxfId="692" priority="1">
      <formula>M37&gt;0</formula>
    </cfRule>
    <cfRule type="expression" dxfId="69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5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5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6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6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266</v>
      </c>
      <c r="R4" s="487">
        <v>2.5000000000000001E-3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13300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4">
        <f>Q10+Q8</f>
        <v>204.93000000000029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44.100000000000364</v>
      </c>
    </row>
    <row r="9" spans="1:30" x14ac:dyDescent="0.25">
      <c r="O9" s="11" t="s">
        <v>210</v>
      </c>
      <c r="P9"/>
      <c r="Q9" s="134">
        <f>IF(Q2=0, 0, Q8/Q6)</f>
        <v>3.3268205101125059E-3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0" t="s">
        <v>78</v>
      </c>
      <c r="Q14" s="810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292.60000000000002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289.94</v>
      </c>
      <c r="R16" s="33"/>
    </row>
    <row r="17" spans="1:30" x14ac:dyDescent="0.25">
      <c r="P17" s="81">
        <v>1.08</v>
      </c>
      <c r="Q17" s="81">
        <f t="shared" si="0"/>
        <v>287.28000000000003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284.62</v>
      </c>
      <c r="R18" s="81"/>
    </row>
    <row r="19" spans="1:30" x14ac:dyDescent="0.25">
      <c r="P19" s="81">
        <v>1.06</v>
      </c>
      <c r="Q19" s="81">
        <f t="shared" si="0"/>
        <v>281.96000000000004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279.3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276.64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273.98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271.32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268.66000000000003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266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263.33999999999997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260.68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258.02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255.35999999999999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252.7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250.04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247.38000000000002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244.72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242.06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239.4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</row>
    <row r="58" spans="1:15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</row>
    <row r="59" spans="1:15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1">C59*(E59-D59)</f>
        <v>-96.699999999999875</v>
      </c>
      <c r="G59" s="651">
        <f t="shared" ref="G59:G65" si="2">D59*C59</f>
        <v>4791.95</v>
      </c>
      <c r="H59" s="652">
        <f t="shared" ref="H59:H65" si="3">(E59-D59)/D59</f>
        <v>-2.0179676332182071E-2</v>
      </c>
      <c r="I59" s="651"/>
      <c r="O59" s="2"/>
    </row>
    <row r="60" spans="1:15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1"/>
        <v>11.749999999999972</v>
      </c>
      <c r="G60" s="651">
        <f t="shared" si="2"/>
        <v>947.6</v>
      </c>
      <c r="H60" s="652">
        <f t="shared" si="3"/>
        <v>1.2399746728577429E-2</v>
      </c>
      <c r="I60" s="651"/>
      <c r="O60" s="2"/>
    </row>
    <row r="61" spans="1:15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1"/>
        <v>-8.6199999999996635</v>
      </c>
      <c r="G61" s="651">
        <f t="shared" si="2"/>
        <v>3764.62</v>
      </c>
      <c r="H61" s="652">
        <f t="shared" si="3"/>
        <v>-2.2897397346876083E-3</v>
      </c>
      <c r="I61" s="651"/>
    </row>
    <row r="62" spans="1:15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1"/>
        <v>-46.870000000000545</v>
      </c>
      <c r="G62" s="651">
        <f t="shared" si="2"/>
        <v>4682.37</v>
      </c>
      <c r="H62" s="652">
        <f t="shared" si="3"/>
        <v>-1.0009888154930204E-2</v>
      </c>
      <c r="I62" s="651"/>
    </row>
    <row r="63" spans="1:15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1"/>
        <v>56.79000000000002</v>
      </c>
      <c r="G63" s="651">
        <f t="shared" si="2"/>
        <v>2789.91</v>
      </c>
      <c r="H63" s="652">
        <f t="shared" si="3"/>
        <v>2.0355495338559317E-2</v>
      </c>
      <c r="I63" s="651"/>
    </row>
    <row r="64" spans="1:15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1"/>
        <v>119.05000000000001</v>
      </c>
      <c r="G64" s="651">
        <f t="shared" si="2"/>
        <v>846.94999999999993</v>
      </c>
      <c r="H64" s="652">
        <f t="shared" si="3"/>
        <v>0.1405631973552158</v>
      </c>
      <c r="I64" s="651"/>
    </row>
    <row r="65" spans="2:9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1"/>
        <v>148.05000000000007</v>
      </c>
      <c r="G65" s="651">
        <f t="shared" si="2"/>
        <v>846.94999999999993</v>
      </c>
      <c r="H65" s="652">
        <f t="shared" si="3"/>
        <v>0.17480370742074511</v>
      </c>
      <c r="I65" s="651"/>
    </row>
    <row r="66" spans="2:9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</row>
    <row r="67" spans="2:9" x14ac:dyDescent="0.25">
      <c r="B67" s="650"/>
      <c r="C67" s="649"/>
      <c r="D67" s="651"/>
      <c r="E67" s="651"/>
      <c r="F67" s="651"/>
      <c r="G67" s="651"/>
      <c r="H67" s="652"/>
      <c r="I67" s="651"/>
    </row>
    <row r="68" spans="2:9" x14ac:dyDescent="0.25">
      <c r="B68" s="650"/>
      <c r="C68" s="649"/>
      <c r="D68" s="651"/>
      <c r="E68" s="651"/>
      <c r="F68" s="651"/>
      <c r="G68" s="651"/>
      <c r="H68" s="652"/>
      <c r="I68" s="651"/>
    </row>
    <row r="69" spans="2:9" x14ac:dyDescent="0.25">
      <c r="B69" s="650"/>
      <c r="C69" s="649"/>
      <c r="D69" s="651"/>
      <c r="E69" s="651"/>
      <c r="F69" s="651"/>
      <c r="G69" s="651"/>
      <c r="H69" s="652"/>
      <c r="I69" s="651"/>
    </row>
    <row r="70" spans="2:9" x14ac:dyDescent="0.25">
      <c r="B70" s="650"/>
      <c r="C70" s="649"/>
      <c r="D70" s="651"/>
      <c r="E70" s="651"/>
      <c r="F70" s="651"/>
      <c r="G70" s="651"/>
      <c r="H70" s="652"/>
      <c r="I70" s="651"/>
    </row>
    <row r="71" spans="2:9" x14ac:dyDescent="0.25">
      <c r="B71" s="650"/>
      <c r="C71" s="649"/>
      <c r="D71" s="651"/>
      <c r="E71" s="651"/>
      <c r="F71" s="651"/>
      <c r="G71" s="651"/>
      <c r="H71" s="652"/>
      <c r="I71" s="651"/>
    </row>
    <row r="72" spans="2:9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14:Q14"/>
  </mergeCells>
  <conditionalFormatting sqref="F25:F27">
    <cfRule type="expression" dxfId="690" priority="33">
      <formula>F25&gt;0</formula>
    </cfRule>
    <cfRule type="expression" dxfId="689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8" priority="25">
      <formula>F28&gt;0</formula>
    </cfRule>
    <cfRule type="expression" dxfId="687" priority="26">
      <formula>F28&lt;0</formula>
    </cfRule>
  </conditionalFormatting>
  <conditionalFormatting sqref="F28:F35">
    <cfRule type="expression" dxfId="686" priority="27">
      <formula>F28&gt;0</formula>
    </cfRule>
    <cfRule type="expression" dxfId="685" priority="28">
      <formula>F28&lt;0</formula>
    </cfRule>
  </conditionalFormatting>
  <conditionalFormatting sqref="H25:H35">
    <cfRule type="expression" dxfId="684" priority="23">
      <formula>H25&gt;0</formula>
    </cfRule>
    <cfRule type="expression" dxfId="683" priority="24">
      <formula>H25&lt;0</formula>
    </cfRule>
  </conditionalFormatting>
  <conditionalFormatting sqref="F21:F24">
    <cfRule type="expression" dxfId="682" priority="21">
      <formula>F21&gt;0</formula>
    </cfRule>
    <cfRule type="expression" dxfId="681" priority="22">
      <formula>F21&lt;0</formula>
    </cfRule>
  </conditionalFormatting>
  <conditionalFormatting sqref="H21:H24">
    <cfRule type="expression" dxfId="680" priority="19">
      <formula>H21&gt;0</formula>
    </cfRule>
    <cfRule type="expression" dxfId="679" priority="20">
      <formula>H21&lt;0</formula>
    </cfRule>
  </conditionalFormatting>
  <conditionalFormatting sqref="Q8">
    <cfRule type="expression" dxfId="678" priority="15">
      <formula>Q8&gt;0</formula>
    </cfRule>
    <cfRule type="expression" dxfId="677" priority="16">
      <formula>Q8&lt;0</formula>
    </cfRule>
  </conditionalFormatting>
  <conditionalFormatting sqref="Q7">
    <cfRule type="expression" dxfId="676" priority="17">
      <formula>Q7&gt;0</formula>
    </cfRule>
    <cfRule type="expression" dxfId="675" priority="18">
      <formula>Q7&lt;0</formula>
    </cfRule>
  </conditionalFormatting>
  <conditionalFormatting sqref="F62:F64">
    <cfRule type="expression" dxfId="674" priority="13">
      <formula>F62&gt;0</formula>
    </cfRule>
    <cfRule type="expression" dxfId="673" priority="14">
      <formula>F62&lt;0</formula>
    </cfRule>
  </conditionalFormatting>
  <conditionalFormatting sqref="F65:F72">
    <cfRule type="expression" dxfId="672" priority="9">
      <formula>F65&gt;0</formula>
    </cfRule>
    <cfRule type="expression" dxfId="671" priority="10">
      <formula>F65&lt;0</formula>
    </cfRule>
  </conditionalFormatting>
  <conditionalFormatting sqref="F65:F72">
    <cfRule type="expression" dxfId="670" priority="11">
      <formula>F65&gt;0</formula>
    </cfRule>
    <cfRule type="expression" dxfId="669" priority="12">
      <formula>F65&lt;0</formula>
    </cfRule>
  </conditionalFormatting>
  <conditionalFormatting sqref="H62:H72">
    <cfRule type="expression" dxfId="668" priority="7">
      <formula>H62&gt;0</formula>
    </cfRule>
    <cfRule type="expression" dxfId="667" priority="8">
      <formula>H62&lt;0</formula>
    </cfRule>
  </conditionalFormatting>
  <conditionalFormatting sqref="F58:F61">
    <cfRule type="expression" dxfId="666" priority="5">
      <formula>F58&gt;0</formula>
    </cfRule>
    <cfRule type="expression" dxfId="665" priority="6">
      <formula>F58&lt;0</formula>
    </cfRule>
  </conditionalFormatting>
  <conditionalFormatting sqref="H58:H61">
    <cfRule type="expression" dxfId="664" priority="3">
      <formula>H58&gt;0</formula>
    </cfRule>
    <cfRule type="expression" dxfId="663" priority="4">
      <formula>H58&lt;0</formula>
    </cfRule>
  </conditionalFormatting>
  <conditionalFormatting sqref="Q10">
    <cfRule type="expression" dxfId="662" priority="1">
      <formula>Q10&gt;0</formula>
    </cfRule>
    <cfRule type="expression" dxfId="6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103.58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103.58</v>
      </c>
      <c r="R4" s="487">
        <v>-5.0000000000000001E-3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113.938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112.90220000000001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111.8664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110.8306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109.79480000000001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108.759</v>
      </c>
      <c r="R42" s="81"/>
      <c r="T42" s="85" t="s">
        <v>99</v>
      </c>
      <c r="U42" s="127" t="s">
        <v>653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107.72320000000001</v>
      </c>
      <c r="R43" s="81"/>
      <c r="T43" s="85" t="s">
        <v>100</v>
      </c>
      <c r="U43" s="127" t="s">
        <v>654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106.6874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105.6516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104.61579999999999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103.58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102.5442</v>
      </c>
      <c r="R48" s="81"/>
      <c r="T48" s="85" t="s">
        <v>104</v>
      </c>
      <c r="U48" s="127" t="s">
        <v>655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101.50839999999999</v>
      </c>
      <c r="R49" s="81"/>
      <c r="T49" s="85" t="s">
        <v>105</v>
      </c>
      <c r="U49" s="127" t="s">
        <v>656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100.4726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99.436799999999991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98.400999999999996</v>
      </c>
      <c r="R52" s="81"/>
      <c r="T52" s="85" t="s">
        <v>107</v>
      </c>
      <c r="U52" s="127" t="s">
        <v>657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97.365199999999987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96.329400000000007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95.293599999999998</v>
      </c>
      <c r="R55" s="81"/>
      <c r="T55" s="85" t="s">
        <v>108</v>
      </c>
      <c r="U55" s="127" t="s">
        <v>554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94.257800000000003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93.221999999999994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0" priority="29">
      <formula>F40&gt;0</formula>
    </cfRule>
    <cfRule type="expression" dxfId="659" priority="30">
      <formula>F40&lt;0</formula>
    </cfRule>
  </conditionalFormatting>
  <conditionalFormatting sqref="F40:F45">
    <cfRule type="expression" dxfId="658" priority="31">
      <formula>F40&gt;0</formula>
    </cfRule>
    <cfRule type="expression" dxfId="657" priority="32">
      <formula>F40&lt;0</formula>
    </cfRule>
  </conditionalFormatting>
  <conditionalFormatting sqref="H40:H45">
    <cfRule type="expression" dxfId="656" priority="27">
      <formula>H40&gt;0</formula>
    </cfRule>
    <cfRule type="expression" dxfId="655" priority="28">
      <formula>H40&lt;0</formula>
    </cfRule>
  </conditionalFormatting>
  <conditionalFormatting sqref="F23:F39">
    <cfRule type="expression" dxfId="654" priority="13">
      <formula>F23&gt;0</formula>
    </cfRule>
    <cfRule type="expression" dxfId="653" priority="14">
      <formula>F23&lt;0</formula>
    </cfRule>
  </conditionalFormatting>
  <conditionalFormatting sqref="H23:H39">
    <cfRule type="expression" dxfId="652" priority="11">
      <formula>H23&gt;0</formula>
    </cfRule>
    <cfRule type="expression" dxfId="651" priority="12">
      <formula>H23&lt;0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Q8">
    <cfRule type="expression" dxfId="648" priority="7">
      <formula>Q8&gt;0</formula>
    </cfRule>
    <cfRule type="expression" dxfId="647" priority="8">
      <formula>Q8&lt;0</formula>
    </cfRule>
  </conditionalFormatting>
  <conditionalFormatting sqref="Q10">
    <cfRule type="expression" dxfId="646" priority="1">
      <formula>Q10&gt;0</formula>
    </cfRule>
    <cfRule type="expression" dxfId="64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75.66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75.66</v>
      </c>
      <c r="R4" s="487">
        <v>-1.55E-2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83.225999999999999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82.469400000000007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81.712800000000001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80.956199999999995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80.199600000000004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79.442999999999998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78.686400000000006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77.9298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77.173199999999994</v>
      </c>
      <c r="Q51" s="2"/>
      <c r="T51" s="106" t="s">
        <v>104</v>
      </c>
      <c r="U51" s="104" t="s">
        <v>658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76.416600000000003</v>
      </c>
      <c r="Q52" s="2"/>
      <c r="T52" s="106" t="s">
        <v>105</v>
      </c>
      <c r="U52" s="104" t="s">
        <v>659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75.66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74.903399999999991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74.146799999999999</v>
      </c>
      <c r="T55" s="106" t="s">
        <v>107</v>
      </c>
      <c r="U55" s="104" t="s">
        <v>660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73.390199999999993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72.633599999999987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71.876999999999995</v>
      </c>
      <c r="T58" s="106" t="s">
        <v>108</v>
      </c>
      <c r="U58" s="104" t="s">
        <v>536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71.120399999999989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70.363799999999998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69.607200000000006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68.8506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68.093999999999994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4" priority="39">
      <formula>Q12&gt;0</formula>
    </cfRule>
    <cfRule type="expression" dxfId="64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2" priority="33">
      <formula>F25&gt;0</formula>
    </cfRule>
    <cfRule type="expression" dxfId="641" priority="34">
      <formula>F25&lt;0</formula>
    </cfRule>
  </conditionalFormatting>
  <conditionalFormatting sqref="F30">
    <cfRule type="expression" dxfId="640" priority="31">
      <formula>F30&gt;0</formula>
    </cfRule>
    <cfRule type="expression" dxfId="639" priority="32">
      <formula>F30&lt;0</formula>
    </cfRule>
  </conditionalFormatting>
  <conditionalFormatting sqref="F31">
    <cfRule type="expression" dxfId="638" priority="29">
      <formula>F31&gt;0</formula>
    </cfRule>
    <cfRule type="expression" dxfId="637" priority="30">
      <formula>F31&lt;0</formula>
    </cfRule>
  </conditionalFormatting>
  <conditionalFormatting sqref="F32:F34">
    <cfRule type="expression" dxfId="636" priority="27">
      <formula>F32&gt;0</formula>
    </cfRule>
    <cfRule type="expression" dxfId="635" priority="28">
      <formula>F32&lt;0</formula>
    </cfRule>
  </conditionalFormatting>
  <conditionalFormatting sqref="H25:H29">
    <cfRule type="expression" dxfId="634" priority="25">
      <formula>H25&gt;0</formula>
    </cfRule>
    <cfRule type="expression" dxfId="633" priority="26">
      <formula>H25&lt;0</formula>
    </cfRule>
  </conditionalFormatting>
  <conditionalFormatting sqref="H30">
    <cfRule type="expression" dxfId="632" priority="23">
      <formula>H30&gt;0</formula>
    </cfRule>
    <cfRule type="expression" dxfId="631" priority="24">
      <formula>H30&lt;0</formula>
    </cfRule>
  </conditionalFormatting>
  <conditionalFormatting sqref="H31">
    <cfRule type="expression" dxfId="630" priority="21">
      <formula>H31&gt;0</formula>
    </cfRule>
    <cfRule type="expression" dxfId="629" priority="22">
      <formula>H31&lt;0</formula>
    </cfRule>
  </conditionalFormatting>
  <conditionalFormatting sqref="H32:H34">
    <cfRule type="expression" dxfId="628" priority="19">
      <formula>H32&gt;0</formula>
    </cfRule>
    <cfRule type="expression" dxfId="627" priority="20">
      <formula>H32&lt;0</formula>
    </cfRule>
  </conditionalFormatting>
  <conditionalFormatting sqref="F35">
    <cfRule type="expression" dxfId="626" priority="17">
      <formula>F35&gt;0</formula>
    </cfRule>
    <cfRule type="expression" dxfId="625" priority="18">
      <formula>F35&lt;0</formula>
    </cfRule>
  </conditionalFormatting>
  <conditionalFormatting sqref="H35">
    <cfRule type="expression" dxfId="624" priority="15">
      <formula>H35&gt;0</formula>
    </cfRule>
    <cfRule type="expression" dxfId="623" priority="16">
      <formula>H35&lt;0</formula>
    </cfRule>
  </conditionalFormatting>
  <conditionalFormatting sqref="F36">
    <cfRule type="expression" dxfId="622" priority="13">
      <formula>F36&gt;0</formula>
    </cfRule>
    <cfRule type="expression" dxfId="621" priority="14">
      <formula>F36&lt;0</formula>
    </cfRule>
  </conditionalFormatting>
  <conditionalFormatting sqref="H36">
    <cfRule type="expression" dxfId="620" priority="11">
      <formula>H36&gt;0</formula>
    </cfRule>
    <cfRule type="expression" dxfId="619" priority="12">
      <formula>H36&lt;0</formula>
    </cfRule>
  </conditionalFormatting>
  <conditionalFormatting sqref="H23:H24">
    <cfRule type="expression" dxfId="618" priority="5">
      <formula>H23&gt;0</formula>
    </cfRule>
    <cfRule type="expression" dxfId="617" priority="6">
      <formula>H23&lt;0</formula>
    </cfRule>
  </conditionalFormatting>
  <conditionalFormatting sqref="F23:F24">
    <cfRule type="expression" dxfId="616" priority="7">
      <formula>F23&gt;0</formula>
    </cfRule>
    <cfRule type="expression" dxfId="615" priority="8">
      <formula>F23&lt;0</formula>
    </cfRule>
  </conditionalFormatting>
  <conditionalFormatting sqref="Q7">
    <cfRule type="expression" dxfId="614" priority="3">
      <formula>Q7&gt;0</formula>
    </cfRule>
    <cfRule type="expression" dxfId="613" priority="4">
      <formula>Q7&lt;0</formula>
    </cfRule>
  </conditionalFormatting>
  <conditionalFormatting sqref="Q8">
    <cfRule type="expression" dxfId="612" priority="1">
      <formula>Q8&gt;0</formula>
    </cfRule>
    <cfRule type="expression" dxfId="61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58</v>
      </c>
      <c r="R4" s="487">
        <v>2.6499999999999999E-2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6960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2198.5300000000016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593.94999999999982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9.3299612789720446E-2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2.6896551724137931E-2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714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0" t="s">
        <v>78</v>
      </c>
      <c r="Q39" s="81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63.800000000000004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63.220000000000006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62.64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62.06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61.480000000000004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60.900000000000006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60.32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59.74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59.160000000000004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58.58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57.42</v>
      </c>
      <c r="R51" s="81"/>
      <c r="T51" s="85" t="s">
        <v>104</v>
      </c>
      <c r="U51" s="86" t="s">
        <v>661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56.839999999999996</v>
      </c>
      <c r="R52" s="81"/>
      <c r="T52" s="85" t="s">
        <v>105</v>
      </c>
      <c r="U52" s="86" t="s">
        <v>490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56.26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55.68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55.099999999999994</v>
      </c>
      <c r="R55" s="81"/>
      <c r="T55" s="85" t="s">
        <v>107</v>
      </c>
      <c r="U55" s="86" t="s">
        <v>662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54.519999999999996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53.940000000000005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53.36</v>
      </c>
      <c r="R58" s="81"/>
      <c r="T58" s="85" t="s">
        <v>108</v>
      </c>
      <c r="U58" s="86" t="s">
        <v>568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52.78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52.2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0" priority="55">
      <formula>Q8&gt;0</formula>
    </cfRule>
    <cfRule type="expression" dxfId="609" priority="56">
      <formula>Q8&lt;0</formula>
    </cfRule>
  </conditionalFormatting>
  <conditionalFormatting sqref="Q7">
    <cfRule type="expression" dxfId="608" priority="57">
      <formula>Q7&gt;0</formula>
    </cfRule>
    <cfRule type="expression" dxfId="607" priority="58">
      <formula>Q7&lt;0</formula>
    </cfRule>
  </conditionalFormatting>
  <conditionalFormatting sqref="M50">
    <cfRule type="expression" dxfId="606" priority="45">
      <formula>M50&gt;0</formula>
    </cfRule>
    <cfRule type="expression" dxfId="605" priority="46">
      <formula>M50&lt;0</formula>
    </cfRule>
  </conditionalFormatting>
  <conditionalFormatting sqref="M50">
    <cfRule type="expression" dxfId="604" priority="47">
      <formula>M50&gt;0</formula>
    </cfRule>
    <cfRule type="expression" dxfId="603" priority="48">
      <formula>M50&lt;0</formula>
    </cfRule>
  </conditionalFormatting>
  <conditionalFormatting sqref="F24:F31">
    <cfRule type="expression" dxfId="602" priority="33">
      <formula>F24&gt;0</formula>
    </cfRule>
    <cfRule type="expression" dxfId="601" priority="34">
      <formula>F24&lt;0</formula>
    </cfRule>
  </conditionalFormatting>
  <conditionalFormatting sqref="F24:F31">
    <cfRule type="expression" dxfId="600" priority="35">
      <formula>F24&gt;0</formula>
    </cfRule>
    <cfRule type="expression" dxfId="599" priority="36">
      <formula>F24&lt;0</formula>
    </cfRule>
  </conditionalFormatting>
  <conditionalFormatting sqref="H24:H31">
    <cfRule type="expression" dxfId="598" priority="31">
      <formula>H24&gt;0</formula>
    </cfRule>
    <cfRule type="expression" dxfId="597" priority="32">
      <formula>H24&lt;0</formula>
    </cfRule>
  </conditionalFormatting>
  <conditionalFormatting sqref="J27:J34">
    <cfRule type="expression" dxfId="596" priority="1">
      <formula>J27&gt;0</formula>
    </cfRule>
    <cfRule type="expression" dxfId="595" priority="2">
      <formula>J27&lt;0</formula>
    </cfRule>
  </conditionalFormatting>
  <conditionalFormatting sqref="J27:J34">
    <cfRule type="expression" dxfId="594" priority="3">
      <formula>J27&gt;0</formula>
    </cfRule>
    <cfRule type="expression" dxfId="59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47.3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47.3</v>
      </c>
      <c r="R4" s="487">
        <v>1.44E-2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51.557000000000002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51.084000000000003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50.610999999999997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50.137999999999998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49.664999999999999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49.192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48.719000000000001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48.245999999999995</v>
      </c>
      <c r="R48" s="81"/>
      <c r="T48" s="85" t="s">
        <v>104</v>
      </c>
      <c r="U48" s="86" t="s">
        <v>663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47.772999999999996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46.826999999999998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46.353999999999999</v>
      </c>
      <c r="R52" s="81"/>
      <c r="T52" s="85" t="s">
        <v>107</v>
      </c>
      <c r="U52" s="86" t="s">
        <v>664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45.880999999999993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45.407999999999994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44.934999999999995</v>
      </c>
      <c r="R55" s="81"/>
      <c r="T55" s="85" t="s">
        <v>108</v>
      </c>
      <c r="U55" s="86" t="s">
        <v>526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44.461999999999996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43.988999999999997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43.515999999999998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43.042999999999999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42.57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92" priority="66">
      <formula>F22&gt;0</formula>
    </cfRule>
    <cfRule type="expression" dxfId="5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0" priority="53">
      <formula>F41&gt;0</formula>
    </cfRule>
    <cfRule type="expression" dxfId="589" priority="54">
      <formula>F41&lt;0</formula>
    </cfRule>
  </conditionalFormatting>
  <conditionalFormatting sqref="F41">
    <cfRule type="expression" dxfId="588" priority="57">
      <formula>F41&gt;0</formula>
    </cfRule>
    <cfRule type="expression" dxfId="587" priority="58">
      <formula>F41&lt;0</formula>
    </cfRule>
  </conditionalFormatting>
  <conditionalFormatting sqref="H41">
    <cfRule type="expression" dxfId="586" priority="35">
      <formula>H41&gt;0</formula>
    </cfRule>
    <cfRule type="expression" dxfId="585" priority="36">
      <formula>H41&lt;0</formula>
    </cfRule>
  </conditionalFormatting>
  <conditionalFormatting sqref="F89:F95">
    <cfRule type="expression" dxfId="584" priority="29">
      <formula>F89&gt;0</formula>
    </cfRule>
    <cfRule type="expression" dxfId="583" priority="30">
      <formula>F89&lt;0</formula>
    </cfRule>
  </conditionalFormatting>
  <conditionalFormatting sqref="F96:F110">
    <cfRule type="expression" dxfId="582" priority="25">
      <formula>F96&gt;0</formula>
    </cfRule>
    <cfRule type="expression" dxfId="581" priority="26">
      <formula>F96&lt;0</formula>
    </cfRule>
  </conditionalFormatting>
  <conditionalFormatting sqref="F96:F110">
    <cfRule type="expression" dxfId="580" priority="27">
      <formula>F96&gt;0</formula>
    </cfRule>
    <cfRule type="expression" dxfId="579" priority="28">
      <formula>F96&lt;0</formula>
    </cfRule>
  </conditionalFormatting>
  <conditionalFormatting sqref="H89:H100">
    <cfRule type="expression" dxfId="578" priority="23">
      <formula>H89&gt;0</formula>
    </cfRule>
    <cfRule type="expression" dxfId="577" priority="24">
      <formula>H89&lt;0</formula>
    </cfRule>
  </conditionalFormatting>
  <conditionalFormatting sqref="H101">
    <cfRule type="expression" dxfId="576" priority="21">
      <formula>H101&gt;0</formula>
    </cfRule>
    <cfRule type="expression" dxfId="575" priority="22">
      <formula>H101&lt;0</formula>
    </cfRule>
  </conditionalFormatting>
  <conditionalFormatting sqref="F111:F116">
    <cfRule type="expression" dxfId="574" priority="19">
      <formula>F111&gt;0</formula>
    </cfRule>
    <cfRule type="expression" dxfId="573" priority="20">
      <formula>F111&lt;0</formula>
    </cfRule>
  </conditionalFormatting>
  <conditionalFormatting sqref="H103:H116">
    <cfRule type="expression" dxfId="572" priority="17">
      <formula>H103&gt;0</formula>
    </cfRule>
    <cfRule type="expression" dxfId="571" priority="18">
      <formula>H103&lt;0</formula>
    </cfRule>
  </conditionalFormatting>
  <conditionalFormatting sqref="H102">
    <cfRule type="expression" dxfId="570" priority="15">
      <formula>H102&gt;0</formula>
    </cfRule>
    <cfRule type="expression" dxfId="569" priority="16">
      <formula>H102&lt;0</formula>
    </cfRule>
  </conditionalFormatting>
  <conditionalFormatting sqref="M42">
    <cfRule type="expression" dxfId="568" priority="13">
      <formula>M42&gt;0</formula>
    </cfRule>
    <cfRule type="expression" dxfId="567" priority="14">
      <formula>M42&lt;0</formula>
    </cfRule>
  </conditionalFormatting>
  <conditionalFormatting sqref="Q7">
    <cfRule type="expression" dxfId="566" priority="9">
      <formula>Q7&gt;0</formula>
    </cfRule>
    <cfRule type="expression" dxfId="565" priority="10">
      <formula>Q7&lt;0</formula>
    </cfRule>
  </conditionalFormatting>
  <conditionalFormatting sqref="Q8">
    <cfRule type="expression" dxfId="564" priority="7">
      <formula>Q8&gt;0</formula>
    </cfRule>
    <cfRule type="expression" dxfId="563" priority="8">
      <formula>Q8&lt;0</formula>
    </cfRule>
  </conditionalFormatting>
  <conditionalFormatting sqref="F117:F130 H117:H130">
    <cfRule type="expression" dxfId="562" priority="1">
      <formula>F117&gt;0</formula>
    </cfRule>
    <cfRule type="expression" dxfId="5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39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39</v>
      </c>
      <c r="R4" s="507">
        <v>1.46E-2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520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42.900000000000006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42.510000000000005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42.120000000000005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41.730000000000004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41.34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40.950000000000003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40.56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40.17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39.78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39.39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</v>
      </c>
      <c r="W39" s="134"/>
    </row>
    <row r="40" spans="1:23" x14ac:dyDescent="0.25">
      <c r="O40" s="81">
        <v>0.99</v>
      </c>
      <c r="P40" s="81">
        <f t="shared" si="0"/>
        <v>38.61</v>
      </c>
      <c r="W40" s="134"/>
    </row>
    <row r="41" spans="1:23" x14ac:dyDescent="0.25">
      <c r="O41" s="81">
        <v>0.98</v>
      </c>
      <c r="P41" s="81">
        <f t="shared" si="0"/>
        <v>38.22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37.83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37.44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37.049999999999997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36.659999999999997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36.270000000000003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35.880000000000003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35.49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35.1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665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666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569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520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520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718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0" priority="84">
      <formula>F7&gt;0</formula>
    </cfRule>
    <cfRule type="expression" dxfId="559" priority="85">
      <formula>F7&lt;0</formula>
    </cfRule>
  </conditionalFormatting>
  <conditionalFormatting sqref="Q8">
    <cfRule type="expression" dxfId="558" priority="82">
      <formula>Q8&gt;0</formula>
    </cfRule>
    <cfRule type="expression" dxfId="557" priority="83">
      <formula>Q8&lt;0</formula>
    </cfRule>
  </conditionalFormatting>
  <conditionalFormatting sqref="F29:F36">
    <cfRule type="expression" dxfId="556" priority="62">
      <formula>F29&gt;0</formula>
    </cfRule>
    <cfRule type="expression" dxfId="555" priority="63">
      <formula>F29&lt;0</formula>
    </cfRule>
  </conditionalFormatting>
  <conditionalFormatting sqref="J32:J38">
    <cfRule type="expression" dxfId="554" priority="57">
      <formula>J32&gt;0</formula>
    </cfRule>
    <cfRule type="expression" dxfId="553" priority="58">
      <formula>J32&lt;0</formula>
    </cfRule>
  </conditionalFormatting>
  <conditionalFormatting sqref="M42">
    <cfRule type="expression" dxfId="552" priority="55">
      <formula>M42&gt;0</formula>
    </cfRule>
    <cfRule type="expression" dxfId="551" priority="56">
      <formula>M42&lt;0</formula>
    </cfRule>
  </conditionalFormatting>
  <conditionalFormatting sqref="F98:F134 H98:H134 H137:H142 F137:F142 F144:F153 H144:H153">
    <cfRule type="expression" dxfId="550" priority="53">
      <formula>F98&gt;0</formula>
    </cfRule>
    <cfRule type="expression" dxfId="549" priority="54">
      <formula>F98&lt;0</formula>
    </cfRule>
  </conditionalFormatting>
  <conditionalFormatting sqref="F90:F97">
    <cfRule type="expression" dxfId="548" priority="51">
      <formula>F90&gt;0</formula>
    </cfRule>
    <cfRule type="expression" dxfId="547" priority="52">
      <formula>F90&lt;0</formula>
    </cfRule>
  </conditionalFormatting>
  <conditionalFormatting sqref="H90:H97">
    <cfRule type="expression" dxfId="546" priority="49">
      <formula>H90&gt;0</formula>
    </cfRule>
    <cfRule type="expression" dxfId="545" priority="50">
      <formula>H90&lt;0</formula>
    </cfRule>
  </conditionalFormatting>
  <conditionalFormatting sqref="F135:F136 H135:H136">
    <cfRule type="expression" dxfId="544" priority="47">
      <formula>F135&gt;0</formula>
    </cfRule>
    <cfRule type="expression" dxfId="543" priority="48">
      <formula>F135&lt;0</formula>
    </cfRule>
  </conditionalFormatting>
  <conditionalFormatting sqref="H143 F143">
    <cfRule type="expression" dxfId="542" priority="45">
      <formula>F143&gt;0</formula>
    </cfRule>
    <cfRule type="expression" dxfId="541" priority="46">
      <formula>F143&lt;0</formula>
    </cfRule>
  </conditionalFormatting>
  <conditionalFormatting sqref="F154:F161">
    <cfRule type="expression" dxfId="540" priority="31">
      <formula>F154&gt;0</formula>
    </cfRule>
    <cfRule type="expression" dxfId="539" priority="32">
      <formula>F154&lt;0</formula>
    </cfRule>
  </conditionalFormatting>
  <conditionalFormatting sqref="H154:H161">
    <cfRule type="expression" dxfId="538" priority="29">
      <formula>H154&gt;0</formula>
    </cfRule>
    <cfRule type="expression" dxfId="537" priority="30">
      <formula>H154&lt;0</formula>
    </cfRule>
  </conditionalFormatting>
  <conditionalFormatting sqref="Q10">
    <cfRule type="expression" dxfId="536" priority="27">
      <formula>Q10&gt;0</formula>
    </cfRule>
    <cfRule type="expression" dxfId="535" priority="28">
      <formula>Q10&lt;0</formula>
    </cfRule>
  </conditionalFormatting>
  <conditionalFormatting sqref="F37:F38">
    <cfRule type="expression" dxfId="534" priority="25">
      <formula>F37&gt;0</formula>
    </cfRule>
    <cfRule type="expression" dxfId="533" priority="26">
      <formula>F37&lt;0</formula>
    </cfRule>
  </conditionalFormatting>
  <conditionalFormatting sqref="H37:H38">
    <cfRule type="expression" dxfId="532" priority="23">
      <formula>H37&gt;0</formula>
    </cfRule>
    <cfRule type="expression" dxfId="531" priority="24">
      <formula>H37&lt;0</formula>
    </cfRule>
  </conditionalFormatting>
  <conditionalFormatting sqref="F167">
    <cfRule type="expression" dxfId="530" priority="21">
      <formula>F167&gt;0</formula>
    </cfRule>
    <cfRule type="expression" dxfId="529" priority="22">
      <formula>F167&lt;0</formula>
    </cfRule>
  </conditionalFormatting>
  <conditionalFormatting sqref="F168:F179">
    <cfRule type="expression" dxfId="528" priority="19">
      <formula>F168&gt;0</formula>
    </cfRule>
    <cfRule type="expression" dxfId="527" priority="20">
      <formula>F168&lt;0</formula>
    </cfRule>
  </conditionalFormatting>
  <conditionalFormatting sqref="H167:H179">
    <cfRule type="expression" dxfId="526" priority="17">
      <formula>H167&gt;0</formula>
    </cfRule>
    <cfRule type="expression" dxfId="525" priority="18">
      <formula>H167&lt;0</formula>
    </cfRule>
  </conditionalFormatting>
  <conditionalFormatting sqref="J175:J197 J201">
    <cfRule type="expression" dxfId="524" priority="15">
      <formula>J175&gt;0</formula>
    </cfRule>
    <cfRule type="expression" dxfId="523" priority="16">
      <formula>J175&lt;0</formula>
    </cfRule>
  </conditionalFormatting>
  <conditionalFormatting sqref="F180:F197 F201">
    <cfRule type="expression" dxfId="522" priority="13">
      <formula>F180&gt;0</formula>
    </cfRule>
    <cfRule type="expression" dxfId="521" priority="14">
      <formula>F180&lt;0</formula>
    </cfRule>
  </conditionalFormatting>
  <conditionalFormatting sqref="H180:H197 H201">
    <cfRule type="expression" dxfId="520" priority="11">
      <formula>H180&gt;0</formula>
    </cfRule>
    <cfRule type="expression" dxfId="519" priority="12">
      <formula>H180&lt;0</formula>
    </cfRule>
  </conditionalFormatting>
  <conditionalFormatting sqref="I32:J35">
    <cfRule type="expression" dxfId="518" priority="9">
      <formula>I32&gt;0</formula>
    </cfRule>
    <cfRule type="expression" dxfId="517" priority="10">
      <formula>I32&lt;0</formula>
    </cfRule>
  </conditionalFormatting>
  <conditionalFormatting sqref="F198:F200">
    <cfRule type="expression" dxfId="516" priority="7">
      <formula>F198&gt;0</formula>
    </cfRule>
    <cfRule type="expression" dxfId="515" priority="8">
      <formula>F198&lt;0</formula>
    </cfRule>
  </conditionalFormatting>
  <conditionalFormatting sqref="H198:H200">
    <cfRule type="expression" dxfId="514" priority="5">
      <formula>H198&gt;0</formula>
    </cfRule>
    <cfRule type="expression" dxfId="513" priority="6">
      <formula>H198&lt;0</formula>
    </cfRule>
  </conditionalFormatting>
  <conditionalFormatting sqref="J198:J200">
    <cfRule type="expression" dxfId="512" priority="3">
      <formula>J198&gt;0</formula>
    </cfRule>
    <cfRule type="expression" dxfId="511" priority="4">
      <formula>J198&lt;0</formula>
    </cfRule>
  </conditionalFormatting>
  <conditionalFormatting sqref="F202:F211 H202:H211 J202:J211">
    <cfRule type="expression" dxfId="510" priority="1">
      <formula>F202&gt;0</formula>
    </cfRule>
    <cfRule type="expression" dxfId="5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73.88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73.88</v>
      </c>
      <c r="R4" s="507">
        <v>2.7799999999999998E-2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734</v>
      </c>
      <c r="Q15" s="694" t="s">
        <v>735</v>
      </c>
      <c r="R15" s="692" t="s">
        <v>728</v>
      </c>
      <c r="S15" s="692" t="s">
        <v>729</v>
      </c>
      <c r="T15" s="694" t="s">
        <v>731</v>
      </c>
      <c r="U15" s="694" t="s">
        <v>732</v>
      </c>
      <c r="V15" s="692" t="s">
        <v>730</v>
      </c>
      <c r="W15" s="693" t="s">
        <v>733</v>
      </c>
    </row>
    <row r="16" spans="1:23" x14ac:dyDescent="0.25">
      <c r="G16" s="29"/>
      <c r="H16" s="70"/>
      <c r="O16" s="695">
        <v>42963</v>
      </c>
      <c r="P16" s="691" t="s">
        <v>736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739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0" t="s">
        <v>78</v>
      </c>
      <c r="P40" s="81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81.268000000000001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80.529200000000003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79.790400000000005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79.051599999999993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78.312799999999996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77.573999999999998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76.8352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76.096400000000003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75.357599999999991</v>
      </c>
      <c r="Q49" s="2"/>
      <c r="T49" s="91" t="s">
        <v>103</v>
      </c>
      <c r="U49" s="127" t="s">
        <v>496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74.618799999999993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73.88</v>
      </c>
      <c r="Q51" s="2"/>
      <c r="T51" s="91" t="s">
        <v>104</v>
      </c>
      <c r="U51" s="127" t="s">
        <v>667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73.141199999999998</v>
      </c>
      <c r="Q52" s="2"/>
      <c r="T52" s="91" t="s">
        <v>105</v>
      </c>
      <c r="U52" s="127" t="s">
        <v>668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72.4024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71.663599999999988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70.924799999999991</v>
      </c>
      <c r="T55" s="91" t="s">
        <v>107</v>
      </c>
      <c r="U55" s="127" t="s">
        <v>669</v>
      </c>
    </row>
    <row r="56" spans="1:21" x14ac:dyDescent="0.25">
      <c r="O56" s="81">
        <v>0.95</v>
      </c>
      <c r="P56" s="81">
        <f t="shared" si="0"/>
        <v>70.185999999999993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69.447199999999995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68.708399999999997</v>
      </c>
      <c r="T58" s="91" t="s">
        <v>108</v>
      </c>
      <c r="U58" s="127" t="s">
        <v>570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67.9696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67.230800000000002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66.492000000000004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8" priority="76">
      <formula>Q7&gt;0</formula>
    </cfRule>
    <cfRule type="expression" dxfId="507" priority="77">
      <formula>Q7&lt;0</formula>
    </cfRule>
  </conditionalFormatting>
  <conditionalFormatting sqref="Q8">
    <cfRule type="expression" dxfId="506" priority="74">
      <formula>Q8&gt;0</formula>
    </cfRule>
    <cfRule type="expression" dxfId="505" priority="75">
      <formula>Q8&lt;0</formula>
    </cfRule>
  </conditionalFormatting>
  <conditionalFormatting sqref="F29:F43">
    <cfRule type="expression" dxfId="504" priority="58">
      <formula>F29&gt;0</formula>
    </cfRule>
    <cfRule type="expression" dxfId="503" priority="59">
      <formula>F29&lt;0</formula>
    </cfRule>
  </conditionalFormatting>
  <conditionalFormatting sqref="H45 H47:H48 H50:H51 H53 H29:H43">
    <cfRule type="expression" dxfId="502" priority="56">
      <formula>H29&gt;0</formula>
    </cfRule>
    <cfRule type="expression" dxfId="501" priority="57">
      <formula>H29&lt;0</formula>
    </cfRule>
  </conditionalFormatting>
  <conditionalFormatting sqref="J35">
    <cfRule type="expression" dxfId="500" priority="52">
      <formula>J35&gt;0</formula>
    </cfRule>
    <cfRule type="expression" dxfId="499" priority="53">
      <formula>J35&lt;0</formula>
    </cfRule>
  </conditionalFormatting>
  <conditionalFormatting sqref="J36:J37">
    <cfRule type="expression" dxfId="498" priority="50">
      <formula>J36&gt;0</formula>
    </cfRule>
    <cfRule type="expression" dxfId="497" priority="51">
      <formula>J36&lt;0</formula>
    </cfRule>
  </conditionalFormatting>
  <conditionalFormatting sqref="J38:J45 J48 J51">
    <cfRule type="expression" dxfId="496" priority="48">
      <formula>J38&gt;0</formula>
    </cfRule>
    <cfRule type="expression" dxfId="495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4" priority="45">
      <formula>M59&gt;0</formula>
    </cfRule>
    <cfRule type="expression" dxfId="493" priority="46">
      <formula>M59&lt;0</formula>
    </cfRule>
  </conditionalFormatting>
  <conditionalFormatting sqref="Q10">
    <cfRule type="expression" dxfId="492" priority="43">
      <formula>Q10&gt;0</formula>
    </cfRule>
    <cfRule type="expression" dxfId="491" priority="44">
      <formula>Q10&lt;0</formula>
    </cfRule>
  </conditionalFormatting>
  <conditionalFormatting sqref="F84:F103">
    <cfRule type="expression" dxfId="490" priority="41">
      <formula>F84&gt;0</formula>
    </cfRule>
    <cfRule type="expression" dxfId="489" priority="42">
      <formula>F84&lt;0</formula>
    </cfRule>
  </conditionalFormatting>
  <conditionalFormatting sqref="H107 H84:H103">
    <cfRule type="expression" dxfId="488" priority="39">
      <formula>H84&gt;0</formula>
    </cfRule>
    <cfRule type="expression" dxfId="487" priority="40">
      <formula>H84&lt;0</formula>
    </cfRule>
  </conditionalFormatting>
  <conditionalFormatting sqref="J89">
    <cfRule type="expression" dxfId="486" priority="37">
      <formula>J89&gt;0</formula>
    </cfRule>
    <cfRule type="expression" dxfId="485" priority="38">
      <formula>J89&lt;0</formula>
    </cfRule>
  </conditionalFormatting>
  <conditionalFormatting sqref="J90:J95">
    <cfRule type="expression" dxfId="484" priority="35">
      <formula>J90&gt;0</formula>
    </cfRule>
    <cfRule type="expression" dxfId="483" priority="36">
      <formula>J90&lt;0</formula>
    </cfRule>
  </conditionalFormatting>
  <conditionalFormatting sqref="J96:J97">
    <cfRule type="expression" dxfId="482" priority="33">
      <formula>J96&gt;0</formula>
    </cfRule>
    <cfRule type="expression" dxfId="481" priority="34">
      <formula>J96&lt;0</formula>
    </cfRule>
  </conditionalFormatting>
  <conditionalFormatting sqref="J98:J104">
    <cfRule type="expression" dxfId="480" priority="31">
      <formula>J98&gt;0</formula>
    </cfRule>
    <cfRule type="expression" dxfId="479" priority="32">
      <formula>J98&lt;0</formula>
    </cfRule>
  </conditionalFormatting>
  <conditionalFormatting sqref="J25">
    <cfRule type="expression" dxfId="478" priority="27">
      <formula>J25&gt;0</formula>
    </cfRule>
    <cfRule type="expression" dxfId="477" priority="28">
      <formula>J25&lt;0</formula>
    </cfRule>
  </conditionalFormatting>
  <conditionalFormatting sqref="F105:F106">
    <cfRule type="expression" dxfId="476" priority="25">
      <formula>F105&gt;0</formula>
    </cfRule>
    <cfRule type="expression" dxfId="475" priority="26">
      <formula>F105&lt;0</formula>
    </cfRule>
  </conditionalFormatting>
  <conditionalFormatting sqref="H105:H106">
    <cfRule type="expression" dxfId="474" priority="23">
      <formula>H105&gt;0</formula>
    </cfRule>
    <cfRule type="expression" dxfId="473" priority="24">
      <formula>H105&lt;0</formula>
    </cfRule>
  </conditionalFormatting>
  <conditionalFormatting sqref="J105">
    <cfRule type="expression" dxfId="472" priority="21">
      <formula>J105&gt;0</formula>
    </cfRule>
    <cfRule type="expression" dxfId="471" priority="22">
      <formula>J105&lt;0</formula>
    </cfRule>
  </conditionalFormatting>
  <conditionalFormatting sqref="J106">
    <cfRule type="expression" dxfId="470" priority="19">
      <formula>J106&gt;0</formula>
    </cfRule>
    <cfRule type="expression" dxfId="469" priority="20">
      <formula>J106&lt;0</formula>
    </cfRule>
  </conditionalFormatting>
  <conditionalFormatting sqref="F24:F28">
    <cfRule type="expression" dxfId="468" priority="17">
      <formula>F24&gt;0</formula>
    </cfRule>
    <cfRule type="expression" dxfId="467" priority="18">
      <formula>F24&lt;0</formula>
    </cfRule>
  </conditionalFormatting>
  <conditionalFormatting sqref="H24:H28">
    <cfRule type="expression" dxfId="466" priority="15">
      <formula>H24&gt;0</formula>
    </cfRule>
    <cfRule type="expression" dxfId="465" priority="16">
      <formula>H24&lt;0</formula>
    </cfRule>
  </conditionalFormatting>
  <conditionalFormatting sqref="J26:J34">
    <cfRule type="expression" dxfId="464" priority="13">
      <formula>J26&gt;0</formula>
    </cfRule>
    <cfRule type="expression" dxfId="463" priority="14">
      <formula>J26&lt;0</formula>
    </cfRule>
  </conditionalFormatting>
  <conditionalFormatting sqref="F113">
    <cfRule type="expression" dxfId="462" priority="11">
      <formula>F113&gt;0</formula>
    </cfRule>
    <cfRule type="expression" dxfId="461" priority="12">
      <formula>F113&lt;0</formula>
    </cfRule>
  </conditionalFormatting>
  <conditionalFormatting sqref="H113">
    <cfRule type="expression" dxfId="460" priority="9">
      <formula>H113&gt;0</formula>
    </cfRule>
    <cfRule type="expression" dxfId="459" priority="10">
      <formula>H113&lt;0</formula>
    </cfRule>
  </conditionalFormatting>
  <conditionalFormatting sqref="J109">
    <cfRule type="expression" dxfId="458" priority="7">
      <formula>J109&gt;0</formula>
    </cfRule>
    <cfRule type="expression" dxfId="457" priority="8">
      <formula>J109&lt;0</formula>
    </cfRule>
  </conditionalFormatting>
  <conditionalFormatting sqref="F108:F112">
    <cfRule type="expression" dxfId="456" priority="5">
      <formula>F108&gt;0</formula>
    </cfRule>
    <cfRule type="expression" dxfId="455" priority="6">
      <formula>F108&lt;0</formula>
    </cfRule>
  </conditionalFormatting>
  <conditionalFormatting sqref="H108:H112">
    <cfRule type="expression" dxfId="454" priority="3">
      <formula>H108&gt;0</formula>
    </cfRule>
    <cfRule type="expression" dxfId="453" priority="4">
      <formula>H108&lt;0</formula>
    </cfRule>
  </conditionalFormatting>
  <conditionalFormatting sqref="J110:J113">
    <cfRule type="expression" dxfId="452" priority="1">
      <formula>J110&gt;0</formula>
    </cfRule>
    <cfRule type="expression" dxfId="451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26.6</v>
      </c>
      <c r="R4" s="487">
        <v>-2.5600000000000001E-2</v>
      </c>
      <c r="T4" s="1">
        <v>43096</v>
      </c>
      <c r="U4" t="s">
        <v>842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7448</v>
      </c>
      <c r="U5" t="s">
        <v>843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844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-3051.3099999999945</v>
      </c>
      <c r="R7">
        <v>100</v>
      </c>
      <c r="U7" t="s">
        <v>845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-3126.3299999999945</v>
      </c>
      <c r="U8" t="s">
        <v>846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-0.29565277421831893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3.4586466165413533E-2</v>
      </c>
      <c r="R11">
        <f>0.23</f>
        <v>0.23</v>
      </c>
      <c r="U11" t="s">
        <v>896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925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921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922</v>
      </c>
    </row>
    <row r="15" spans="1:29" x14ac:dyDescent="0.25">
      <c r="C15" s="4"/>
      <c r="D15" s="3"/>
      <c r="E15" s="3"/>
      <c r="F15" s="3"/>
      <c r="U15" s="487" t="s">
        <v>924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977</v>
      </c>
    </row>
    <row r="20" spans="1:21" x14ac:dyDescent="0.25">
      <c r="T20" s="1">
        <v>43126</v>
      </c>
      <c r="U20" t="s">
        <v>975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514</v>
      </c>
      <c r="U21" t="s">
        <v>976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29.260000000000005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28.994000000000003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28.728000000000005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28.462000000000003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5"/>
        <v>28.196000000000002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5"/>
        <v>27.930000000000003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5"/>
        <v>27.664000000000001</v>
      </c>
      <c r="Q49" s="81"/>
      <c r="R49" s="33"/>
      <c r="T49" s="91" t="s">
        <v>103</v>
      </c>
      <c r="U49" s="86" t="s">
        <v>571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5"/>
        <v>27.398000000000003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5"/>
        <v>27.132000000000001</v>
      </c>
      <c r="Q51" s="81"/>
      <c r="R51" s="33"/>
      <c r="T51" s="91" t="s">
        <v>104</v>
      </c>
      <c r="U51" s="86" t="s">
        <v>670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5"/>
        <v>26.866000000000003</v>
      </c>
      <c r="Q52" s="81"/>
      <c r="R52" s="33"/>
      <c r="T52" s="91" t="s">
        <v>105</v>
      </c>
      <c r="U52" s="86" t="s">
        <v>545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5"/>
        <v>26.6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5"/>
        <v>26.334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5"/>
        <v>26.068000000000001</v>
      </c>
      <c r="Q55" s="81"/>
      <c r="T55" s="91" t="s">
        <v>107</v>
      </c>
      <c r="U55" s="86" t="s">
        <v>671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5"/>
        <v>25.802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5"/>
        <v>25.536000000000001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5"/>
        <v>25.27</v>
      </c>
      <c r="Q58" s="81"/>
      <c r="T58" s="91" t="s">
        <v>108</v>
      </c>
      <c r="U58" s="86" t="s">
        <v>572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5"/>
        <v>25.004000000000001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24.738000000000003</v>
      </c>
      <c r="Q60" s="81"/>
    </row>
    <row r="61" spans="1:21" x14ac:dyDescent="0.25">
      <c r="G61" s="2"/>
      <c r="O61" s="81">
        <v>0.92</v>
      </c>
      <c r="P61" s="81">
        <f t="shared" si="15"/>
        <v>24.472000000000001</v>
      </c>
      <c r="Q61" s="81"/>
    </row>
    <row r="62" spans="1:21" x14ac:dyDescent="0.25">
      <c r="O62" s="81">
        <v>0.91</v>
      </c>
      <c r="P62" s="81">
        <f t="shared" si="15"/>
        <v>24.206000000000003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23.94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9" priority="61">
      <formula>F26&gt;0</formula>
    </cfRule>
    <cfRule type="expression" dxfId="438" priority="62">
      <formula>F26&lt;0</formula>
    </cfRule>
  </conditionalFormatting>
  <conditionalFormatting sqref="H26:H28">
    <cfRule type="expression" dxfId="437" priority="59">
      <formula>H26&gt;0</formula>
    </cfRule>
    <cfRule type="expression" dxfId="436" priority="60">
      <formula>H26&lt;0</formula>
    </cfRule>
  </conditionalFormatting>
  <conditionalFormatting sqref="H29">
    <cfRule type="expression" dxfId="435" priority="57">
      <formula>H29&gt;0</formula>
    </cfRule>
    <cfRule type="expression" dxfId="434" priority="58">
      <formula>H29&lt;0</formula>
    </cfRule>
  </conditionalFormatting>
  <conditionalFormatting sqref="H30">
    <cfRule type="expression" dxfId="433" priority="55">
      <formula>H30&gt;0</formula>
    </cfRule>
    <cfRule type="expression" dxfId="432" priority="56">
      <formula>H30&lt;0</formula>
    </cfRule>
  </conditionalFormatting>
  <conditionalFormatting sqref="H31:H45">
    <cfRule type="expression" dxfId="431" priority="53">
      <formula>H31&gt;0</formula>
    </cfRule>
    <cfRule type="expression" dxfId="430" priority="54">
      <formula>H31&lt;0</formula>
    </cfRule>
  </conditionalFormatting>
  <conditionalFormatting sqref="F22:F25">
    <cfRule type="expression" dxfId="429" priority="51">
      <formula>F22&gt;0</formula>
    </cfRule>
    <cfRule type="expression" dxfId="428" priority="52">
      <formula>F22&lt;0</formula>
    </cfRule>
  </conditionalFormatting>
  <conditionalFormatting sqref="H22:H25">
    <cfRule type="expression" dxfId="427" priority="49">
      <formula>H22&gt;0</formula>
    </cfRule>
    <cfRule type="expression" dxfId="426" priority="50">
      <formula>H22&lt;0</formula>
    </cfRule>
  </conditionalFormatting>
  <conditionalFormatting sqref="F31:F32">
    <cfRule type="expression" dxfId="425" priority="45">
      <formula>F31&gt;0</formula>
    </cfRule>
    <cfRule type="expression" dxfId="424" priority="46">
      <formula>F31&lt;0</formula>
    </cfRule>
  </conditionalFormatting>
  <conditionalFormatting sqref="I26:J28">
    <cfRule type="expression" dxfId="423" priority="43">
      <formula>I26&gt;0</formula>
    </cfRule>
    <cfRule type="expression" dxfId="422" priority="44">
      <formula>I26&lt;0</formula>
    </cfRule>
  </conditionalFormatting>
  <conditionalFormatting sqref="I32:J33 I35:I40 I42:J45">
    <cfRule type="expression" dxfId="421" priority="37">
      <formula>I32&gt;0</formula>
    </cfRule>
    <cfRule type="expression" dxfId="420" priority="38">
      <formula>I32&lt;0</formula>
    </cfRule>
  </conditionalFormatting>
  <conditionalFormatting sqref="I22:J25">
    <cfRule type="expression" dxfId="419" priority="35">
      <formula>I22&gt;0</formula>
    </cfRule>
    <cfRule type="expression" dxfId="418" priority="36">
      <formula>I22&lt;0</formula>
    </cfRule>
  </conditionalFormatting>
  <conditionalFormatting sqref="F33:F42">
    <cfRule type="expression" dxfId="417" priority="33">
      <formula>F33&gt;0</formula>
    </cfRule>
    <cfRule type="expression" dxfId="416" priority="34">
      <formula>F33&lt;0</formula>
    </cfRule>
  </conditionalFormatting>
  <conditionalFormatting sqref="Q8">
    <cfRule type="expression" dxfId="415" priority="29">
      <formula>Q8&gt;0</formula>
    </cfRule>
    <cfRule type="expression" dxfId="414" priority="30">
      <formula>Q8&lt;0</formula>
    </cfRule>
  </conditionalFormatting>
  <conditionalFormatting sqref="Q7">
    <cfRule type="expression" dxfId="413" priority="31">
      <formula>Q7&gt;0</formula>
    </cfRule>
    <cfRule type="expression" dxfId="412" priority="32">
      <formula>Q7&lt;0</formula>
    </cfRule>
  </conditionalFormatting>
  <conditionalFormatting sqref="F68:F72">
    <cfRule type="expression" dxfId="411" priority="27">
      <formula>F68&gt;0</formula>
    </cfRule>
    <cfRule type="expression" dxfId="410" priority="28">
      <formula>F68&lt;0</formula>
    </cfRule>
  </conditionalFormatting>
  <conditionalFormatting sqref="H68:H70">
    <cfRule type="expression" dxfId="409" priority="25">
      <formula>H68&gt;0</formula>
    </cfRule>
    <cfRule type="expression" dxfId="408" priority="26">
      <formula>H68&lt;0</formula>
    </cfRule>
  </conditionalFormatting>
  <conditionalFormatting sqref="H71">
    <cfRule type="expression" dxfId="407" priority="23">
      <formula>H71&gt;0</formula>
    </cfRule>
    <cfRule type="expression" dxfId="406" priority="24">
      <formula>H71&lt;0</formula>
    </cfRule>
  </conditionalFormatting>
  <conditionalFormatting sqref="H72">
    <cfRule type="expression" dxfId="405" priority="21">
      <formula>H72&gt;0</formula>
    </cfRule>
    <cfRule type="expression" dxfId="404" priority="22">
      <formula>H72&lt;0</formula>
    </cfRule>
  </conditionalFormatting>
  <conditionalFormatting sqref="H73:H77">
    <cfRule type="expression" dxfId="403" priority="19">
      <formula>H73&gt;0</formula>
    </cfRule>
    <cfRule type="expression" dxfId="402" priority="20">
      <formula>H73&lt;0</formula>
    </cfRule>
  </conditionalFormatting>
  <conditionalFormatting sqref="F64:F67">
    <cfRule type="expression" dxfId="401" priority="17">
      <formula>F64&gt;0</formula>
    </cfRule>
    <cfRule type="expression" dxfId="400" priority="18">
      <formula>F64&lt;0</formula>
    </cfRule>
  </conditionalFormatting>
  <conditionalFormatting sqref="H64:H67">
    <cfRule type="expression" dxfId="399" priority="15">
      <formula>H64&gt;0</formula>
    </cfRule>
    <cfRule type="expression" dxfId="398" priority="16">
      <formula>H64&lt;0</formula>
    </cfRule>
  </conditionalFormatting>
  <conditionalFormatting sqref="F73:F74">
    <cfRule type="expression" dxfId="397" priority="13">
      <formula>F73&gt;0</formula>
    </cfRule>
    <cfRule type="expression" dxfId="396" priority="14">
      <formula>F73&lt;0</formula>
    </cfRule>
  </conditionalFormatting>
  <conditionalFormatting sqref="I68:I70">
    <cfRule type="expression" dxfId="395" priority="11">
      <formula>I68&gt;0</formula>
    </cfRule>
    <cfRule type="expression" dxfId="394" priority="12">
      <formula>I68&lt;0</formula>
    </cfRule>
  </conditionalFormatting>
  <conditionalFormatting sqref="I71">
    <cfRule type="expression" dxfId="393" priority="9">
      <formula>I71&gt;0</formula>
    </cfRule>
    <cfRule type="expression" dxfId="392" priority="10">
      <formula>I71&lt;0</formula>
    </cfRule>
  </conditionalFormatting>
  <conditionalFormatting sqref="I72">
    <cfRule type="expression" dxfId="391" priority="7">
      <formula>I72&gt;0</formula>
    </cfRule>
    <cfRule type="expression" dxfId="390" priority="8">
      <formula>I72&lt;0</formula>
    </cfRule>
  </conditionalFormatting>
  <conditionalFormatting sqref="I73:I77">
    <cfRule type="expression" dxfId="389" priority="5">
      <formula>I73&gt;0</formula>
    </cfRule>
    <cfRule type="expression" dxfId="388" priority="6">
      <formula>I73&lt;0</formula>
    </cfRule>
  </conditionalFormatting>
  <conditionalFormatting sqref="I64:I67">
    <cfRule type="expression" dxfId="387" priority="3">
      <formula>I64&gt;0</formula>
    </cfRule>
    <cfRule type="expression" dxfId="386" priority="4">
      <formula>I64&lt;0</formula>
    </cfRule>
  </conditionalFormatting>
  <conditionalFormatting sqref="F75">
    <cfRule type="expression" dxfId="385" priority="1">
      <formula>F75&gt;0</formula>
    </cfRule>
    <cfRule type="expression" dxfId="384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62.38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62.38</v>
      </c>
      <c r="R4" s="487">
        <v>2.4500000000000001E-2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68.618000000000009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67.994200000000006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67.370400000000004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66.746600000000001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66.122800000000012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65.499000000000009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64.875200000000007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64.251400000000004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63.627600000000001</v>
      </c>
      <c r="Q51" s="81"/>
      <c r="R51" s="33"/>
      <c r="T51" s="91" t="s">
        <v>104</v>
      </c>
      <c r="U51" s="86" t="s">
        <v>672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63.003800000000005</v>
      </c>
      <c r="Q52" s="81"/>
      <c r="R52" s="33"/>
      <c r="T52" s="91" t="s">
        <v>105</v>
      </c>
      <c r="U52" s="86" t="s">
        <v>517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62.38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61.7562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61.132400000000004</v>
      </c>
      <c r="Q55" s="81"/>
      <c r="R55" s="33"/>
      <c r="T55" s="91" t="s">
        <v>107</v>
      </c>
      <c r="U55" s="86" t="s">
        <v>673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60.508600000000001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59.884799999999998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59.261000000000003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58.6372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58.013400000000004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57.389600000000002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56.765800000000006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56.142000000000003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3" priority="11">
      <formula>Q8&gt;0</formula>
    </cfRule>
    <cfRule type="expression" dxfId="382" priority="12">
      <formula>Q8&lt;0</formula>
    </cfRule>
  </conditionalFormatting>
  <conditionalFormatting sqref="Q7">
    <cfRule type="expression" dxfId="381" priority="13">
      <formula>Q7&gt;0</formula>
    </cfRule>
    <cfRule type="expression" dxfId="380" priority="14">
      <formula>Q7&lt;0</formula>
    </cfRule>
  </conditionalFormatting>
  <conditionalFormatting sqref="F22">
    <cfRule type="expression" dxfId="379" priority="9">
      <formula>F22&gt;0</formula>
    </cfRule>
    <cfRule type="expression" dxfId="378" priority="10">
      <formula>F22&lt;0</formula>
    </cfRule>
  </conditionalFormatting>
  <conditionalFormatting sqref="H22">
    <cfRule type="expression" dxfId="377" priority="7">
      <formula>H22&gt;0</formula>
    </cfRule>
    <cfRule type="expression" dxfId="376" priority="8">
      <formula>H22&lt;0</formula>
    </cfRule>
  </conditionalFormatting>
  <conditionalFormatting sqref="F59">
    <cfRule type="expression" dxfId="375" priority="5">
      <formula>F59&gt;0</formula>
    </cfRule>
    <cfRule type="expression" dxfId="374" priority="6">
      <formula>F59&lt;0</formula>
    </cfRule>
  </conditionalFormatting>
  <conditionalFormatting sqref="H59">
    <cfRule type="expression" dxfId="373" priority="3">
      <formula>H59&gt;0</formula>
    </cfRule>
    <cfRule type="expression" dxfId="372" priority="4">
      <formula>H59&lt;0</formula>
    </cfRule>
  </conditionalFormatting>
  <conditionalFormatting sqref="M30">
    <cfRule type="expression" dxfId="371" priority="1">
      <formula>M30&gt;0</formula>
    </cfRule>
    <cfRule type="expression" dxfId="37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92.13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92.13</v>
      </c>
      <c r="R4" s="487">
        <v>1.6299999999999999E-2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0" t="s">
        <v>78</v>
      </c>
      <c r="P35" s="81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101.343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100.4217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99.500399999999999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98.579099999999997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97.657799999999995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96.736499999999992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95.815200000000004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94.893900000000002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93.9726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93.051299999999998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92.13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91.208699999999993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90.287399999999991</v>
      </c>
      <c r="Q48" s="2"/>
      <c r="T48" s="111" t="s">
        <v>104</v>
      </c>
      <c r="U48" s="104" t="s">
        <v>674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89.366099999999989</v>
      </c>
      <c r="T49" s="111" t="s">
        <v>105</v>
      </c>
      <c r="U49" s="104" t="s">
        <v>527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88.444799999999987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87.523499999999999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86.602199999999996</v>
      </c>
      <c r="T52" s="111" t="s">
        <v>107</v>
      </c>
      <c r="U52" s="104" t="s">
        <v>675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85.680899999999994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84.759600000000006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83.838300000000004</v>
      </c>
      <c r="T55" s="111" t="s">
        <v>108</v>
      </c>
      <c r="U55" s="104" t="s">
        <v>573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82.917000000000002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9" priority="19">
      <formula>F27&gt;0</formula>
    </cfRule>
    <cfRule type="expression" dxfId="368" priority="20">
      <formula>F27&lt;0</formula>
    </cfRule>
  </conditionalFormatting>
  <conditionalFormatting sqref="F37:F38">
    <cfRule type="expression" dxfId="367" priority="17">
      <formula>F37&gt;0</formula>
    </cfRule>
    <cfRule type="expression" dxfId="366" priority="18">
      <formula>F37&lt;0</formula>
    </cfRule>
  </conditionalFormatting>
  <conditionalFormatting sqref="H27:H32">
    <cfRule type="expression" dxfId="365" priority="15">
      <formula>H27&gt;0</formula>
    </cfRule>
    <cfRule type="expression" dxfId="364" priority="16">
      <formula>H27&lt;0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140.31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140.31</v>
      </c>
      <c r="R4" s="487">
        <v>2.8999999999999998E-3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154.34100000000001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152.93790000000001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151.53480000000002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150.13170000000002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148.7286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147.32550000000001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145.92240000000001</v>
      </c>
      <c r="Q49" s="2"/>
      <c r="R49" s="33"/>
      <c r="T49" s="10" t="s">
        <v>103</v>
      </c>
      <c r="U49" s="86" t="s">
        <v>646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144.51930000000002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143.11619999999999</v>
      </c>
      <c r="Q51" s="2"/>
      <c r="R51" s="33"/>
      <c r="T51" s="10" t="s">
        <v>104</v>
      </c>
      <c r="U51" s="86" t="s">
        <v>647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141.7131</v>
      </c>
      <c r="Q52" s="2"/>
      <c r="R52" s="33"/>
      <c r="T52" s="10" t="s">
        <v>105</v>
      </c>
      <c r="U52" s="86" t="s">
        <v>518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140.31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138.90690000000001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137.50380000000001</v>
      </c>
      <c r="Q55" s="2"/>
      <c r="R55" s="33"/>
      <c r="T55" s="10" t="s">
        <v>107</v>
      </c>
      <c r="U55" s="86" t="s">
        <v>648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136.10069999999999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134.69759999999999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133.2945</v>
      </c>
      <c r="T58" s="10" t="s">
        <v>108</v>
      </c>
      <c r="U58" s="86" t="s">
        <v>566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131.8914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130.48830000000001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129.08520000000001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127.68210000000001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126.27900000000001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9" priority="25">
      <formula>F24&gt;0</formula>
    </cfRule>
    <cfRule type="expression" dxfId="358" priority="26">
      <formula>F24&lt;0</formula>
    </cfRule>
  </conditionalFormatting>
  <conditionalFormatting sqref="H21:H27">
    <cfRule type="expression" dxfId="357" priority="19">
      <formula>H21&gt;0</formula>
    </cfRule>
    <cfRule type="expression" dxfId="356" priority="20">
      <formula>H21&lt;0</formula>
    </cfRule>
  </conditionalFormatting>
  <conditionalFormatting sqref="F21:F23">
    <cfRule type="expression" dxfId="355" priority="5">
      <formula>F21&gt;0</formula>
    </cfRule>
    <cfRule type="expression" dxfId="354" priority="6">
      <formula>F21&lt;0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245.86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245.86</v>
      </c>
      <c r="R4" s="487">
        <v>6.0000000000000001E-3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0" t="s">
        <v>78</v>
      </c>
      <c r="P41" s="81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270.44600000000003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267.98740000000004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265.52880000000005</v>
      </c>
      <c r="Q44" s="2"/>
      <c r="T44" s="132" t="s">
        <v>99</v>
      </c>
      <c r="U44" s="86" t="s">
        <v>676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263.07020000000006</v>
      </c>
      <c r="Q45" s="2"/>
      <c r="T45" s="132" t="s">
        <v>100</v>
      </c>
      <c r="U45" s="86" t="s">
        <v>677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260.61160000000001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258.15300000000002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255.69440000000003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253.23580000000001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250.77720000000002</v>
      </c>
      <c r="Q50" s="2"/>
      <c r="T50" s="132" t="s">
        <v>104</v>
      </c>
      <c r="U50" s="86" t="s">
        <v>678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248.3186</v>
      </c>
      <c r="Q51" s="2"/>
      <c r="T51" s="132" t="s">
        <v>105</v>
      </c>
      <c r="U51" s="86" t="s">
        <v>513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245.86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243.40140000000002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240.94280000000001</v>
      </c>
      <c r="Q54" s="2"/>
      <c r="T54" s="132" t="s">
        <v>107</v>
      </c>
      <c r="U54" s="86" t="s">
        <v>679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238.48420000000002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236.0256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233.56700000000001</v>
      </c>
      <c r="T57" s="132" t="s">
        <v>108</v>
      </c>
      <c r="U57" s="86" t="s">
        <v>574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231.10839999999999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228.64980000000003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226.19120000000001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223.73260000000002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221.27400000000003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9" priority="11">
      <formula>F21&gt;0</formula>
    </cfRule>
    <cfRule type="expression" dxfId="348" priority="12">
      <formula>F21&lt;0</formula>
    </cfRule>
  </conditionalFormatting>
  <conditionalFormatting sqref="H21:H23">
    <cfRule type="expression" dxfId="347" priority="9">
      <formula>H21&gt;0</formula>
    </cfRule>
    <cfRule type="expression" dxfId="346" priority="10">
      <formula>H21&lt;0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65.7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65.7</v>
      </c>
      <c r="R4" s="487">
        <v>2.4299999999999999E-2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0" t="s">
        <v>78</v>
      </c>
      <c r="P40" s="81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72.27000000000001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71.613000000000014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70.956000000000003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70.299000000000007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69.64200000000001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68.984999999999999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68.328000000000003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67.671000000000006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67.01400000000001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66.356999999999999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65.7</v>
      </c>
      <c r="Q51" s="2"/>
      <c r="T51" s="91" t="s">
        <v>104</v>
      </c>
      <c r="U51" s="86" t="s">
        <v>712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65.043000000000006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64.385999999999996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63.728999999999999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63.072000000000003</v>
      </c>
      <c r="T55" s="91" t="s">
        <v>107</v>
      </c>
      <c r="U55" s="86" t="s">
        <v>713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62.414999999999999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61.758000000000003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61.101000000000006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60.444000000000003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59.787000000000006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59.13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1" priority="15">
      <formula>F29&gt;0</formula>
    </cfRule>
    <cfRule type="expression" dxfId="340" priority="16">
      <formula>F29&lt;0</formula>
    </cfRule>
  </conditionalFormatting>
  <conditionalFormatting sqref="F34:F62">
    <cfRule type="expression" dxfId="339" priority="11">
      <formula>F34&gt;0</formula>
    </cfRule>
    <cfRule type="expression" dxfId="338" priority="12">
      <formula>F34&lt;0</formula>
    </cfRule>
  </conditionalFormatting>
  <conditionalFormatting sqref="F34:F62">
    <cfRule type="expression" dxfId="337" priority="13">
      <formula>F34&gt;0</formula>
    </cfRule>
    <cfRule type="expression" dxfId="336" priority="14">
      <formula>F34&lt;0</formula>
    </cfRule>
  </conditionalFormatting>
  <conditionalFormatting sqref="H29:H62">
    <cfRule type="expression" dxfId="335" priority="9">
      <formula>H29&gt;0</formula>
    </cfRule>
    <cfRule type="expression" dxfId="334" priority="10">
      <formula>H29&lt;0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6">
        <v>-3.44E-2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680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681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682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575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5" priority="73">
      <formula>F25&gt;0</formula>
    </cfRule>
    <cfRule type="expression" dxfId="324" priority="74">
      <formula>F25&lt;0</formula>
    </cfRule>
  </conditionalFormatting>
  <conditionalFormatting sqref="F57:F64 F66">
    <cfRule type="expression" dxfId="323" priority="69">
      <formula>F57&gt;0</formula>
    </cfRule>
    <cfRule type="expression" dxfId="322" priority="70">
      <formula>F57&lt;0</formula>
    </cfRule>
  </conditionalFormatting>
  <conditionalFormatting sqref="F57:F64 F66">
    <cfRule type="expression" dxfId="321" priority="71">
      <formula>F57&gt;0</formula>
    </cfRule>
    <cfRule type="expression" dxfId="320" priority="72">
      <formula>F57&lt;0</formula>
    </cfRule>
  </conditionalFormatting>
  <conditionalFormatting sqref="H57:H64 H66">
    <cfRule type="expression" dxfId="319" priority="67">
      <formula>H57&gt;0</formula>
    </cfRule>
    <cfRule type="expression" dxfId="318" priority="68">
      <formula>H57&lt;0</formula>
    </cfRule>
  </conditionalFormatting>
  <conditionalFormatting sqref="Q7">
    <cfRule type="expression" dxfId="317" priority="49">
      <formula>Q7&gt;0</formula>
    </cfRule>
    <cfRule type="expression" dxfId="316" priority="50">
      <formula>Q7&lt;0</formula>
    </cfRule>
  </conditionalFormatting>
  <conditionalFormatting sqref="Q8">
    <cfRule type="expression" dxfId="315" priority="47">
      <formula>Q8&gt;0</formula>
    </cfRule>
    <cfRule type="expression" dxfId="314" priority="48">
      <formula>Q8&lt;0</formula>
    </cfRule>
  </conditionalFormatting>
  <conditionalFormatting sqref="F24">
    <cfRule type="expression" dxfId="313" priority="33">
      <formula>F24&gt;0</formula>
    </cfRule>
    <cfRule type="expression" dxfId="312" priority="34">
      <formula>F24&lt;0</formula>
    </cfRule>
  </conditionalFormatting>
  <conditionalFormatting sqref="H24">
    <cfRule type="expression" dxfId="311" priority="31">
      <formula>H24&gt;0</formula>
    </cfRule>
    <cfRule type="expression" dxfId="310" priority="32">
      <formula>H24&lt;0</formula>
    </cfRule>
  </conditionalFormatting>
  <conditionalFormatting sqref="M67">
    <cfRule type="expression" dxfId="309" priority="29">
      <formula>M67&gt;0</formula>
    </cfRule>
    <cfRule type="expression" dxfId="308" priority="30">
      <formula>M67&lt;0</formula>
    </cfRule>
  </conditionalFormatting>
  <conditionalFormatting sqref="F65">
    <cfRule type="expression" dxfId="307" priority="25">
      <formula>F65&gt;0</formula>
    </cfRule>
    <cfRule type="expression" dxfId="306" priority="26">
      <formula>F65&lt;0</formula>
    </cfRule>
  </conditionalFormatting>
  <conditionalFormatting sqref="F65">
    <cfRule type="expression" dxfId="305" priority="27">
      <formula>F65&gt;0</formula>
    </cfRule>
    <cfRule type="expression" dxfId="304" priority="28">
      <formula>F65&lt;0</formula>
    </cfRule>
  </conditionalFormatting>
  <conditionalFormatting sqref="H65">
    <cfRule type="expression" dxfId="303" priority="23">
      <formula>H65&gt;0</formula>
    </cfRule>
    <cfRule type="expression" dxfId="302" priority="24">
      <formula>H65&lt;0</formula>
    </cfRule>
  </conditionalFormatting>
  <conditionalFormatting sqref="F93:F97 H93:H97 H99:H124 F99:F124">
    <cfRule type="expression" dxfId="301" priority="19">
      <formula>F93&gt;0</formula>
    </cfRule>
    <cfRule type="expression" dxfId="300" priority="20">
      <formula>F93&lt;0</formula>
    </cfRule>
  </conditionalFormatting>
  <conditionalFormatting sqref="F125:F132 F134">
    <cfRule type="expression" dxfId="299" priority="15">
      <formula>F125&gt;0</formula>
    </cfRule>
    <cfRule type="expression" dxfId="298" priority="16">
      <formula>F125&lt;0</formula>
    </cfRule>
  </conditionalFormatting>
  <conditionalFormatting sqref="F125:F132 F134">
    <cfRule type="expression" dxfId="297" priority="17">
      <formula>F125&gt;0</formula>
    </cfRule>
    <cfRule type="expression" dxfId="296" priority="18">
      <formula>F125&lt;0</formula>
    </cfRule>
  </conditionalFormatting>
  <conditionalFormatting sqref="H125:H132 H134">
    <cfRule type="expression" dxfId="295" priority="13">
      <formula>H125&gt;0</formula>
    </cfRule>
    <cfRule type="expression" dxfId="294" priority="14">
      <formula>H125&lt;0</formula>
    </cfRule>
  </conditionalFormatting>
  <conditionalFormatting sqref="F92">
    <cfRule type="expression" dxfId="293" priority="11">
      <formula>F92&gt;0</formula>
    </cfRule>
    <cfRule type="expression" dxfId="292" priority="12">
      <formula>F92&lt;0</formula>
    </cfRule>
  </conditionalFormatting>
  <conditionalFormatting sqref="H92">
    <cfRule type="expression" dxfId="291" priority="9">
      <formula>H92&gt;0</formula>
    </cfRule>
    <cfRule type="expression" dxfId="290" priority="10">
      <formula>H92&lt;0</formula>
    </cfRule>
  </conditionalFormatting>
  <conditionalFormatting sqref="F133">
    <cfRule type="expression" dxfId="289" priority="5">
      <formula>F133&gt;0</formula>
    </cfRule>
    <cfRule type="expression" dxfId="288" priority="6">
      <formula>F133&lt;0</formula>
    </cfRule>
  </conditionalFormatting>
  <conditionalFormatting sqref="F133">
    <cfRule type="expression" dxfId="287" priority="7">
      <formula>F133&gt;0</formula>
    </cfRule>
    <cfRule type="expression" dxfId="286" priority="8">
      <formula>F133&lt;0</formula>
    </cfRule>
  </conditionalFormatting>
  <conditionalFormatting sqref="H133">
    <cfRule type="expression" dxfId="285" priority="3">
      <formula>H133&gt;0</formula>
    </cfRule>
    <cfRule type="expression" dxfId="284" priority="4">
      <formula>H133&lt;0</formula>
    </cfRule>
  </conditionalFormatting>
  <conditionalFormatting sqref="F98 H98">
    <cfRule type="expression" dxfId="283" priority="1">
      <formula>F98&gt;0</formula>
    </cfRule>
    <cfRule type="expression" dxfId="28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6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52.17</v>
      </c>
      <c r="R4" s="508">
        <v>2.3E-3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5217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1457.4699999999971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259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5.2238805970149252E-2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0" t="s">
        <v>78</v>
      </c>
      <c r="P42" s="81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57.387000000000008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56.865300000000005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56.343600000000002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55.821900000000007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55.300200000000004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54.778500000000001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54.256800000000005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53.735100000000003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53.2134</v>
      </c>
      <c r="Q51" s="2"/>
      <c r="T51" s="91" t="s">
        <v>104</v>
      </c>
      <c r="U51" s="86" t="s">
        <v>683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52.691700000000004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52.17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51.648299999999999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51.126600000000003</v>
      </c>
      <c r="T55" s="91" t="s">
        <v>107</v>
      </c>
      <c r="U55" s="86" t="s">
        <v>609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50.604900000000001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50.083199999999998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49.561500000000002</v>
      </c>
      <c r="T58" s="91" t="s">
        <v>108</v>
      </c>
      <c r="U58" s="86" t="s">
        <v>576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49.0398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48.518100000000004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47.996400000000001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47.474700000000006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46.953000000000003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6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264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7"/>
      <c r="C216" s="186"/>
      <c r="D216" s="187"/>
      <c r="E216" s="187"/>
      <c r="F216" s="187"/>
      <c r="G216" s="187"/>
      <c r="H216" s="518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1" priority="55">
      <formula>F45&gt;0</formula>
    </cfRule>
    <cfRule type="expression" dxfId="280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9" priority="57">
      <formula>F40&gt;0</formula>
    </cfRule>
    <cfRule type="expression" dxfId="278" priority="58">
      <formula>F40&lt;0</formula>
    </cfRule>
  </conditionalFormatting>
  <conditionalFormatting sqref="F45:F59 F61:F91 F93:F102">
    <cfRule type="expression" dxfId="277" priority="53">
      <formula>F45&gt;0</formula>
    </cfRule>
    <cfRule type="expression" dxfId="276" priority="54">
      <formula>F45&lt;0</formula>
    </cfRule>
  </conditionalFormatting>
  <conditionalFormatting sqref="H40:H59 H61:H91 H93:H102">
    <cfRule type="expression" dxfId="275" priority="51">
      <formula>H40&gt;0</formula>
    </cfRule>
    <cfRule type="expression" dxfId="274" priority="52">
      <formula>H40&lt;0</formula>
    </cfRule>
  </conditionalFormatting>
  <conditionalFormatting sqref="F36:F39">
    <cfRule type="expression" dxfId="273" priority="49">
      <formula>F36&gt;0</formula>
    </cfRule>
    <cfRule type="expression" dxfId="272" priority="50">
      <formula>F36&lt;0</formula>
    </cfRule>
  </conditionalFormatting>
  <conditionalFormatting sqref="H36:H39">
    <cfRule type="expression" dxfId="271" priority="47">
      <formula>H36&gt;0</formula>
    </cfRule>
    <cfRule type="expression" dxfId="270" priority="48">
      <formula>H36&lt;0</formula>
    </cfRule>
  </conditionalFormatting>
  <conditionalFormatting sqref="Q7">
    <cfRule type="expression" dxfId="269" priority="41">
      <formula>Q7&gt;0</formula>
    </cfRule>
    <cfRule type="expression" dxfId="268" priority="42">
      <formula>Q7&lt;0</formula>
    </cfRule>
  </conditionalFormatting>
  <conditionalFormatting sqref="Q8">
    <cfRule type="expression" dxfId="267" priority="39">
      <formula>Q8&gt;0</formula>
    </cfRule>
    <cfRule type="expression" dxfId="266" priority="40">
      <formula>Q8&lt;0</formula>
    </cfRule>
  </conditionalFormatting>
  <conditionalFormatting sqref="Q10">
    <cfRule type="expression" dxfId="265" priority="37">
      <formula>Q10&gt;0</formula>
    </cfRule>
    <cfRule type="expression" dxfId="264" priority="38">
      <formula>Q10&lt;0</formula>
    </cfRule>
  </conditionalFormatting>
  <conditionalFormatting sqref="F60">
    <cfRule type="expression" dxfId="263" priority="35">
      <formula>F60&gt;0</formula>
    </cfRule>
    <cfRule type="expression" dxfId="262" priority="36">
      <formula>F60&lt;0</formula>
    </cfRule>
  </conditionalFormatting>
  <conditionalFormatting sqref="F60">
    <cfRule type="expression" dxfId="261" priority="33">
      <formula>F60&gt;0</formula>
    </cfRule>
    <cfRule type="expression" dxfId="260" priority="34">
      <formula>F60&lt;0</formula>
    </cfRule>
  </conditionalFormatting>
  <conditionalFormatting sqref="H60">
    <cfRule type="expression" dxfId="259" priority="31">
      <formula>H60&gt;0</formula>
    </cfRule>
    <cfRule type="expression" dxfId="258" priority="32">
      <formula>H60&lt;0</formula>
    </cfRule>
  </conditionalFormatting>
  <conditionalFormatting sqref="F92">
    <cfRule type="expression" dxfId="257" priority="29">
      <formula>F92&gt;0</formula>
    </cfRule>
    <cfRule type="expression" dxfId="256" priority="30">
      <formula>F92&lt;0</formula>
    </cfRule>
  </conditionalFormatting>
  <conditionalFormatting sqref="F92">
    <cfRule type="expression" dxfId="255" priority="27">
      <formula>F92&gt;0</formula>
    </cfRule>
    <cfRule type="expression" dxfId="254" priority="28">
      <formula>F92&lt;0</formula>
    </cfRule>
  </conditionalFormatting>
  <conditionalFormatting sqref="H92">
    <cfRule type="expression" dxfId="253" priority="25">
      <formula>H92&gt;0</formula>
    </cfRule>
    <cfRule type="expression" dxfId="252" priority="26">
      <formula>H92&lt;0</formula>
    </cfRule>
  </conditionalFormatting>
  <conditionalFormatting sqref="F169:F183 F185:F215 F217:F226">
    <cfRule type="expression" dxfId="251" priority="21">
      <formula>F169&gt;0</formula>
    </cfRule>
    <cfRule type="expression" dxfId="250" priority="22">
      <formula>F169&lt;0</formula>
    </cfRule>
  </conditionalFormatting>
  <conditionalFormatting sqref="F164:F168">
    <cfRule type="expression" dxfId="249" priority="23">
      <formula>F164&gt;0</formula>
    </cfRule>
    <cfRule type="expression" dxfId="248" priority="24">
      <formula>F164&lt;0</formula>
    </cfRule>
  </conditionalFormatting>
  <conditionalFormatting sqref="F169:F183 F185:F215 F217:F226">
    <cfRule type="expression" dxfId="247" priority="19">
      <formula>F169&gt;0</formula>
    </cfRule>
    <cfRule type="expression" dxfId="246" priority="20">
      <formula>F169&lt;0</formula>
    </cfRule>
  </conditionalFormatting>
  <conditionalFormatting sqref="H164:H183 H185:H215 H217:H226">
    <cfRule type="expression" dxfId="245" priority="17">
      <formula>H164&gt;0</formula>
    </cfRule>
    <cfRule type="expression" dxfId="244" priority="18">
      <formula>H164&lt;0</formula>
    </cfRule>
  </conditionalFormatting>
  <conditionalFormatting sqref="F160:F163">
    <cfRule type="expression" dxfId="243" priority="15">
      <formula>F160&gt;0</formula>
    </cfRule>
    <cfRule type="expression" dxfId="242" priority="16">
      <formula>F160&lt;0</formula>
    </cfRule>
  </conditionalFormatting>
  <conditionalFormatting sqref="H160:H163">
    <cfRule type="expression" dxfId="241" priority="13">
      <formula>H160&gt;0</formula>
    </cfRule>
    <cfRule type="expression" dxfId="240" priority="14">
      <formula>H160&lt;0</formula>
    </cfRule>
  </conditionalFormatting>
  <conditionalFormatting sqref="F184">
    <cfRule type="expression" dxfId="239" priority="11">
      <formula>F184&gt;0</formula>
    </cfRule>
    <cfRule type="expression" dxfId="238" priority="12">
      <formula>F184&lt;0</formula>
    </cfRule>
  </conditionalFormatting>
  <conditionalFormatting sqref="F184">
    <cfRule type="expression" dxfId="237" priority="9">
      <formula>F184&gt;0</formula>
    </cfRule>
    <cfRule type="expression" dxfId="236" priority="10">
      <formula>F184&lt;0</formula>
    </cfRule>
  </conditionalFormatting>
  <conditionalFormatting sqref="H184">
    <cfRule type="expression" dxfId="235" priority="7">
      <formula>H184&gt;0</formula>
    </cfRule>
    <cfRule type="expression" dxfId="234" priority="8">
      <formula>H184&lt;0</formula>
    </cfRule>
  </conditionalFormatting>
  <conditionalFormatting sqref="F216">
    <cfRule type="expression" dxfId="233" priority="5">
      <formula>F216&gt;0</formula>
    </cfRule>
    <cfRule type="expression" dxfId="232" priority="6">
      <formula>F216&lt;0</formula>
    </cfRule>
  </conditionalFormatting>
  <conditionalFormatting sqref="F216">
    <cfRule type="expression" dxfId="231" priority="3">
      <formula>F216&gt;0</formula>
    </cfRule>
    <cfRule type="expression" dxfId="230" priority="4">
      <formula>F216&lt;0</formula>
    </cfRule>
  </conditionalFormatting>
  <conditionalFormatting sqref="H216">
    <cfRule type="expression" dxfId="229" priority="1">
      <formula>H216&gt;0</formula>
    </cfRule>
    <cfRule type="expression" dxfId="228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826</v>
      </c>
    </row>
    <row r="3" spans="1:29" x14ac:dyDescent="0.25">
      <c r="A3" s="22" t="s">
        <v>71</v>
      </c>
      <c r="B3" s="486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832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18.52</v>
      </c>
      <c r="R4" s="487">
        <v>-3.8899999999999997E-2</v>
      </c>
      <c r="U4" t="s">
        <v>833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3704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12.970000000004802</v>
      </c>
      <c r="R7" s="29">
        <v>43147</v>
      </c>
      <c r="T7" s="1">
        <v>43103</v>
      </c>
      <c r="U7" t="s">
        <v>900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-272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-6.8410462776659964E-2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1.5550755939524838E-2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20.372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20.186800000000002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20.0016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19.816400000000002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19.6312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19.446000000000002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19.2608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19.075600000000001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18.8904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18.705200000000001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18.52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18.334799999999998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18.1496</v>
      </c>
      <c r="Q55" s="81"/>
    </row>
    <row r="56" spans="1:18" x14ac:dyDescent="0.25">
      <c r="O56" s="81">
        <v>0.97</v>
      </c>
      <c r="P56" s="81">
        <f t="shared" si="0"/>
        <v>17.964399999999998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17.779199999999999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17.593999999999998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17.408799999999999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17.223600000000001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17.038399999999999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16.853200000000001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16.667999999999999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818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4">
    <cfRule type="expression" dxfId="219" priority="87">
      <formula>F24&gt;0</formula>
    </cfRule>
    <cfRule type="expression" dxfId="218" priority="88">
      <formula>F24&lt;0</formula>
    </cfRule>
  </conditionalFormatting>
  <conditionalFormatting sqref="H24">
    <cfRule type="expression" dxfId="217" priority="85">
      <formula>H24&gt;0</formula>
    </cfRule>
    <cfRule type="expression" dxfId="216" priority="86">
      <formula>H24&lt;0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3">
    <cfRule type="expression" dxfId="157" priority="3">
      <formula>F21&gt;0</formula>
    </cfRule>
    <cfRule type="expression" dxfId="156" priority="4">
      <formula>F21&lt;0</formula>
    </cfRule>
  </conditionalFormatting>
  <conditionalFormatting sqref="H21:H23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104.12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104.12</v>
      </c>
      <c r="R4" s="487">
        <v>7.7999999999999996E-3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0" t="s">
        <v>78</v>
      </c>
      <c r="P40" s="81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114.53200000000001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113.49080000000001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112.44960000000002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111.40840000000001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110.36720000000001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109.32600000000001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108.2848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107.2436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106.20240000000001</v>
      </c>
      <c r="Q49" s="2"/>
      <c r="T49" s="91" t="s">
        <v>103</v>
      </c>
      <c r="U49" s="86" t="s">
        <v>532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105.16120000000001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104.12</v>
      </c>
      <c r="Q51" s="2"/>
      <c r="T51" s="91" t="s">
        <v>104</v>
      </c>
      <c r="U51" s="86" t="s">
        <v>684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103.0788</v>
      </c>
      <c r="Q52" s="2"/>
      <c r="T52" s="91" t="s">
        <v>105</v>
      </c>
      <c r="U52" s="86" t="s">
        <v>685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102.0376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100.99640000000001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99.955200000000005</v>
      </c>
      <c r="T55" s="91" t="s">
        <v>107</v>
      </c>
      <c r="U55" s="86" t="s">
        <v>686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98.914000000000001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97.872799999999998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96.831600000000009</v>
      </c>
      <c r="T58" s="91" t="s">
        <v>108</v>
      </c>
      <c r="U58" s="86" t="s">
        <v>555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95.790400000000005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94.749200000000002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93.708000000000013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725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7.9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7.9</v>
      </c>
      <c r="R4" s="487">
        <v>3.4000000000000002E-2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514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0" t="s">
        <v>78</v>
      </c>
      <c r="P40" s="810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8.6900000000000013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8.6110000000000007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8.5320000000000018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8.4530000000000012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8.3740000000000006</v>
      </c>
      <c r="Q45" s="2"/>
      <c r="T45" s="91" t="s">
        <v>99</v>
      </c>
      <c r="U45" s="86" t="s">
        <v>687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8.2949999999999999</v>
      </c>
      <c r="Q46" s="2"/>
      <c r="T46" s="91" t="s">
        <v>100</v>
      </c>
      <c r="U46" s="86" t="s">
        <v>688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8.2160000000000011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8.1370000000000005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8.0579999999999998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7.9790000000000001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7.9</v>
      </c>
      <c r="Q51" s="2"/>
      <c r="T51" s="91" t="s">
        <v>104</v>
      </c>
      <c r="U51" s="86" t="s">
        <v>689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7.8210000000000006</v>
      </c>
      <c r="Q52" s="2"/>
      <c r="T52" s="91" t="s">
        <v>105</v>
      </c>
      <c r="U52" s="86" t="s">
        <v>537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7.742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7.6630000000000003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7.5839999999999996</v>
      </c>
      <c r="T55" s="91" t="s">
        <v>107</v>
      </c>
      <c r="U55" s="86" t="s">
        <v>690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7.5049999999999999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7.4260000000000002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7.3470000000000004</v>
      </c>
      <c r="T58" s="91" t="s">
        <v>108</v>
      </c>
      <c r="U58" s="86" t="s">
        <v>577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7.2680000000000007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7.1890000000000009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7.11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3">
        <v>43133</v>
      </c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866</v>
      </c>
      <c r="W2" t="s">
        <v>864</v>
      </c>
      <c r="X2" s="756" t="s">
        <v>848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55">
        <v>10.199999999999999</v>
      </c>
      <c r="AG2" s="755">
        <v>10.4</v>
      </c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867</v>
      </c>
      <c r="X3" s="756" t="s">
        <v>849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55">
        <v>25.5</v>
      </c>
      <c r="AG3" s="755">
        <v>26.5</v>
      </c>
      <c r="AH3" s="757"/>
      <c r="AI3" s="757"/>
      <c r="AJ3" s="757"/>
      <c r="AK3" s="757"/>
      <c r="AL3" s="757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80.790000000000006</v>
      </c>
      <c r="R4" s="487">
        <v>8.0999999999999996E-3</v>
      </c>
      <c r="U4" t="s">
        <v>868</v>
      </c>
      <c r="X4" s="756" t="s">
        <v>850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55">
        <v>29.3</v>
      </c>
      <c r="AG4" s="755">
        <v>29.9</v>
      </c>
      <c r="AH4" s="787"/>
      <c r="AI4" s="755"/>
      <c r="AK4" s="755"/>
      <c r="AL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4039.5000000000005</v>
      </c>
      <c r="T5" s="1"/>
      <c r="X5" s="756" t="s">
        <v>851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875</v>
      </c>
      <c r="AF5" s="755" t="s">
        <v>875</v>
      </c>
      <c r="AG5" s="755" t="s">
        <v>875</v>
      </c>
      <c r="AH5" s="787"/>
      <c r="AI5" s="755"/>
      <c r="AK5" s="755"/>
      <c r="AL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878</v>
      </c>
      <c r="X6" s="756" t="s">
        <v>852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55">
        <v>57.8</v>
      </c>
      <c r="AG6" s="755">
        <v>59.8</v>
      </c>
      <c r="AH6" s="787"/>
      <c r="AI6" s="755"/>
      <c r="AK6" s="755"/>
      <c r="AL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1267.1299999999901</v>
      </c>
      <c r="R7">
        <v>50</v>
      </c>
      <c r="X7" s="756" t="s">
        <v>853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55">
        <v>122.86</v>
      </c>
      <c r="AG7" s="755">
        <v>126.61</v>
      </c>
      <c r="AH7" s="787"/>
      <c r="AI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457</v>
      </c>
      <c r="T8" s="1">
        <v>43109</v>
      </c>
      <c r="U8" t="s">
        <v>915</v>
      </c>
      <c r="X8" s="756" t="s">
        <v>865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3">
        <f>(AF7-AE7)/AE7</f>
        <v>3.565708505437077E-2</v>
      </c>
      <c r="AG8" s="753">
        <f>(AG7-AF7)/AF7</f>
        <v>3.052254598730262E-2</v>
      </c>
      <c r="AH8" s="787"/>
      <c r="AI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0.12756454989532448</v>
      </c>
      <c r="U9" t="s">
        <v>935</v>
      </c>
      <c r="X9" s="756" t="s">
        <v>876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7"/>
      <c r="AI9" s="755"/>
      <c r="AJ9" s="757"/>
      <c r="AK9" s="757"/>
      <c r="AL9" s="757"/>
      <c r="AM9" s="757"/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877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5"/>
      <c r="AK10" s="755"/>
      <c r="AL10" s="755"/>
      <c r="AM10" s="755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2.5745760613937366E-2</v>
      </c>
      <c r="R11">
        <f>0.52</f>
        <v>0.52</v>
      </c>
      <c r="T11" s="1">
        <v>43112</v>
      </c>
      <c r="U11" t="s">
        <v>932</v>
      </c>
      <c r="X11" s="756" t="s">
        <v>862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3">
        <f>SUM(AE2:AE5)/(AE7-AD5)</f>
        <v>0.74596251326181773</v>
      </c>
      <c r="AF11" s="753">
        <f t="shared" ref="AF11" si="5">SUM(AF2:AF5)/AF7</f>
        <v>0.52905746377991214</v>
      </c>
      <c r="AG11" s="753">
        <f>SUM(AG2:AG5)/AG7</f>
        <v>0.52760445462443728</v>
      </c>
      <c r="AH11" s="11"/>
      <c r="AI11" s="781"/>
      <c r="AJ11" s="755"/>
      <c r="AK11" s="755"/>
      <c r="AL11" s="755"/>
      <c r="AM11" s="755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  <c r="AJ12" s="755"/>
      <c r="AK12" s="755"/>
      <c r="AL12" s="755"/>
      <c r="AM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936</v>
      </c>
      <c r="W13" t="s">
        <v>863</v>
      </c>
      <c r="X13" s="756" t="s">
        <v>854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F13" s="755">
        <v>83.9</v>
      </c>
      <c r="AG13" s="755">
        <v>84.4</v>
      </c>
      <c r="AJ13" s="755"/>
      <c r="AK13" s="755"/>
      <c r="AL13" s="755"/>
      <c r="AM13" s="755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934</v>
      </c>
      <c r="X14" s="756" t="s">
        <v>855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F14" s="755">
        <v>0.93</v>
      </c>
      <c r="AG14" s="755">
        <v>1.08</v>
      </c>
      <c r="AH14" s="757"/>
      <c r="AJ14" s="755"/>
      <c r="AK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933</v>
      </c>
      <c r="X15" s="756" t="s">
        <v>856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F15" s="755">
        <v>45.9</v>
      </c>
      <c r="AG15" s="755">
        <v>46.6</v>
      </c>
      <c r="AH15" s="755"/>
      <c r="AI15" s="757"/>
      <c r="AJ15" s="755"/>
      <c r="AK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857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F16" s="755">
        <v>0.61</v>
      </c>
      <c r="AG16" s="755">
        <v>0.68</v>
      </c>
      <c r="AH16" s="755"/>
      <c r="AI16" s="755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953</v>
      </c>
      <c r="X17" s="756" t="s">
        <v>858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F17" s="755">
        <v>0.27</v>
      </c>
      <c r="AG17" s="755">
        <v>0.56000000000000005</v>
      </c>
      <c r="AH17" s="755"/>
      <c r="AI17" s="755"/>
      <c r="AJ17" s="781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970</v>
      </c>
      <c r="X18" s="756" t="s">
        <v>859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F18" s="755">
        <v>6.94</v>
      </c>
      <c r="AG18" s="755">
        <v>6.8</v>
      </c>
      <c r="AH18" s="755"/>
      <c r="AI18" s="755"/>
      <c r="AJ18" s="755"/>
      <c r="AK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937</v>
      </c>
      <c r="X19" s="756" t="s">
        <v>860</v>
      </c>
      <c r="Y19" s="758">
        <v>0.03</v>
      </c>
      <c r="Z19" s="758">
        <v>0.05</v>
      </c>
      <c r="AA19" s="81" t="s">
        <v>875</v>
      </c>
      <c r="AB19" s="2" t="s">
        <v>875</v>
      </c>
      <c r="AC19" s="782" t="s">
        <v>875</v>
      </c>
      <c r="AD19" s="755" t="s">
        <v>875</v>
      </c>
      <c r="AE19" s="755" t="s">
        <v>875</v>
      </c>
      <c r="AF19" s="755">
        <v>0.02</v>
      </c>
      <c r="AG19" s="755" t="s">
        <v>875</v>
      </c>
      <c r="AH19" s="755"/>
      <c r="AI19" s="755"/>
      <c r="AJ19" s="755"/>
      <c r="AK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861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F20" s="755">
        <v>23.3</v>
      </c>
      <c r="AG20" s="755">
        <v>24.2</v>
      </c>
      <c r="AH20" s="755"/>
      <c r="AI20" s="755"/>
      <c r="AJ20" s="755"/>
      <c r="AK20" s="755"/>
      <c r="AL20" s="755"/>
      <c r="AM20" s="755"/>
    </row>
    <row r="21" spans="1:39" x14ac:dyDescent="0.25">
      <c r="X21" s="756" t="s">
        <v>853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F21" s="755">
        <v>161.86000000000001</v>
      </c>
      <c r="AG21" s="755">
        <v>164.44</v>
      </c>
      <c r="AH21" s="755"/>
      <c r="AI21" s="755"/>
      <c r="AJ21" s="755"/>
      <c r="AK21" s="755"/>
      <c r="AL21" s="755"/>
      <c r="AM21" s="755"/>
    </row>
    <row r="22" spans="1:39" x14ac:dyDescent="0.25">
      <c r="X22" s="756" t="s">
        <v>865</v>
      </c>
      <c r="Y22" s="81"/>
      <c r="Z22" s="759">
        <f t="shared" ref="Z22:AF22" si="6">(Z21-Y21)/Y21</f>
        <v>-3.0535538389755749E-2</v>
      </c>
      <c r="AA22" s="759">
        <f t="shared" si="6"/>
        <v>-6.7379679144385002E-2</v>
      </c>
      <c r="AB22" s="759">
        <f t="shared" si="6"/>
        <v>-0.1551605504587156</v>
      </c>
      <c r="AC22" s="759">
        <f t="shared" si="6"/>
        <v>4.8187864802497586E-2</v>
      </c>
      <c r="AD22" s="759">
        <f t="shared" si="6"/>
        <v>9.4794094794094896E-2</v>
      </c>
      <c r="AE22" s="759">
        <f t="shared" si="6"/>
        <v>-0.10716820440028391</v>
      </c>
      <c r="AF22" s="759">
        <f t="shared" si="6"/>
        <v>7.2204557498675173E-2</v>
      </c>
      <c r="AG22" s="759">
        <f>(AG21-AE21)/AE21</f>
        <v>8.9295177530471573E-2</v>
      </c>
      <c r="AH22" s="755"/>
      <c r="AI22" s="755"/>
      <c r="AJ22" s="755"/>
      <c r="AK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876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5"/>
      <c r="AI23" s="755"/>
      <c r="AJ23" s="755"/>
      <c r="AK23" s="755"/>
      <c r="AL23" s="755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877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5"/>
      <c r="AJ24" s="755"/>
      <c r="AK24" s="755"/>
      <c r="AL24" s="755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862</v>
      </c>
      <c r="Y25" s="759">
        <f t="shared" ref="Y25:AD25" si="11">Y23/Y21</f>
        <v>0.81740888589351457</v>
      </c>
      <c r="Z25" s="759">
        <f t="shared" si="11"/>
        <v>0.81566844919786097</v>
      </c>
      <c r="AA25" s="759">
        <f t="shared" si="11"/>
        <v>0.82276376146788999</v>
      </c>
      <c r="AB25" s="759">
        <f t="shared" si="11"/>
        <v>0.81457852585855839</v>
      </c>
      <c r="AC25" s="759">
        <f t="shared" si="11"/>
        <v>0.81623931623931623</v>
      </c>
      <c r="AD25" s="759">
        <f t="shared" si="11"/>
        <v>0.81872486396971844</v>
      </c>
      <c r="AE25" s="759">
        <f t="shared" ref="AE25" si="12">AE23/AE21</f>
        <v>0.81518282988871227</v>
      </c>
      <c r="AF25" s="759">
        <f t="shared" ref="AF25" si="13">AF23/AF21</f>
        <v>0.80767329791177567</v>
      </c>
      <c r="AG25" s="759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514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810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821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0" t="s">
        <v>78</v>
      </c>
      <c r="P42" s="810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3" t="s">
        <v>884</v>
      </c>
      <c r="J43" s="10"/>
      <c r="K43" s="39">
        <v>419</v>
      </c>
      <c r="O43" s="81">
        <v>1.1000000000000001</v>
      </c>
      <c r="P43" s="81">
        <f>O43*$Q$4</f>
        <v>88.869000000000014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3" t="s">
        <v>912</v>
      </c>
      <c r="J44" s="10"/>
      <c r="K44" s="39">
        <v>481</v>
      </c>
      <c r="O44" s="81">
        <v>1.0900000000000001</v>
      </c>
      <c r="P44" s="81">
        <f t="shared" ref="P44:P63" si="23">O44*$Q$4</f>
        <v>88.06110000000001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87.253200000000007</v>
      </c>
      <c r="Q45" s="2"/>
      <c r="T45" s="91" t="s">
        <v>99</v>
      </c>
      <c r="U45" s="86" t="s">
        <v>691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86.445300000000017</v>
      </c>
      <c r="Q46" s="2"/>
      <c r="T46" s="91" t="s">
        <v>100</v>
      </c>
      <c r="U46" s="86" t="s">
        <v>692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85.637400000000014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84.82950000000001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84.021600000000007</v>
      </c>
      <c r="Q49" s="2"/>
      <c r="T49" s="91" t="s">
        <v>103</v>
      </c>
      <c r="U49" s="86" t="s">
        <v>578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83.213700000000003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82.405800000000013</v>
      </c>
      <c r="Q51" s="2"/>
      <c r="T51" s="91" t="s">
        <v>104</v>
      </c>
      <c r="U51" s="86" t="s">
        <v>693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81.59790000000001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23"/>
        <v>80.790000000000006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79.982100000000003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23"/>
        <v>79.174199999999999</v>
      </c>
      <c r="Q55" s="2"/>
      <c r="T55" s="91" t="s">
        <v>107</v>
      </c>
      <c r="U55" s="86" t="s">
        <v>694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30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23"/>
        <v>78.36630000000001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30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23"/>
        <v>77.558400000000006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30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23"/>
        <v>76.750500000000002</v>
      </c>
      <c r="T58" s="91" t="s">
        <v>108</v>
      </c>
      <c r="U58" s="86" t="s">
        <v>579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30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23"/>
        <v>75.942599999999999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30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23"/>
        <v>75.134700000000009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30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23"/>
        <v>74.326800000000006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30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23"/>
        <v>73.518900000000002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30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23"/>
        <v>72.711000000000013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30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30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31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30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31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30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31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30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31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30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31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30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31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30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31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30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31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30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31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30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31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30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31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30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31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30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31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30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31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30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31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30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31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30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514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4">C106*(E106-D106)</f>
        <v>103.99999999999991</v>
      </c>
      <c r="G106" s="372">
        <f t="shared" ref="G106:G169" si="35">D106*C106</f>
        <v>2555</v>
      </c>
      <c r="H106" s="373">
        <f t="shared" ref="H106:H169" si="3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4"/>
        <v>-54.250000000000043</v>
      </c>
      <c r="G107" s="372">
        <f t="shared" si="35"/>
        <v>2555</v>
      </c>
      <c r="H107" s="373">
        <f t="shared" si="3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4"/>
        <v>16.499999999999915</v>
      </c>
      <c r="G108" s="372">
        <f t="shared" si="35"/>
        <v>2555</v>
      </c>
      <c r="H108" s="373">
        <f t="shared" si="3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4"/>
        <v>-143.99999999999977</v>
      </c>
      <c r="G109" s="372">
        <f t="shared" si="35"/>
        <v>4956.5</v>
      </c>
      <c r="H109" s="373">
        <f t="shared" si="3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4"/>
        <v>-819.60000000000059</v>
      </c>
      <c r="G110" s="372">
        <f t="shared" si="35"/>
        <v>5782.2000000000007</v>
      </c>
      <c r="H110" s="373">
        <f t="shared" si="3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4"/>
        <v>-539</v>
      </c>
      <c r="G111" s="372">
        <f t="shared" si="35"/>
        <v>4901.5</v>
      </c>
      <c r="H111" s="373">
        <f t="shared" si="3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4"/>
        <v>-500.5000000000004</v>
      </c>
      <c r="G112" s="372">
        <f t="shared" si="35"/>
        <v>6662.6</v>
      </c>
      <c r="H112" s="374">
        <f t="shared" si="3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4"/>
        <v>-384.30000000000064</v>
      </c>
      <c r="G113" s="372">
        <f t="shared" si="35"/>
        <v>6662.6</v>
      </c>
      <c r="H113" s="374">
        <f t="shared" si="3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4"/>
        <v>-446.6000000000007</v>
      </c>
      <c r="G114" s="372">
        <f t="shared" si="35"/>
        <v>6662.6</v>
      </c>
      <c r="H114" s="374">
        <f t="shared" si="3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5"/>
        <v>6662.32</v>
      </c>
      <c r="H115" s="374">
        <f t="shared" si="3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5"/>
        <v>4850.55</v>
      </c>
      <c r="H116" s="374">
        <f t="shared" si="3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5"/>
        <v>4850.55</v>
      </c>
      <c r="H117" s="374">
        <f t="shared" si="3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7">C118*(E118-D118)</f>
        <v>-221.95000000000036</v>
      </c>
      <c r="G118" s="372">
        <f t="shared" si="35"/>
        <v>4820.4500000000007</v>
      </c>
      <c r="H118" s="374">
        <f t="shared" si="3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7"/>
        <v>-15.950000000000131</v>
      </c>
      <c r="G119" s="372">
        <f t="shared" si="35"/>
        <v>4820.4500000000007</v>
      </c>
      <c r="H119" s="374">
        <f t="shared" si="3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7"/>
        <v>94.050000000000011</v>
      </c>
      <c r="G120" s="372">
        <f t="shared" si="35"/>
        <v>4820.4500000000007</v>
      </c>
      <c r="H120" s="374">
        <f t="shared" si="3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7"/>
        <v>145.74999999999994</v>
      </c>
      <c r="G121" s="372">
        <f t="shared" si="35"/>
        <v>2334.25</v>
      </c>
      <c r="H121" s="374">
        <f t="shared" si="3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7"/>
        <v>59.499999999999886</v>
      </c>
      <c r="G122" s="372">
        <f t="shared" si="35"/>
        <v>4790.5</v>
      </c>
      <c r="H122" s="374">
        <f t="shared" si="3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7"/>
        <v>-422.59000000000043</v>
      </c>
      <c r="G123" s="372">
        <f t="shared" si="35"/>
        <v>6597.29</v>
      </c>
      <c r="H123" s="374">
        <f t="shared" si="3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7"/>
        <v>-461.29999999999995</v>
      </c>
      <c r="G124" s="372">
        <f t="shared" si="35"/>
        <v>9282.2999999999993</v>
      </c>
      <c r="H124" s="374">
        <f t="shared" si="3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7"/>
        <v>-814.29999999999859</v>
      </c>
      <c r="G125" s="372">
        <f t="shared" si="35"/>
        <v>9282.2999999999993</v>
      </c>
      <c r="H125" s="374">
        <f t="shared" si="3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7"/>
        <v>-1005.2999999999997</v>
      </c>
      <c r="G126" s="372">
        <f t="shared" si="35"/>
        <v>9282.2999999999993</v>
      </c>
      <c r="H126" s="374">
        <f t="shared" si="3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7"/>
        <v>-659.99999999999943</v>
      </c>
      <c r="G127" s="372">
        <f t="shared" si="35"/>
        <v>9282</v>
      </c>
      <c r="H127" s="374">
        <f t="shared" si="3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7"/>
        <v>-522.29999999999995</v>
      </c>
      <c r="G128" s="372">
        <f t="shared" si="35"/>
        <v>9282.2999999999993</v>
      </c>
      <c r="H128" s="374">
        <f t="shared" si="3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7"/>
        <v>-925</v>
      </c>
      <c r="G129" s="372">
        <f t="shared" si="35"/>
        <v>9282</v>
      </c>
      <c r="H129" s="374">
        <f t="shared" si="3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7"/>
        <v>-1102.9999999999986</v>
      </c>
      <c r="G130" s="372">
        <f t="shared" si="35"/>
        <v>9282</v>
      </c>
      <c r="H130" s="374">
        <f t="shared" si="3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7"/>
        <v>-1235.4000000000015</v>
      </c>
      <c r="G131" s="372">
        <f t="shared" si="35"/>
        <v>17329.400000000001</v>
      </c>
      <c r="H131" s="374">
        <f t="shared" si="3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7"/>
        <v>-1679.400000000001</v>
      </c>
      <c r="G132" s="372">
        <f t="shared" si="35"/>
        <v>17329.400000000001</v>
      </c>
      <c r="H132" s="374">
        <f t="shared" si="3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7"/>
        <v>-867.40000000000066</v>
      </c>
      <c r="G133" s="372">
        <f t="shared" si="35"/>
        <v>17329.400000000001</v>
      </c>
      <c r="H133" s="374">
        <f t="shared" si="3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7"/>
        <v>-828.30000000000155</v>
      </c>
      <c r="G134" s="372">
        <f t="shared" si="35"/>
        <v>17282.3</v>
      </c>
      <c r="H134" s="374">
        <f t="shared" si="3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7"/>
        <v>-422.48000000000019</v>
      </c>
      <c r="G135" s="372">
        <f t="shared" si="35"/>
        <v>8908.48</v>
      </c>
      <c r="H135" s="374">
        <f t="shared" si="3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7"/>
        <v>-519.48</v>
      </c>
      <c r="G136" s="372">
        <f t="shared" si="35"/>
        <v>8908.48</v>
      </c>
      <c r="H136" s="374">
        <f t="shared" si="3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7"/>
        <v>-253.48000000000042</v>
      </c>
      <c r="G137" s="372">
        <f t="shared" si="35"/>
        <v>8908.48</v>
      </c>
      <c r="H137" s="374">
        <f t="shared" si="3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7"/>
        <v>-215.47999999999945</v>
      </c>
      <c r="G138" s="372">
        <f t="shared" si="35"/>
        <v>8908.48</v>
      </c>
      <c r="H138" s="374">
        <f t="shared" si="3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7"/>
        <v>-364.48000000000036</v>
      </c>
      <c r="G139" s="372">
        <f t="shared" si="35"/>
        <v>8908.48</v>
      </c>
      <c r="H139" s="374">
        <f t="shared" si="3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7"/>
        <v>-242.48000000000047</v>
      </c>
      <c r="G140" s="372">
        <f t="shared" si="35"/>
        <v>8908.48</v>
      </c>
      <c r="H140" s="374">
        <f t="shared" si="3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7"/>
        <v>-184.48000000000064</v>
      </c>
      <c r="G141" s="372">
        <f t="shared" si="35"/>
        <v>8908.48</v>
      </c>
      <c r="H141" s="374">
        <f t="shared" si="3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7"/>
        <v>-253.48000000000042</v>
      </c>
      <c r="G142" s="372">
        <f t="shared" si="35"/>
        <v>8908.48</v>
      </c>
      <c r="H142" s="374">
        <f t="shared" si="3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7"/>
        <v>-53.480000000000416</v>
      </c>
      <c r="G143" s="372">
        <f t="shared" si="35"/>
        <v>8908.48</v>
      </c>
      <c r="H143" s="374">
        <f t="shared" si="3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7"/>
        <v>-795.27600000000064</v>
      </c>
      <c r="G144" s="372">
        <f t="shared" si="35"/>
        <v>10521.276</v>
      </c>
      <c r="H144" s="374">
        <f t="shared" si="3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7"/>
        <v>-982.18499999999972</v>
      </c>
      <c r="G145" s="372">
        <f t="shared" si="35"/>
        <v>12902.684999999999</v>
      </c>
      <c r="H145" s="374">
        <f t="shared" si="3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7"/>
        <v>-1067.6849999999988</v>
      </c>
      <c r="G146" s="372">
        <f t="shared" si="35"/>
        <v>12902.684999999999</v>
      </c>
      <c r="H146" s="374">
        <f t="shared" si="3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7"/>
        <v>-955.18499999999881</v>
      </c>
      <c r="G147" s="372">
        <f t="shared" si="35"/>
        <v>12902.684999999999</v>
      </c>
      <c r="H147" s="374">
        <f t="shared" si="3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7"/>
        <v>-797.68499999999915</v>
      </c>
      <c r="G148" s="372">
        <f t="shared" si="35"/>
        <v>12902.684999999999</v>
      </c>
      <c r="H148" s="374">
        <f t="shared" si="3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7"/>
        <v>-814.18499999999904</v>
      </c>
      <c r="G149" s="372">
        <f t="shared" si="35"/>
        <v>12902.684999999999</v>
      </c>
      <c r="H149" s="374">
        <f t="shared" si="3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7"/>
        <v>-752.6849999999996</v>
      </c>
      <c r="G150" s="372">
        <f t="shared" si="35"/>
        <v>12902.684999999999</v>
      </c>
      <c r="H150" s="374">
        <f t="shared" si="3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7"/>
        <v>-682.18499999999972</v>
      </c>
      <c r="G151" s="372">
        <f t="shared" si="35"/>
        <v>12902.684999999999</v>
      </c>
      <c r="H151" s="374">
        <f t="shared" si="3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7"/>
        <v>-827.6849999999996</v>
      </c>
      <c r="G152" s="372">
        <f t="shared" si="35"/>
        <v>12902.684999999999</v>
      </c>
      <c r="H152" s="374">
        <f t="shared" si="3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7"/>
        <v>-890.68499999999983</v>
      </c>
      <c r="G153" s="372">
        <f t="shared" si="35"/>
        <v>12902.684999999999</v>
      </c>
      <c r="H153" s="374">
        <f t="shared" si="3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7"/>
        <v>-927.38400000000081</v>
      </c>
      <c r="G154" s="372">
        <f t="shared" si="35"/>
        <v>14488.284</v>
      </c>
      <c r="H154" s="374">
        <f t="shared" si="3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7"/>
        <v>-1241.8839999999998</v>
      </c>
      <c r="G155" s="372">
        <f t="shared" si="35"/>
        <v>14488.284</v>
      </c>
      <c r="H155" s="374">
        <f t="shared" si="3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7"/>
        <v>-1334.6800000000003</v>
      </c>
      <c r="G156" s="372">
        <f t="shared" si="35"/>
        <v>16818.68</v>
      </c>
      <c r="H156" s="374">
        <f t="shared" si="3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7"/>
        <v>-1440.6800000000003</v>
      </c>
      <c r="G157" s="372">
        <f t="shared" si="35"/>
        <v>16818.68</v>
      </c>
      <c r="H157" s="374">
        <f t="shared" si="3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7"/>
        <v>-1242.6800000000014</v>
      </c>
      <c r="G158" s="372">
        <f t="shared" si="35"/>
        <v>16818.68</v>
      </c>
      <c r="H158" s="374">
        <f t="shared" si="3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7"/>
        <v>-1020.6800000000015</v>
      </c>
      <c r="G159" s="372">
        <f t="shared" si="35"/>
        <v>16818.68</v>
      </c>
      <c r="H159" s="374">
        <f t="shared" si="3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7"/>
        <v>-462.68000000000029</v>
      </c>
      <c r="G160" s="372">
        <f t="shared" si="35"/>
        <v>16818.68</v>
      </c>
      <c r="H160" s="374">
        <f t="shared" si="3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7"/>
        <v>-514.68000000000131</v>
      </c>
      <c r="G161" s="372">
        <f t="shared" si="35"/>
        <v>16818.68</v>
      </c>
      <c r="H161" s="374">
        <f t="shared" si="3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7"/>
        <v>-968.68000000000052</v>
      </c>
      <c r="G162" s="372">
        <f t="shared" si="35"/>
        <v>16818.68</v>
      </c>
      <c r="H162" s="374">
        <f t="shared" si="3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7"/>
        <v>-900.67999999999984</v>
      </c>
      <c r="G163" s="372">
        <f t="shared" si="35"/>
        <v>16724.68</v>
      </c>
      <c r="H163" s="374">
        <f t="shared" si="3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7"/>
        <v>-1097.7599999999995</v>
      </c>
      <c r="G164" s="372">
        <f t="shared" si="35"/>
        <v>16703.759999999998</v>
      </c>
      <c r="H164" s="374">
        <f t="shared" si="3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7"/>
        <v>-1470.25</v>
      </c>
      <c r="G165" s="372">
        <f t="shared" si="35"/>
        <v>20522.75</v>
      </c>
      <c r="H165" s="374">
        <f t="shared" si="3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7"/>
        <v>-1712.7499999999998</v>
      </c>
      <c r="G166" s="372">
        <f t="shared" si="35"/>
        <v>20522.75</v>
      </c>
      <c r="H166" s="374">
        <f t="shared" si="3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7"/>
        <v>-2170.2499999999995</v>
      </c>
      <c r="G167" s="372">
        <f t="shared" si="35"/>
        <v>20522.75</v>
      </c>
      <c r="H167" s="374">
        <f t="shared" si="3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7"/>
        <v>-2395.2499999999973</v>
      </c>
      <c r="G168" s="372">
        <f t="shared" si="35"/>
        <v>20522.75</v>
      </c>
      <c r="H168" s="374">
        <f t="shared" si="3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7"/>
        <v>-1409.9999999999995</v>
      </c>
      <c r="G169" s="372">
        <f t="shared" si="35"/>
        <v>16498</v>
      </c>
      <c r="H169" s="374">
        <f t="shared" si="3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7"/>
        <v>-1757.9999999999984</v>
      </c>
      <c r="G170" s="372">
        <f t="shared" ref="G170:G202" si="38">D170*C170</f>
        <v>16498</v>
      </c>
      <c r="H170" s="374">
        <f t="shared" ref="H170:H204" si="3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7"/>
        <v>-1954.0000000000007</v>
      </c>
      <c r="G171" s="372">
        <f t="shared" si="38"/>
        <v>20164</v>
      </c>
      <c r="H171" s="374">
        <f t="shared" si="3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7"/>
        <v>-1457.1799999999996</v>
      </c>
      <c r="G172" s="372">
        <f t="shared" si="38"/>
        <v>16425.18</v>
      </c>
      <c r="H172" s="374">
        <f t="shared" si="3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7"/>
        <v>-1412.67</v>
      </c>
      <c r="G173" s="372">
        <f t="shared" si="38"/>
        <v>12638.67</v>
      </c>
      <c r="H173" s="374">
        <f t="shared" si="3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7"/>
        <v>-1429.6799999999989</v>
      </c>
      <c r="G174" s="372">
        <f t="shared" si="38"/>
        <v>16397.68</v>
      </c>
      <c r="H174" s="374">
        <f t="shared" si="3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7"/>
        <v>-2201.6750000000015</v>
      </c>
      <c r="G175" s="372">
        <f t="shared" si="38"/>
        <v>20221.675000000003</v>
      </c>
      <c r="H175" s="374">
        <f t="shared" si="3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7"/>
        <v>-1864.1749999999995</v>
      </c>
      <c r="G176" s="372">
        <f t="shared" si="38"/>
        <v>19884.174999999999</v>
      </c>
      <c r="H176" s="374">
        <f t="shared" si="3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7"/>
        <v>-1373.260000000002</v>
      </c>
      <c r="G177" s="372">
        <f t="shared" si="38"/>
        <v>16205.260000000002</v>
      </c>
      <c r="H177" s="374">
        <f t="shared" si="3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7"/>
        <v>-929.26000000000215</v>
      </c>
      <c r="G178" s="372">
        <f t="shared" si="38"/>
        <v>16205.260000000002</v>
      </c>
      <c r="H178" s="374">
        <f t="shared" si="3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7"/>
        <v>-1451.260000000002</v>
      </c>
      <c r="G179" s="372">
        <f t="shared" si="38"/>
        <v>16205.260000000002</v>
      </c>
      <c r="H179" s="374">
        <f t="shared" si="3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7"/>
        <v>-1821.7500000000016</v>
      </c>
      <c r="G180" s="372">
        <f t="shared" si="38"/>
        <v>19799.25</v>
      </c>
      <c r="H180" s="374">
        <f t="shared" si="3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7"/>
        <v>-2035.2599999999995</v>
      </c>
      <c r="G181" s="372">
        <f t="shared" si="38"/>
        <v>23338.260000000002</v>
      </c>
      <c r="H181" s="374">
        <f t="shared" si="3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40">C182*(E182-D182)</f>
        <v>-1804.4750000000001</v>
      </c>
      <c r="G182" s="372">
        <f t="shared" si="38"/>
        <v>19749.474999999999</v>
      </c>
      <c r="H182" s="374">
        <f t="shared" si="3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40"/>
        <v>-1934.474999999999</v>
      </c>
      <c r="G183" s="372">
        <f t="shared" si="38"/>
        <v>19749.474999999999</v>
      </c>
      <c r="H183" s="374">
        <f t="shared" si="3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40"/>
        <v>-1664.4749999999995</v>
      </c>
      <c r="G184" s="372">
        <f t="shared" si="38"/>
        <v>19749.474999999999</v>
      </c>
      <c r="H184" s="374">
        <f t="shared" si="3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40"/>
        <v>-1284.3300000000027</v>
      </c>
      <c r="G185" s="372">
        <f t="shared" si="38"/>
        <v>23223.33</v>
      </c>
      <c r="H185" s="374">
        <f t="shared" si="3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40"/>
        <v>-3507.3149999999991</v>
      </c>
      <c r="G186" s="372">
        <f t="shared" si="38"/>
        <v>26607.314999999999</v>
      </c>
      <c r="H186" s="374">
        <f t="shared" si="3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40"/>
        <v>-2464.409999999998</v>
      </c>
      <c r="G187" s="372">
        <f t="shared" si="38"/>
        <v>23158.41</v>
      </c>
      <c r="H187" s="374">
        <f t="shared" si="3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40"/>
        <v>-2221</v>
      </c>
      <c r="G188" s="372">
        <f t="shared" si="38"/>
        <v>19671</v>
      </c>
      <c r="H188" s="374">
        <f t="shared" si="3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40"/>
        <v>-2463.5</v>
      </c>
      <c r="G189" s="372">
        <f t="shared" si="38"/>
        <v>19671</v>
      </c>
      <c r="H189" s="374">
        <f t="shared" si="3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40"/>
        <v>-2186</v>
      </c>
      <c r="G190" s="372">
        <f t="shared" si="38"/>
        <v>19671</v>
      </c>
      <c r="H190" s="374">
        <f t="shared" si="3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40"/>
        <v>-2728.5000000000005</v>
      </c>
      <c r="G191" s="372">
        <f t="shared" si="38"/>
        <v>19671</v>
      </c>
      <c r="H191" s="374">
        <f t="shared" si="3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40"/>
        <v>-2553.4999999999995</v>
      </c>
      <c r="G192" s="372">
        <f t="shared" si="38"/>
        <v>19671</v>
      </c>
      <c r="H192" s="374">
        <f t="shared" si="3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40"/>
        <v>-2793.4999999999982</v>
      </c>
      <c r="G193" s="372">
        <f t="shared" si="38"/>
        <v>19671</v>
      </c>
      <c r="H193" s="374">
        <f t="shared" si="3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40"/>
        <v>-2561</v>
      </c>
      <c r="G194" s="372">
        <f t="shared" si="38"/>
        <v>19541</v>
      </c>
      <c r="H194" s="374">
        <f t="shared" si="3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40"/>
        <v>-3036.0000000000014</v>
      </c>
      <c r="G195" s="372">
        <f t="shared" si="38"/>
        <v>19541</v>
      </c>
      <c r="H195" s="374">
        <f t="shared" si="3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40"/>
        <v>-2591.0000000000009</v>
      </c>
      <c r="G196" s="372">
        <f t="shared" si="38"/>
        <v>19541</v>
      </c>
      <c r="H196" s="374">
        <f t="shared" si="3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40"/>
        <v>-1716.0000000000011</v>
      </c>
      <c r="G197" s="372">
        <f t="shared" si="38"/>
        <v>19411</v>
      </c>
      <c r="H197" s="374">
        <f t="shared" si="3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40"/>
        <v>-829.07999999999902</v>
      </c>
      <c r="G198" s="372">
        <f t="shared" si="38"/>
        <v>15707.08</v>
      </c>
      <c r="H198" s="374">
        <f t="shared" si="39"/>
        <v>-5.2783840153612198E-2</v>
      </c>
      <c r="I198" s="717" t="s">
        <v>755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40"/>
        <v>-490.00000000000057</v>
      </c>
      <c r="G199" s="372">
        <f t="shared" si="38"/>
        <v>15708.000000000002</v>
      </c>
      <c r="H199" s="374">
        <f t="shared" si="3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40"/>
        <v>-1076.0000000000018</v>
      </c>
      <c r="G200" s="372">
        <f t="shared" si="38"/>
        <v>15708.000000000002</v>
      </c>
      <c r="H200" s="374">
        <f t="shared" si="3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40"/>
        <v>474.00000000000091</v>
      </c>
      <c r="G201" s="372">
        <f t="shared" si="38"/>
        <v>7648.9999999999991</v>
      </c>
      <c r="H201" s="374">
        <f t="shared" si="39"/>
        <v>6.1968884821545424E-2</v>
      </c>
      <c r="I201" s="717" t="s">
        <v>742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40"/>
        <v>696.99999999999989</v>
      </c>
      <c r="G202" s="372">
        <f t="shared" si="38"/>
        <v>3490.5</v>
      </c>
      <c r="H202" s="374">
        <f t="shared" si="3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40"/>
        <v>671.99999999999989</v>
      </c>
      <c r="G203" s="372"/>
      <c r="H203" s="374">
        <f t="shared" si="3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40"/>
        <v>713.65000000000055</v>
      </c>
      <c r="G204" s="372">
        <f t="shared" ref="G204" si="41">D204*C204</f>
        <v>3435.3499999999995</v>
      </c>
      <c r="H204" s="374">
        <f t="shared" si="3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69.89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69.89</v>
      </c>
      <c r="R4" s="487">
        <v>-2.0199999999999999E-2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0" t="s">
        <v>78</v>
      </c>
      <c r="P42" s="81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76.879000000000005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76.18010000000001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75.481200000000001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74.782300000000006</v>
      </c>
      <c r="Q46" s="81"/>
      <c r="T46" s="91" t="s">
        <v>100</v>
      </c>
      <c r="U46" s="86" t="s">
        <v>695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74.083399999999997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73.384500000000003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72.685600000000008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71.986699999999999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71.287800000000004</v>
      </c>
      <c r="Q51" s="81"/>
      <c r="T51" s="91" t="s">
        <v>104</v>
      </c>
      <c r="U51" s="86" t="s">
        <v>696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70.588899999999995</v>
      </c>
      <c r="Q52" s="81"/>
      <c r="T52" s="91" t="s">
        <v>105</v>
      </c>
      <c r="U52" s="86" t="s">
        <v>697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69.89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69.191100000000006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68.492199999999997</v>
      </c>
      <c r="Q55" s="81"/>
      <c r="T55" s="91" t="s">
        <v>107</v>
      </c>
      <c r="U55" s="86" t="s">
        <v>698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67.793300000000002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67.094399999999993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66.395499999999998</v>
      </c>
      <c r="Q58" s="81"/>
      <c r="T58" s="91" t="s">
        <v>108</v>
      </c>
      <c r="U58" s="86" t="s">
        <v>546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65.696600000000004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64.997700000000009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64.2988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63.599900000000005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62.901000000000003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54.79</v>
      </c>
      <c r="R4" s="487">
        <v>-2.2000000000000001E-3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5479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109.99000000000069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60.040000000000873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1.107961675303026E-2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3.5772951268479652E-2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514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0" t="s">
        <v>78</v>
      </c>
      <c r="P41" s="81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60.269000000000005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59.721100000000007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59.173200000000001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58.625300000000003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58.077400000000004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57.529499999999999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56.9816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808</v>
      </c>
      <c r="J49" s="39">
        <v>-948</v>
      </c>
      <c r="K49" s="39">
        <v>46.9</v>
      </c>
      <c r="O49" s="81">
        <v>1.03</v>
      </c>
      <c r="P49" s="81">
        <f t="shared" si="17"/>
        <v>56.433700000000002</v>
      </c>
      <c r="Q49" s="2"/>
      <c r="T49" s="91" t="s">
        <v>121</v>
      </c>
      <c r="U49" s="127" t="s">
        <v>543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55.885800000000003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823</v>
      </c>
      <c r="J51" s="39">
        <v>-829</v>
      </c>
      <c r="K51" s="39"/>
      <c r="O51" s="81">
        <v>1.01</v>
      </c>
      <c r="P51" s="81">
        <f t="shared" si="17"/>
        <v>55.337899999999998</v>
      </c>
      <c r="Q51" s="2"/>
      <c r="T51" s="91" t="s">
        <v>104</v>
      </c>
      <c r="U51" s="127" t="s">
        <v>699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54.79</v>
      </c>
      <c r="Q52" s="2"/>
      <c r="T52" s="91" t="s">
        <v>105</v>
      </c>
      <c r="U52" s="127" t="s">
        <v>700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54.242100000000001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53.694199999999995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53.146299999999997</v>
      </c>
      <c r="T55" s="91" t="s">
        <v>107</v>
      </c>
      <c r="U55" s="127" t="s">
        <v>701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52.598399999999998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52.0505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51.502599999999994</v>
      </c>
      <c r="T58" s="91" t="s">
        <v>108</v>
      </c>
      <c r="U58" s="127" t="s">
        <v>580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50.954700000000003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50.406800000000004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49.858899999999998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49.311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41.4</v>
      </c>
      <c r="R4" s="487">
        <v>-1.43E-2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17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17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10" t="s">
        <v>78</v>
      </c>
      <c r="P41" s="81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45.54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45.126000000000005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44.712000000000003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44.298000000000002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43.884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43.47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43.055999999999997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42.642000000000003</v>
      </c>
      <c r="Q49" s="2"/>
      <c r="T49" s="10" t="s">
        <v>103</v>
      </c>
      <c r="U49" s="10" t="s">
        <v>547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42.228000000000002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41.814</v>
      </c>
      <c r="Q51" s="2"/>
      <c r="T51" s="10" t="s">
        <v>104</v>
      </c>
      <c r="U51" s="10" t="s">
        <v>702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41.4</v>
      </c>
      <c r="Q52" s="2"/>
      <c r="T52" s="10" t="s">
        <v>105</v>
      </c>
      <c r="U52" s="10" t="s">
        <v>497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40.985999999999997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40.571999999999996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40.157999999999994</v>
      </c>
      <c r="T55" s="10" t="s">
        <v>107</v>
      </c>
      <c r="U55" s="10" t="s">
        <v>703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39.744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39.33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38.915999999999997</v>
      </c>
      <c r="T58" s="10" t="s">
        <v>108</v>
      </c>
      <c r="U58" s="10" t="s">
        <v>581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38.502000000000002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38.088000000000001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37.673999999999999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37.26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203.5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203.5</v>
      </c>
      <c r="R4" s="487">
        <v>-4.8999999999999998E-3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10" t="s">
        <v>78</v>
      </c>
      <c r="P45" s="810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223.85000000000002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221.81500000000003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219.78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217.745</v>
      </c>
      <c r="Q49" s="2"/>
      <c r="T49" s="91" t="s">
        <v>103</v>
      </c>
      <c r="U49" s="425" t="s">
        <v>582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215.71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213.67500000000001</v>
      </c>
      <c r="Q51" s="2"/>
      <c r="T51" s="91" t="s">
        <v>104</v>
      </c>
      <c r="U51" s="425" t="s">
        <v>704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211.64000000000001</v>
      </c>
      <c r="Q52" s="2"/>
      <c r="T52" s="91" t="s">
        <v>105</v>
      </c>
      <c r="U52" s="425" t="s">
        <v>548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209.60500000000002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207.57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205.535</v>
      </c>
      <c r="Q55" s="2"/>
      <c r="T55" s="91" t="s">
        <v>107</v>
      </c>
      <c r="U55" s="425" t="s">
        <v>705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203.5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201.465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199.43</v>
      </c>
      <c r="Q58" s="2"/>
      <c r="T58" s="91" t="s">
        <v>108</v>
      </c>
      <c r="U58" s="425" t="s">
        <v>538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197.39499999999998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195.35999999999999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193.32499999999999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191.29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189.25500000000002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187.22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185.185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183.15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44.4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44.4</v>
      </c>
      <c r="R4" s="487">
        <v>-1.1000000000000001E-3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48.84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48.396000000000001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47.951999999999998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47.508000000000003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47.064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46.62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46.176000000000002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45.731999999999999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45.287999999999997</v>
      </c>
      <c r="Q51" s="2"/>
      <c r="T51" s="91" t="s">
        <v>104</v>
      </c>
      <c r="U51" s="425" t="s">
        <v>706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44.844000000000001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44.4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43.955999999999996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43.512</v>
      </c>
      <c r="Q55" s="2"/>
      <c r="T55" s="91" t="s">
        <v>107</v>
      </c>
      <c r="U55" s="425" t="s">
        <v>707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43.067999999999998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42.623999999999995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42.18</v>
      </c>
      <c r="Q58" s="2"/>
      <c r="T58" s="91" t="s">
        <v>108</v>
      </c>
      <c r="U58" s="425" t="s">
        <v>583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41.735999999999997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41.292000000000002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40.847999999999999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40.404000000000003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7">
        <v>-1.26E-2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0" t="s">
        <v>78</v>
      </c>
      <c r="Q39" s="81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708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709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584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226.64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226.64</v>
      </c>
      <c r="R4" s="487">
        <v>4.1999999999999997E-3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556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0" t="s">
        <v>78</v>
      </c>
      <c r="P41" s="81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249.304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247.0376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244.77119999999999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242.50479999999999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240.23839999999998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237.97200000000001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235.7056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233.4392</v>
      </c>
      <c r="Q49" s="81"/>
      <c r="T49" s="91" t="s">
        <v>103</v>
      </c>
      <c r="U49" s="86" t="s">
        <v>533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231.1728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228.90639999999999</v>
      </c>
      <c r="Q51" s="81"/>
      <c r="T51" s="91" t="s">
        <v>104</v>
      </c>
      <c r="U51" s="86" t="s">
        <v>710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226.64</v>
      </c>
      <c r="Q52" s="81"/>
      <c r="T52" s="91" t="s">
        <v>105</v>
      </c>
      <c r="U52" s="86" t="s">
        <v>528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224.37359999999998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222.10719999999998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219.84079999999997</v>
      </c>
      <c r="Q55" s="81"/>
      <c r="T55" s="91" t="s">
        <v>107</v>
      </c>
      <c r="U55" s="86" t="s">
        <v>711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217.57439999999997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215.30799999999996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213.04159999999999</v>
      </c>
      <c r="Q58" s="81"/>
      <c r="T58" s="91" t="s">
        <v>108</v>
      </c>
      <c r="U58" s="86" t="s">
        <v>585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210.77520000000001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208.50880000000001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206.2424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203.976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93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2018-02-13T23:33:34Z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