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74" l="1"/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K85" i="82"/>
  <c r="F19" i="82"/>
  <c r="C85" i="82"/>
  <c r="C18" i="74"/>
  <c r="M18" i="74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F19" i="64"/>
  <c r="C19" i="64"/>
  <c r="C85" i="64"/>
  <c r="F85" i="64"/>
  <c r="F18" i="74"/>
  <c r="K18" i="74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<sst xmlns="http://schemas.openxmlformats.org/spreadsheetml/2006/main" count="6156" uniqueCount="840">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</sst>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81752"/>
        <c:axId val="320834896"/>
      </c:scatterChart>
      <c:valAx>
        <c:axId val="300481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34896"/>
        <c:crosses val="autoZero"/>
        <c:crossBetween val="midCat"/>
      </c:valAx>
      <c:valAx>
        <c:axId val="3208348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81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385440"/>
        <c:axId val="310385824"/>
      </c:scatterChart>
      <c:valAx>
        <c:axId val="31038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85824"/>
        <c:crosses val="autoZero"/>
        <c:crossBetween val="midCat"/>
      </c:valAx>
      <c:valAx>
        <c:axId val="3103858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854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7888"/>
        <c:axId val="207098272"/>
      </c:scatterChart>
      <c:valAx>
        <c:axId val="20709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98272"/>
        <c:crosses val="autoZero"/>
        <c:crossBetween val="midCat"/>
      </c:valAx>
      <c:valAx>
        <c:axId val="2070982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9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9856"/>
        <c:axId val="310189672"/>
      </c:scatterChart>
      <c:valAx>
        <c:axId val="20734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89672"/>
        <c:crosses val="autoZero"/>
        <c:crossBetween val="midCat"/>
      </c:valAx>
      <c:valAx>
        <c:axId val="3101896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40656"/>
        <c:axId val="310741040"/>
      </c:scatterChart>
      <c:valAx>
        <c:axId val="31074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41040"/>
        <c:crosses val="autoZero"/>
        <c:crossBetween val="midCat"/>
      </c:valAx>
      <c:valAx>
        <c:axId val="31074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4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889600"/>
        <c:axId val="320889992"/>
      </c:scatterChart>
      <c:valAx>
        <c:axId val="32088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89992"/>
        <c:crosses val="autoZero"/>
        <c:crossBetween val="midCat"/>
      </c:valAx>
      <c:valAx>
        <c:axId val="3208899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8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890776"/>
        <c:axId val="320891168"/>
      </c:scatterChart>
      <c:valAx>
        <c:axId val="32089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91168"/>
        <c:crosses val="autoZero"/>
        <c:crossBetween val="midCat"/>
      </c:valAx>
      <c:valAx>
        <c:axId val="320891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907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93128"/>
        <c:axId val="320893520"/>
      </c:lineChart>
      <c:dateAx>
        <c:axId val="32089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93520"/>
        <c:crosses val="autoZero"/>
        <c:auto val="1"/>
        <c:lblOffset val="100"/>
        <c:baseTimeUnit val="days"/>
      </c:dateAx>
      <c:valAx>
        <c:axId val="3208935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9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89208"/>
        <c:axId val="321105616"/>
      </c:lineChart>
      <c:dateAx>
        <c:axId val="32088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05616"/>
        <c:crosses val="autoZero"/>
        <c:auto val="1"/>
        <c:lblOffset val="100"/>
        <c:baseTimeUnit val="days"/>
      </c:dateAx>
      <c:valAx>
        <c:axId val="321105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8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07576"/>
        <c:axId val="321107968"/>
      </c:lineChart>
      <c:dateAx>
        <c:axId val="32110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07968"/>
        <c:crosses val="autoZero"/>
        <c:auto val="1"/>
        <c:lblOffset val="100"/>
        <c:baseTimeUnit val="days"/>
      </c:dateAx>
      <c:valAx>
        <c:axId val="3211079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0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88816"/>
        <c:axId val="320888424"/>
      </c:lineChart>
      <c:dateAx>
        <c:axId val="32088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88424"/>
        <c:crosses val="autoZero"/>
        <c:auto val="1"/>
        <c:lblOffset val="100"/>
        <c:baseTimeUnit val="days"/>
      </c:dateAx>
      <c:valAx>
        <c:axId val="320888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8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11496"/>
        <c:axId val="321111888"/>
      </c:lineChart>
      <c:dateAx>
        <c:axId val="32111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1888"/>
        <c:crosses val="autoZero"/>
        <c:auto val="1"/>
        <c:lblOffset val="100"/>
        <c:baseTimeUnit val="days"/>
      </c:dateAx>
      <c:valAx>
        <c:axId val="321111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62456"/>
        <c:axId val="322062848"/>
      </c:lineChart>
      <c:dateAx>
        <c:axId val="32206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2848"/>
        <c:crosses val="autoZero"/>
        <c:auto val="1"/>
        <c:lblOffset val="100"/>
        <c:baseTimeUnit val="days"/>
      </c:dateAx>
      <c:valAx>
        <c:axId val="3220628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64808"/>
        <c:axId val="322065200"/>
      </c:lineChart>
      <c:dateAx>
        <c:axId val="322064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5200"/>
        <c:crosses val="autoZero"/>
        <c:auto val="1"/>
        <c:lblOffset val="100"/>
        <c:baseTimeUnit val="days"/>
      </c:dateAx>
      <c:valAx>
        <c:axId val="322065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67160"/>
        <c:axId val="322067552"/>
      </c:lineChart>
      <c:dateAx>
        <c:axId val="32206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7552"/>
        <c:crosses val="autoZero"/>
        <c:auto val="1"/>
        <c:lblOffset val="100"/>
        <c:baseTimeUnit val="days"/>
      </c:dateAx>
      <c:valAx>
        <c:axId val="322067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6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157960"/>
        <c:axId val="324158352"/>
      </c:lineChart>
      <c:catAx>
        <c:axId val="32415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158352"/>
        <c:crosses val="autoZero"/>
        <c:auto val="1"/>
        <c:lblAlgn val="ctr"/>
        <c:lblOffset val="100"/>
        <c:noMultiLvlLbl val="0"/>
      </c:catAx>
      <c:valAx>
        <c:axId val="324158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15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160704"/>
        <c:axId val="324161096"/>
      </c:lineChart>
      <c:dateAx>
        <c:axId val="32416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161096"/>
        <c:crosses val="autoZero"/>
        <c:auto val="1"/>
        <c:lblOffset val="100"/>
        <c:baseTimeUnit val="days"/>
      </c:dateAx>
      <c:valAx>
        <c:axId val="324161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16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45512"/>
        <c:axId val="323545904"/>
      </c:lineChart>
      <c:dateAx>
        <c:axId val="32354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45904"/>
        <c:crosses val="autoZero"/>
        <c:auto val="1"/>
        <c:lblOffset val="100"/>
        <c:baseTimeUnit val="days"/>
      </c:dateAx>
      <c:valAx>
        <c:axId val="323545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4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20536"/>
        <c:axId val="336220928"/>
      </c:lineChart>
      <c:dateAx>
        <c:axId val="33622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20928"/>
        <c:crosses val="autoZero"/>
        <c:auto val="1"/>
        <c:lblOffset val="100"/>
        <c:baseTimeUnit val="days"/>
      </c:dateAx>
      <c:valAx>
        <c:axId val="336220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2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54696"/>
        <c:axId val="347655088"/>
      </c:lineChart>
      <c:catAx>
        <c:axId val="34765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55088"/>
        <c:crosses val="autoZero"/>
        <c:auto val="1"/>
        <c:lblAlgn val="ctr"/>
        <c:lblOffset val="100"/>
        <c:noMultiLvlLbl val="0"/>
      </c:catAx>
      <c:valAx>
        <c:axId val="34765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5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2208"/>
        <c:axId val="336182600"/>
      </c:lineChart>
      <c:dateAx>
        <c:axId val="33618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82600"/>
        <c:crosses val="autoZero"/>
        <c:auto val="1"/>
        <c:lblOffset val="100"/>
        <c:baseTimeUnit val="days"/>
      </c:dateAx>
      <c:valAx>
        <c:axId val="336182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4560"/>
        <c:axId val="336184952"/>
      </c:lineChart>
      <c:catAx>
        <c:axId val="336184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84952"/>
        <c:crosses val="autoZero"/>
        <c:auto val="1"/>
        <c:lblAlgn val="ctr"/>
        <c:lblOffset val="100"/>
        <c:noMultiLvlLbl val="0"/>
      </c:catAx>
      <c:valAx>
        <c:axId val="336184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144256"/>
        <c:axId val="348144648"/>
      </c:lineChart>
      <c:dateAx>
        <c:axId val="34814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44648"/>
        <c:crosses val="autoZero"/>
        <c:auto val="1"/>
        <c:lblOffset val="100"/>
        <c:baseTimeUnit val="days"/>
      </c:dateAx>
      <c:valAx>
        <c:axId val="348144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146608"/>
        <c:axId val="348147000"/>
      </c:lineChart>
      <c:catAx>
        <c:axId val="348146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47000"/>
        <c:crosses val="autoZero"/>
        <c:auto val="1"/>
        <c:lblAlgn val="ctr"/>
        <c:lblOffset val="100"/>
        <c:noMultiLvlLbl val="0"/>
      </c:catAx>
      <c:valAx>
        <c:axId val="348147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53280"/>
        <c:axId val="388953672"/>
      </c:lineChart>
      <c:dateAx>
        <c:axId val="38895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53672"/>
        <c:crosses val="autoZero"/>
        <c:auto val="1"/>
        <c:lblOffset val="100"/>
        <c:baseTimeUnit val="days"/>
      </c:dateAx>
      <c:valAx>
        <c:axId val="3889536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5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44392"/>
        <c:axId val="388944784"/>
      </c:lineChart>
      <c:dateAx>
        <c:axId val="38894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44784"/>
        <c:crosses val="autoZero"/>
        <c:auto val="1"/>
        <c:lblOffset val="100"/>
        <c:baseTimeUnit val="days"/>
      </c:dateAx>
      <c:valAx>
        <c:axId val="3889447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4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46744"/>
        <c:axId val="388947136"/>
      </c:lineChart>
      <c:dateAx>
        <c:axId val="388946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47136"/>
        <c:crosses val="autoZero"/>
        <c:auto val="1"/>
        <c:lblOffset val="100"/>
        <c:baseTimeUnit val="days"/>
      </c:dateAx>
      <c:valAx>
        <c:axId val="388947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4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06048"/>
        <c:axId val="398706440"/>
      </c:lineChart>
      <c:dateAx>
        <c:axId val="398706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06440"/>
        <c:crosses val="autoZero"/>
        <c:auto val="1"/>
        <c:lblOffset val="100"/>
        <c:baseTimeUnit val="days"/>
      </c:dateAx>
      <c:valAx>
        <c:axId val="3987064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0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120376"/>
        <c:axId val="399120768"/>
      </c:lineChart>
      <c:dateAx>
        <c:axId val="399120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20768"/>
        <c:crosses val="autoZero"/>
        <c:auto val="0"/>
        <c:lblOffset val="100"/>
        <c:baseTimeUnit val="days"/>
      </c:dateAx>
      <c:valAx>
        <c:axId val="3991207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2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124688"/>
        <c:axId val="399125080"/>
      </c:lineChart>
      <c:dateAx>
        <c:axId val="399124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25080"/>
        <c:crosses val="autoZero"/>
        <c:auto val="1"/>
        <c:lblOffset val="100"/>
        <c:baseTimeUnit val="days"/>
      </c:dateAx>
      <c:valAx>
        <c:axId val="399125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2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127040"/>
        <c:axId val="399127432"/>
      </c:lineChart>
      <c:catAx>
        <c:axId val="399127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27432"/>
        <c:crosses val="autoZero"/>
        <c:auto val="1"/>
        <c:lblAlgn val="ctr"/>
        <c:lblOffset val="100"/>
        <c:noMultiLvlLbl val="0"/>
      </c:catAx>
      <c:valAx>
        <c:axId val="399127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2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31408"/>
        <c:axId val="398731800"/>
      </c:lineChart>
      <c:catAx>
        <c:axId val="39873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31800"/>
        <c:crosses val="autoZero"/>
        <c:auto val="1"/>
        <c:lblAlgn val="ctr"/>
        <c:lblOffset val="100"/>
        <c:noMultiLvlLbl val="0"/>
      </c:catAx>
      <c:valAx>
        <c:axId val="3987318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3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33760"/>
        <c:axId val="398734152"/>
      </c:lineChart>
      <c:catAx>
        <c:axId val="398733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34152"/>
        <c:crosses val="autoZero"/>
        <c:auto val="1"/>
        <c:lblAlgn val="ctr"/>
        <c:lblOffset val="100"/>
        <c:noMultiLvlLbl val="0"/>
      </c:catAx>
      <c:valAx>
        <c:axId val="3987341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3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53848"/>
        <c:axId val="411854240"/>
      </c:lineChart>
      <c:dateAx>
        <c:axId val="41185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54240"/>
        <c:crosses val="autoZero"/>
        <c:auto val="1"/>
        <c:lblOffset val="100"/>
        <c:baseTimeUnit val="days"/>
      </c:dateAx>
      <c:valAx>
        <c:axId val="411854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5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57768"/>
        <c:axId val="411858160"/>
      </c:lineChart>
      <c:dateAx>
        <c:axId val="41185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58160"/>
        <c:crosses val="autoZero"/>
        <c:auto val="1"/>
        <c:lblOffset val="100"/>
        <c:baseTimeUnit val="days"/>
      </c:dateAx>
      <c:valAx>
        <c:axId val="4118581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5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70224"/>
        <c:axId val="410070616"/>
      </c:lineChart>
      <c:catAx>
        <c:axId val="410070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0616"/>
        <c:crosses val="autoZero"/>
        <c:auto val="1"/>
        <c:lblAlgn val="ctr"/>
        <c:lblOffset val="100"/>
        <c:noMultiLvlLbl val="0"/>
      </c:catAx>
      <c:valAx>
        <c:axId val="410070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72576"/>
        <c:axId val="410072968"/>
      </c:lineChart>
      <c:catAx>
        <c:axId val="410072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2968"/>
        <c:crosses val="autoZero"/>
        <c:auto val="1"/>
        <c:lblAlgn val="ctr"/>
        <c:lblOffset val="100"/>
        <c:noMultiLvlLbl val="0"/>
      </c:catAx>
      <c:valAx>
        <c:axId val="410072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31592"/>
        <c:axId val="410031984"/>
      </c:lineChart>
      <c:dateAx>
        <c:axId val="410031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31984"/>
        <c:crosses val="autoZero"/>
        <c:auto val="1"/>
        <c:lblOffset val="100"/>
        <c:baseTimeUnit val="days"/>
      </c:dateAx>
      <c:valAx>
        <c:axId val="4100319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3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10" sqref="R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733</v>
      </c>
      <c r="F2" s="2">
        <v>100.31</v>
      </c>
      <c r="G2" s="2">
        <v>97.801799999999986</v>
      </c>
      <c r="H2" s="330">
        <v>100</v>
      </c>
      <c r="I2" s="48">
        <v>9780.1799999999985</v>
      </c>
      <c r="J2" s="367">
        <v>250.82000000000153</v>
      </c>
      <c r="K2" s="354">
        <v>2.5645744761344031E-2</v>
      </c>
      <c r="L2" s="367">
        <v>250.82000000000153</v>
      </c>
      <c r="M2">
        <v>100</v>
      </c>
      <c r="N2" s="364"/>
      <c r="O2" s="134">
        <v>2.8E-3</v>
      </c>
      <c r="P2" s="134">
        <v>0</v>
      </c>
    </row>
    <row r="3" spans="1:21" ht="21.95" customHeight="1" x14ac:dyDescent="0.25">
      <c r="A3" s="50"/>
      <c r="B3" s="50"/>
      <c r="C3" s="51"/>
      <c r="E3" s="22" t="s">
        <v>338</v>
      </c>
      <c r="F3" s="2">
        <v>13.51</v>
      </c>
      <c r="G3" s="2">
        <v>15.828249999999999</v>
      </c>
      <c r="H3" s="330">
        <v>200</v>
      </c>
      <c r="I3" s="48">
        <v>3165.6499999999996</v>
      </c>
      <c r="J3" s="367">
        <v>-463.64999999999964</v>
      </c>
      <c r="K3" s="354">
        <v>-0.14646281174482328</v>
      </c>
      <c r="L3" s="367">
        <v>819.76999999999498</v>
      </c>
      <c r="M3">
        <v>100</v>
      </c>
      <c r="N3" s="364"/>
      <c r="O3" s="134">
        <v>0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736</v>
      </c>
      <c r="F4" s="2">
        <v>188.0701</v>
      </c>
      <c r="G4" s="2">
        <v>149.05549999999999</v>
      </c>
      <c r="H4" s="49">
        <v>20</v>
      </c>
      <c r="I4" s="48">
        <v>2981.1099999999997</v>
      </c>
      <c r="J4" s="367">
        <v>780.29200000000037</v>
      </c>
      <c r="K4" s="354">
        <v>0.26174545722901876</v>
      </c>
      <c r="L4" s="367">
        <v>923.32200000000057</v>
      </c>
      <c r="M4">
        <v>20</v>
      </c>
      <c r="N4" s="364"/>
      <c r="O4" s="134">
        <v>2.6585831559615271E-3</v>
      </c>
      <c r="P4" s="134">
        <v>0</v>
      </c>
      <c r="R4" s="48"/>
    </row>
    <row r="5" spans="1:21" ht="21.95" customHeight="1" x14ac:dyDescent="0.25">
      <c r="A5" s="50"/>
      <c r="B5" s="51"/>
      <c r="C5" s="51"/>
      <c r="E5" s="22" t="s">
        <v>55</v>
      </c>
      <c r="F5" s="2">
        <v>74.22</v>
      </c>
      <c r="G5" s="2">
        <v>78.392800000000008</v>
      </c>
      <c r="H5" s="330">
        <v>100</v>
      </c>
      <c r="I5" s="48">
        <v>7839.2800000000007</v>
      </c>
      <c r="J5" s="367">
        <v>-417.28000000000065</v>
      </c>
      <c r="K5" s="354">
        <v>-5.3229378208202907E-2</v>
      </c>
      <c r="L5" s="367">
        <v>241.3899999999976</v>
      </c>
      <c r="M5">
        <v>50</v>
      </c>
      <c r="N5" s="364"/>
      <c r="O5" s="134">
        <v>3.0599999999999999E-2</v>
      </c>
      <c r="P5" s="134">
        <v>0</v>
      </c>
      <c r="S5" s="48"/>
    </row>
    <row r="6" spans="1:21" ht="21.95" customHeight="1" x14ac:dyDescent="0.25">
      <c r="A6" s="50"/>
      <c r="B6" s="51"/>
      <c r="C6" s="51"/>
      <c r="E6" s="22" t="s">
        <v>171</v>
      </c>
      <c r="F6" s="2">
        <v>55.84</v>
      </c>
      <c r="G6" s="2">
        <v>55.208600000000004</v>
      </c>
      <c r="H6" s="49">
        <v>100</v>
      </c>
      <c r="I6" s="48">
        <v>5520.8600000000006</v>
      </c>
      <c r="J6" s="367">
        <v>63.139999999999418</v>
      </c>
      <c r="K6" s="354">
        <v>1.1436624004231212E-2</v>
      </c>
      <c r="L6" s="367">
        <v>113.08999999999924</v>
      </c>
      <c r="M6">
        <v>100</v>
      </c>
      <c r="N6" s="364"/>
      <c r="O6" s="134">
        <v>3.2500000000000001E-2</v>
      </c>
      <c r="P6" s="134">
        <v>0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798</v>
      </c>
      <c r="F7" s="2">
        <v>67.900000000000006</v>
      </c>
      <c r="G7" s="2">
        <v>74.853866666666661</v>
      </c>
      <c r="H7" s="330">
        <v>150</v>
      </c>
      <c r="I7" s="48">
        <v>11228.08</v>
      </c>
      <c r="J7" s="367">
        <v>-1043.08</v>
      </c>
      <c r="K7" s="354">
        <v>-9.2899231213172548E-2</v>
      </c>
      <c r="L7" s="367">
        <v>-1043.08</v>
      </c>
      <c r="M7">
        <v>100</v>
      </c>
      <c r="N7" s="364"/>
      <c r="O7" s="134">
        <v>4.0599999999999997E-2</v>
      </c>
      <c r="P7" s="134">
        <v>0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197</v>
      </c>
      <c r="F8" s="2">
        <v>26.68</v>
      </c>
      <c r="G8" s="2">
        <v>30.441868749999998</v>
      </c>
      <c r="H8" s="49">
        <v>1600</v>
      </c>
      <c r="I8" s="48">
        <v>48706.99</v>
      </c>
      <c r="J8" s="367">
        <v>-6018.989999999998</v>
      </c>
      <c r="K8" s="354">
        <v>-0.12357548680384473</v>
      </c>
      <c r="L8" s="367">
        <v>-4271.0200000000041</v>
      </c>
      <c r="M8">
        <v>1600</v>
      </c>
      <c r="N8" s="364"/>
      <c r="O8" s="134">
        <v>1.6299999999999999E-2</v>
      </c>
      <c r="P8" s="134">
        <v>0</v>
      </c>
      <c r="R8" s="48"/>
      <c r="S8" s="48"/>
      <c r="U8" s="48"/>
    </row>
    <row r="9" spans="1:21" ht="21.95" customHeight="1" x14ac:dyDescent="0.25">
      <c r="A9" s="51"/>
      <c r="B9" s="155"/>
      <c r="C9" s="331"/>
      <c r="E9" s="22" t="s">
        <v>228</v>
      </c>
      <c r="F9" s="2">
        <v>23.62</v>
      </c>
      <c r="G9" s="2">
        <v>23.481479999999998</v>
      </c>
      <c r="H9" s="330">
        <v>500</v>
      </c>
      <c r="I9" s="48">
        <v>11740.739999999998</v>
      </c>
      <c r="J9" s="367">
        <v>69.260000000002037</v>
      </c>
      <c r="K9" s="354">
        <v>5.899117091427087E-3</v>
      </c>
      <c r="L9" s="367">
        <v>1521.5200000000004</v>
      </c>
      <c r="M9">
        <v>500</v>
      </c>
      <c r="N9" s="364"/>
      <c r="O9" s="134">
        <v>2.5402201524132091E-2</v>
      </c>
      <c r="P9" s="134">
        <v>0</v>
      </c>
      <c r="R9" s="48"/>
    </row>
    <row r="10" spans="1:21" ht="21.95" customHeight="1" x14ac:dyDescent="0.25">
      <c r="A10" s="50"/>
      <c r="B10" s="50"/>
      <c r="C10" s="51"/>
      <c r="E10" s="22" t="s">
        <v>50</v>
      </c>
      <c r="F10" s="2">
        <v>15.15</v>
      </c>
      <c r="G10" s="2">
        <v>16.002824999999994</v>
      </c>
      <c r="H10" s="49">
        <v>6000</v>
      </c>
      <c r="I10" s="48">
        <v>96016.949999999968</v>
      </c>
      <c r="J10" s="367">
        <v>-5116.949999999968</v>
      </c>
      <c r="K10" s="354">
        <v>-5.3292153104217178E-2</v>
      </c>
      <c r="L10" s="48">
        <v>9498.6210000016581</v>
      </c>
      <c r="M10">
        <v>5100</v>
      </c>
      <c r="N10" s="364"/>
      <c r="O10" s="134">
        <v>1.34E-2</v>
      </c>
      <c r="P10" s="134">
        <v>0</v>
      </c>
      <c r="R10" s="48"/>
      <c r="S10" s="48"/>
    </row>
    <row r="11" spans="1:21" ht="21.95" customHeight="1" x14ac:dyDescent="0.25">
      <c r="A11" s="51"/>
      <c r="B11" s="50"/>
      <c r="C11" s="51"/>
      <c r="E11" s="22" t="s">
        <v>174</v>
      </c>
      <c r="F11" s="2">
        <v>30.96</v>
      </c>
      <c r="G11" s="2">
        <v>35.309704545454537</v>
      </c>
      <c r="H11" s="330">
        <v>440</v>
      </c>
      <c r="I11" s="48">
        <v>15536.269999999997</v>
      </c>
      <c r="J11" s="367">
        <v>-1913.8699999999972</v>
      </c>
      <c r="K11" s="354">
        <v>-0.12318722576268282</v>
      </c>
      <c r="L11" s="367">
        <v>-1838.8499999999972</v>
      </c>
      <c r="M11">
        <v>220</v>
      </c>
      <c r="N11" s="364"/>
      <c r="O11" s="134">
        <v>1.61E-2</v>
      </c>
      <c r="P11" s="134">
        <v>0</v>
      </c>
      <c r="Q11" s="438"/>
      <c r="R11" s="48"/>
      <c r="S11" s="48"/>
    </row>
    <row r="12" spans="1:21" ht="21.95" customHeight="1" x14ac:dyDescent="0.25">
      <c r="A12" s="50"/>
      <c r="B12" s="51"/>
      <c r="C12" s="51"/>
      <c r="E12" s="22" t="s">
        <v>216</v>
      </c>
      <c r="F12" s="2">
        <v>53.22</v>
      </c>
      <c r="G12" s="2">
        <v>62.38219999999999</v>
      </c>
      <c r="H12" s="330">
        <v>100</v>
      </c>
      <c r="I12" s="48">
        <v>6238.2199999999993</v>
      </c>
      <c r="J12" s="367">
        <v>-916.21999999999935</v>
      </c>
      <c r="K12" s="354">
        <v>-0.14687202439157312</v>
      </c>
      <c r="L12" s="367">
        <v>241.649999999996</v>
      </c>
      <c r="M12">
        <v>50</v>
      </c>
      <c r="N12" s="364"/>
      <c r="O12" s="134">
        <v>2.1899999999999999E-2</v>
      </c>
      <c r="P12" s="134">
        <v>0</v>
      </c>
      <c r="R12" s="48"/>
      <c r="S12" s="48"/>
    </row>
    <row r="13" spans="1:21" ht="21.95" customHeight="1" x14ac:dyDescent="0.25">
      <c r="A13" s="51"/>
      <c r="B13" s="51"/>
      <c r="C13" s="51"/>
      <c r="E13" s="22" t="s">
        <v>342</v>
      </c>
      <c r="F13" s="2">
        <v>16.059999999999999</v>
      </c>
      <c r="G13" s="2">
        <v>20.621299999999991</v>
      </c>
      <c r="H13" s="330">
        <v>200</v>
      </c>
      <c r="I13" s="48">
        <v>4124.2599999999984</v>
      </c>
      <c r="J13" s="367">
        <v>-912.25999999999885</v>
      </c>
      <c r="K13" s="354">
        <v>-0.2211936201888336</v>
      </c>
      <c r="L13" s="367">
        <v>-912.25999999999885</v>
      </c>
      <c r="M13">
        <v>200</v>
      </c>
      <c r="N13" s="364"/>
      <c r="O13" s="134">
        <v>4.24E-2</v>
      </c>
      <c r="P13" s="134">
        <v>0</v>
      </c>
      <c r="R13" s="48"/>
      <c r="S13" s="48"/>
    </row>
    <row r="14" spans="1:21" ht="21.95" customHeight="1" x14ac:dyDescent="0.25">
      <c r="A14" s="50"/>
      <c r="B14" s="50"/>
      <c r="C14" s="51"/>
      <c r="E14" s="22" t="s">
        <v>355</v>
      </c>
      <c r="F14" s="2">
        <v>61.37</v>
      </c>
      <c r="G14" s="2">
        <v>56.88</v>
      </c>
      <c r="H14" s="330">
        <v>50</v>
      </c>
      <c r="I14" s="48">
        <v>2844</v>
      </c>
      <c r="J14" s="367">
        <v>224.5</v>
      </c>
      <c r="K14" s="354">
        <v>7.8938115330520295E-2</v>
      </c>
      <c r="L14" s="367">
        <v>1448.0099999999984</v>
      </c>
      <c r="M14">
        <v>50</v>
      </c>
      <c r="N14" s="364"/>
      <c r="O14" s="134">
        <v>4.3499999999999997E-2</v>
      </c>
      <c r="P14" s="134">
        <v>0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750</v>
      </c>
      <c r="F15" s="2">
        <v>73.88</v>
      </c>
      <c r="G15" s="2">
        <v>71.837500000000006</v>
      </c>
      <c r="H15" s="330">
        <v>40</v>
      </c>
      <c r="I15" s="48">
        <v>2873.5</v>
      </c>
      <c r="J15" s="367">
        <v>81.699999999999818</v>
      </c>
      <c r="K15" s="354">
        <v>2.8432225508961052E-2</v>
      </c>
      <c r="L15" s="367">
        <v>207.6299999999992</v>
      </c>
      <c r="M15">
        <v>40</v>
      </c>
      <c r="N15" s="364"/>
      <c r="O15" s="134">
        <v>1.78E-2</v>
      </c>
      <c r="P15" s="134">
        <v>0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754</v>
      </c>
      <c r="F16" s="2">
        <v>224.54</v>
      </c>
      <c r="G16" s="2">
        <v>189.32000000000002</v>
      </c>
      <c r="H16" s="49">
        <v>30</v>
      </c>
      <c r="I16" s="48">
        <v>5679.6</v>
      </c>
      <c r="J16" s="367">
        <v>1056.5999999999995</v>
      </c>
      <c r="K16" s="354">
        <v>0.18603422776251832</v>
      </c>
      <c r="L16" s="48">
        <v>1281.3699999999999</v>
      </c>
      <c r="M16">
        <v>30</v>
      </c>
      <c r="N16" s="364"/>
      <c r="O16" s="134">
        <v>2.8E-3</v>
      </c>
      <c r="P16" s="134">
        <v>0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800</v>
      </c>
      <c r="F17" s="2">
        <v>71.55</v>
      </c>
      <c r="G17" s="2">
        <v>73.848799999999997</v>
      </c>
      <c r="H17" s="49">
        <v>150</v>
      </c>
      <c r="I17" s="48">
        <v>11077.32</v>
      </c>
      <c r="J17" s="367">
        <v>-344.81999999999971</v>
      </c>
      <c r="K17" s="354">
        <v>-3.1128467896567039E-2</v>
      </c>
      <c r="L17" s="48">
        <v>-344.81999999999971</v>
      </c>
      <c r="M17">
        <v>100</v>
      </c>
      <c r="N17" s="364"/>
      <c r="O17" s="134">
        <v>0</v>
      </c>
      <c r="P17" s="134">
        <v>0</v>
      </c>
      <c r="Q17" s="48"/>
      <c r="R17" s="48"/>
      <c r="S17" s="48"/>
      <c r="T17" s="48"/>
    </row>
    <row r="18" spans="1:21" ht="21.95" customHeight="1" x14ac:dyDescent="0.25">
      <c r="A18" s="50"/>
      <c r="B18" s="51"/>
      <c r="C18" s="51"/>
      <c r="E18" s="22" t="s">
        <v>173</v>
      </c>
      <c r="F18" s="2">
        <v>59.31</v>
      </c>
      <c r="G18" s="2">
        <v>50.675625000000004</v>
      </c>
      <c r="H18" s="49">
        <v>80</v>
      </c>
      <c r="I18" s="48">
        <v>4054.05</v>
      </c>
      <c r="J18" s="367">
        <v>690.75</v>
      </c>
      <c r="K18" s="354">
        <v>0.17038517038517034</v>
      </c>
      <c r="L18" s="48">
        <v>2295.3300000000017</v>
      </c>
      <c r="M18">
        <v>80</v>
      </c>
      <c r="N18" s="364"/>
      <c r="O18" s="134">
        <v>2.7300000000000001E-2</v>
      </c>
      <c r="P18" s="134">
        <v>0</v>
      </c>
      <c r="S18" s="48"/>
    </row>
    <row r="19" spans="1:21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148"/>
      <c r="R21" s="48"/>
      <c r="S21" s="48"/>
    </row>
    <row r="22" spans="1:21" ht="21.95" customHeight="1" x14ac:dyDescent="0.25">
      <c r="A22" s="51"/>
      <c r="B22" s="155"/>
      <c r="C22" s="33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1857.7799999999988</v>
      </c>
      <c r="M23">
        <v>0</v>
      </c>
      <c r="N23" s="364"/>
      <c r="O23" s="134">
        <v>1.49E-2</v>
      </c>
      <c r="P23" s="134">
        <v>0</v>
      </c>
      <c r="Q23" s="1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1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  <c r="S25" s="48"/>
      <c r="T25" s="352"/>
      <c r="U25" s="352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</row>
    <row r="28" spans="1:21" ht="21.95" customHeight="1" x14ac:dyDescent="0.25">
      <c r="A28" s="51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48"/>
    </row>
    <row r="29" spans="1:21" ht="21.95" customHeight="1" x14ac:dyDescent="0.25">
      <c r="A29" s="51"/>
      <c r="B29" s="51"/>
      <c r="C29" s="51"/>
      <c r="E29" s="22" t="s">
        <v>752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  <c r="S29" s="48"/>
    </row>
    <row r="30" spans="1:21" ht="21.95" customHeight="1" x14ac:dyDescent="0.25">
      <c r="A30" s="50"/>
      <c r="B30" s="51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R30" s="48"/>
      <c r="S30" s="48"/>
    </row>
    <row r="31" spans="1:21" ht="21.95" customHeight="1" x14ac:dyDescent="0.25">
      <c r="A31" s="50"/>
      <c r="B31" s="50"/>
      <c r="C31" s="51"/>
      <c r="E31" s="22" t="s">
        <v>726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  <c r="T31" s="48"/>
    </row>
    <row r="32" spans="1:21" ht="21.95" customHeight="1" x14ac:dyDescent="0.25">
      <c r="A32" s="51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801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48">
        <v>843.18000000000029</v>
      </c>
      <c r="M33">
        <v>0</v>
      </c>
      <c r="N33" s="364"/>
      <c r="O33" s="134">
        <v>2.8E-3</v>
      </c>
      <c r="P33" s="134">
        <v>0</v>
      </c>
      <c r="Q33" s="438"/>
      <c r="R33" s="48"/>
      <c r="S33" s="48"/>
    </row>
    <row r="34" spans="1:21" ht="21.95" customHeight="1" x14ac:dyDescent="0.25">
      <c r="A34" s="50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R35" s="48"/>
    </row>
    <row r="36" spans="1:21" ht="21.95" customHeight="1" x14ac:dyDescent="0.25">
      <c r="A36" s="51"/>
      <c r="B36" s="51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R36" s="48"/>
      <c r="S36" s="48"/>
    </row>
    <row r="37" spans="1:21" ht="21.95" customHeight="1" x14ac:dyDescent="0.25">
      <c r="A37" s="60"/>
      <c r="B37" s="61"/>
      <c r="C37" s="60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1" ht="21.95" customHeight="1" x14ac:dyDescent="0.25">
      <c r="A38" s="50"/>
      <c r="B38" s="50"/>
      <c r="C38" s="51"/>
      <c r="E38" s="22" t="s">
        <v>799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Q38" s="48"/>
      <c r="R38" s="48"/>
      <c r="S38" s="48"/>
      <c r="U38" s="48"/>
    </row>
    <row r="39" spans="1:21" ht="21.95" customHeight="1" x14ac:dyDescent="0.25">
      <c r="A39" s="50"/>
      <c r="B39" s="50"/>
      <c r="C39" s="50"/>
      <c r="E39" s="22" t="s">
        <v>196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48"/>
      <c r="S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148"/>
      <c r="T40" s="48"/>
    </row>
    <row r="41" spans="1:21" ht="21.95" customHeight="1" x14ac:dyDescent="0.25">
      <c r="A41" s="50"/>
      <c r="B41" s="51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51"/>
      <c r="B43" s="51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1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438"/>
      <c r="R46" s="48"/>
      <c r="S46" s="48"/>
      <c r="U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  <c r="T47" s="48"/>
    </row>
    <row r="48" spans="1:21" ht="21.95" customHeight="1" x14ac:dyDescent="0.25">
      <c r="A48" s="51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1"/>
      <c r="B50" s="51"/>
      <c r="C50" s="51"/>
      <c r="E50" s="22" t="s">
        <v>10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48"/>
      <c r="R50" s="48"/>
      <c r="S50" s="48"/>
      <c r="T50" s="48"/>
      <c r="V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1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48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U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48"/>
      <c r="S54" s="48"/>
    </row>
    <row r="55" spans="1:22" ht="21.95" customHeight="1" x14ac:dyDescent="0.25">
      <c r="A55" s="51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48">
        <v>780.73999999999796</v>
      </c>
      <c r="M55">
        <v>0</v>
      </c>
      <c r="N55" s="364"/>
      <c r="O55" s="134">
        <v>1.8599999999999998E-2</v>
      </c>
      <c r="P55" s="134">
        <v>0</v>
      </c>
      <c r="Q55" s="43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S57" s="48"/>
    </row>
    <row r="58" spans="1:22" ht="21.95" customHeight="1" x14ac:dyDescent="0.25">
      <c r="A58" s="155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438"/>
      <c r="R59" s="48"/>
      <c r="S59" s="48"/>
    </row>
    <row r="60" spans="1:22" ht="21.95" customHeight="1" x14ac:dyDescent="0.25">
      <c r="A60" s="155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S61" s="48"/>
      <c r="U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18">
    <sortCondition ref="E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2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3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10" location="MRO!A1" display="MRO"/>
    <hyperlink ref="E8" location="KR!A1" display="KR"/>
    <hyperlink ref="E34" location="F!A1" display="F"/>
    <hyperlink ref="E35" location="JNJ!A1" display="JNJ"/>
    <hyperlink ref="E16" location="ULTA!A1" display="ULTA"/>
    <hyperlink ref="E2" location="AAP!A1" display="AAP"/>
    <hyperlink ref="E4" location="COST!A1" display="COST"/>
    <hyperlink ref="E36" location="CPN!A1" display="CPN"/>
    <hyperlink ref="E37" location="EW!A1" display="EW"/>
    <hyperlink ref="E15" location="TJX!A1" display="TJX"/>
    <hyperlink ref="E17" location="WBA!A1" display="WBA"/>
    <hyperlink ref="E38" location="AZO!A1" display="AZO"/>
    <hyperlink ref="E39" location="NKE!A1" display="NKE"/>
    <hyperlink ref="E9" location="MOS!A1" display="MOS"/>
    <hyperlink ref="E40" location="VGK!A1" display="VGK"/>
    <hyperlink ref="E7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8" location="WFC!A1" display="WFC"/>
    <hyperlink ref="E50" location="AA!A1" display="AA"/>
    <hyperlink ref="E51" location="CF!A1" display="CF"/>
    <hyperlink ref="E14" location="TGT!A1" display="TGT"/>
    <hyperlink ref="E11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5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34121.39666666821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32862.886666668281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32861.359999999986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6.666668297839351E-3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0"/>
  <sheetViews>
    <sheetView topLeftCell="B1" zoomScaleNormal="100" workbookViewId="0">
      <pane ySplit="1" topLeftCell="A521" activePane="bottomLeft" state="frozen"/>
      <selection pane="bottomLeft" activeCell="AP10" sqref="AP1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32861.359999999986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>(C537-C536)/C536</f>
        <v>-3.7394295759706191E-3</v>
      </c>
      <c r="E537" s="210">
        <f t="shared" ref="E537" si="1936">(C537-$C$2)/$C$2</f>
        <v>0.25072296950210238</v>
      </c>
      <c r="F537" s="220">
        <v>6762.21</v>
      </c>
      <c r="G537" s="171">
        <f>(F537-F536)/F536</f>
        <v>-1.9408562792234858E-3</v>
      </c>
      <c r="H537" s="204">
        <f>(F537-F$2)/F$2</f>
        <v>0.32808492252096555</v>
      </c>
      <c r="I537" s="222">
        <v>331089.06</v>
      </c>
      <c r="J537" s="173">
        <v>300000</v>
      </c>
      <c r="K537" s="173">
        <f>I537-I536-J537+J536</f>
        <v>-1542.2999999999884</v>
      </c>
      <c r="L537" s="171">
        <f>K537/I536</f>
        <v>-4.6366644443866884E-3</v>
      </c>
      <c r="M537" s="183">
        <f t="shared" ref="M537" si="1937">I537-J537</f>
        <v>31089.059999999998</v>
      </c>
      <c r="N537" s="185">
        <f t="shared" ref="N537" si="1938">M537/J537</f>
        <v>0.10363019999999999</v>
      </c>
      <c r="O537" s="183" t="b">
        <f t="shared" ref="O537" si="1939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0">I537-Q537</f>
        <v>97384.359999999986</v>
      </c>
      <c r="S537" s="173">
        <v>-33722</v>
      </c>
      <c r="T537" s="173">
        <f t="shared" ref="T537" si="1941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2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>(C538-C537)/C537</f>
        <v>-1.1408709408769566E-4</v>
      </c>
      <c r="E538" s="210">
        <f t="shared" ref="E538" si="1943">(C538-$C$2)/$C$2</f>
        <v>0.25058027815300316</v>
      </c>
      <c r="F538" s="220">
        <v>6776.37</v>
      </c>
      <c r="G538" s="171">
        <f>(F538-F537)/F537</f>
        <v>2.0939899825648499E-3</v>
      </c>
      <c r="H538" s="204">
        <f>(F538-F$2)/F$2</f>
        <v>0.33086591904471985</v>
      </c>
      <c r="I538" s="222">
        <v>327613.65999999997</v>
      </c>
      <c r="J538" s="173">
        <v>300000</v>
      </c>
      <c r="K538" s="173">
        <f>I538-I537-J538+J537</f>
        <v>-3475.4000000000233</v>
      </c>
      <c r="L538" s="171">
        <f>K538/I537</f>
        <v>-1.0496873560243952E-2</v>
      </c>
      <c r="M538" s="183">
        <f t="shared" ref="M538" si="1944">I538-J538</f>
        <v>27613.659999999974</v>
      </c>
      <c r="N538" s="185">
        <f t="shared" ref="N538" si="1945">M538/J538</f>
        <v>9.2045533333333249E-2</v>
      </c>
      <c r="O538" s="183" t="b">
        <f t="shared" ref="O538" si="1946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47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48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>(C539-C538)/C538</f>
        <v>2.9323728639508444E-3</v>
      </c>
      <c r="E539" s="210">
        <f t="shared" ref="E539" si="1949">(C539-$C$2)/$C$2</f>
        <v>0.25424744582485109</v>
      </c>
      <c r="F539" s="220">
        <v>6812.84</v>
      </c>
      <c r="G539" s="171">
        <f>(F539-F538)/F538</f>
        <v>5.3819375270240935E-3</v>
      </c>
      <c r="H539" s="204">
        <f>(F539-F$2)/F$2</f>
        <v>0.33802855627786405</v>
      </c>
      <c r="I539" s="222">
        <v>319288.36</v>
      </c>
      <c r="J539" s="173">
        <v>290000</v>
      </c>
      <c r="K539" s="173">
        <f>I539-I538-J539+J538</f>
        <v>1674.7000000000116</v>
      </c>
      <c r="L539" s="171">
        <f>K539/I538</f>
        <v>5.111813713750555E-3</v>
      </c>
      <c r="M539" s="183">
        <f t="shared" ref="M539" si="1950">I539-J539</f>
        <v>29288.359999999986</v>
      </c>
      <c r="N539" s="185">
        <f t="shared" ref="N539" si="1951">M539/J539</f>
        <v>0.10099434482758615</v>
      </c>
      <c r="O539" s="183" t="b">
        <f t="shared" ref="O539" si="1952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3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4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>(C540-C539)/C539</f>
        <v>5.5062988721947008E-3</v>
      </c>
      <c r="E540" s="210">
        <f t="shared" ref="E540" si="1955">(C540-$C$2)/$C$2</f>
        <v>0.26115370712124958</v>
      </c>
      <c r="F540" s="220">
        <v>6840.8</v>
      </c>
      <c r="G540" s="171">
        <f>(F540-F539)/F539</f>
        <v>4.1040153592334528E-3</v>
      </c>
      <c r="H540" s="204">
        <f>(F540-F$2)/F$2</f>
        <v>0.34351984602392138</v>
      </c>
      <c r="I540" s="222">
        <v>322861.36</v>
      </c>
      <c r="J540" s="173">
        <v>290000</v>
      </c>
      <c r="K540" s="173">
        <f>I540-I539-J540+J539</f>
        <v>3573</v>
      </c>
      <c r="L540" s="171">
        <f>K540/I539</f>
        <v>1.1190511298313537E-2</v>
      </c>
      <c r="M540" s="183">
        <f t="shared" ref="M540" si="1956">I540-J540</f>
        <v>32861.359999999986</v>
      </c>
      <c r="N540" s="185">
        <f t="shared" ref="N540" si="1957">M540/J540</f>
        <v>0.11331503448275858</v>
      </c>
      <c r="O540" s="183" t="b">
        <f t="shared" ref="O540" si="1958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59">I540-Q540</f>
        <v>87384.359999999986</v>
      </c>
      <c r="S540" s="173">
        <v>-32986</v>
      </c>
      <c r="T540" s="173">
        <f t="shared" si="1947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0">N540/V540</f>
        <v>0.38647922567035503</v>
      </c>
    </row>
  </sheetData>
  <conditionalFormatting sqref="D3:D54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594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595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547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596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597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598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599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53.22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5322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241.649999999996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-916.21999999999935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-0.14687202439157315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737</v>
      </c>
      <c r="Q16" s="692" t="s">
        <v>749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753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821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823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836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58.542000000000002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58.009800000000006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57.477600000000002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56.945399999999999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56.413200000000003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55.881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55.348800000000004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54.816600000000001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54.284399999999998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53.752200000000002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53.22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52.687799999999996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52.1556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51.623399999999997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51.091199999999994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50.558999999999997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50.026799999999994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49.494599999999998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48.962400000000002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48.430199999999999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47.898000000000003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608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756</v>
      </c>
      <c r="P20" s="7" t="s">
        <v>757</v>
      </c>
      <c r="Q20" s="7" t="s">
        <v>758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759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760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761</v>
      </c>
      <c r="P23" s="7" t="s">
        <v>762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7" t="s">
        <v>741</v>
      </c>
      <c r="P24" s="7" t="s">
        <v>763</v>
      </c>
      <c r="Q24" s="7" t="s">
        <v>763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761</v>
      </c>
      <c r="P25" s="7" t="s">
        <v>764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765</v>
      </c>
      <c r="P26" s="7" t="s">
        <v>757</v>
      </c>
      <c r="Q26" s="7" t="s">
        <v>758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760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741</v>
      </c>
      <c r="P29" s="7" t="s">
        <v>763</v>
      </c>
      <c r="Q29" s="7" t="s">
        <v>763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766</v>
      </c>
      <c r="P30" s="7" t="s">
        <v>757</v>
      </c>
      <c r="Q30" s="7" t="s">
        <v>758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759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552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611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612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559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13.51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2702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819.76999999999498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-463.64999999999964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-0.14646281174482323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14.861000000000001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14.725900000000001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14.590800000000002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14.4557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14.320600000000001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14.185500000000001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14.0504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13.9153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13.780200000000001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13.645099999999999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13.51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13.3749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13.239799999999999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13.104699999999999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12.9696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12.834499999999998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12.699399999999999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12.564300000000001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12.4292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12.2941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12.159000000000001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723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616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617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618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619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620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529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726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627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628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730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731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797</v>
      </c>
      <c r="O5" s="11" t="s">
        <v>67</v>
      </c>
      <c r="Q5" s="3">
        <f>Q4*Q2</f>
        <v>90900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9498.6210000016581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-5116.949999999968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-5.329215310421722E-2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745</v>
      </c>
      <c r="Q14" s="695" t="s">
        <v>746</v>
      </c>
      <c r="R14" s="693" t="s">
        <v>739</v>
      </c>
      <c r="S14" s="693" t="s">
        <v>740</v>
      </c>
      <c r="T14" s="695" t="s">
        <v>742</v>
      </c>
      <c r="U14" s="695" t="s">
        <v>743</v>
      </c>
      <c r="V14" s="693" t="s">
        <v>741</v>
      </c>
      <c r="W14" s="694" t="s">
        <v>744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747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748</v>
      </c>
      <c r="Q16" s="692" t="s">
        <v>738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18.483000000000001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18.331499999999998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18.18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18.028500000000001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17.876999999999999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17.7255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17.573999999999998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17.422499999999999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17.270999999999997</v>
      </c>
    </row>
    <row r="51" spans="1:16" x14ac:dyDescent="0.25">
      <c r="O51" s="81">
        <v>1.1299999999999999</v>
      </c>
      <c r="P51" s="81">
        <f t="shared" si="2"/>
        <v>17.119499999999999</v>
      </c>
    </row>
    <row r="52" spans="1:16" x14ac:dyDescent="0.25">
      <c r="O52" s="81">
        <v>1.1200000000000001</v>
      </c>
      <c r="P52" s="81">
        <f t="shared" si="2"/>
        <v>16.968000000000004</v>
      </c>
    </row>
    <row r="53" spans="1:16" ht="15" customHeight="1" x14ac:dyDescent="0.25">
      <c r="O53" s="81">
        <v>1.1100000000000001</v>
      </c>
      <c r="P53" s="81">
        <f t="shared" si="2"/>
        <v>16.816500000000001</v>
      </c>
    </row>
    <row r="54" spans="1:16" x14ac:dyDescent="0.25">
      <c r="O54" s="81">
        <v>1.1000000000000001</v>
      </c>
      <c r="P54" s="81">
        <f>O54*$Q$4</f>
        <v>16.665000000000003</v>
      </c>
    </row>
    <row r="55" spans="1:16" x14ac:dyDescent="0.25">
      <c r="O55" s="81">
        <v>1.0900000000000001</v>
      </c>
      <c r="P55" s="81">
        <f t="shared" ref="P55:P74" si="3">O55*$Q$4</f>
        <v>16.513500000000001</v>
      </c>
    </row>
    <row r="56" spans="1:16" x14ac:dyDescent="0.25">
      <c r="O56" s="81">
        <v>1.08</v>
      </c>
      <c r="P56" s="81">
        <f t="shared" si="3"/>
        <v>16.362000000000002</v>
      </c>
    </row>
    <row r="57" spans="1:16" x14ac:dyDescent="0.25">
      <c r="O57" s="81">
        <v>1.07</v>
      </c>
      <c r="P57" s="81">
        <f t="shared" si="3"/>
        <v>16.2105</v>
      </c>
    </row>
    <row r="58" spans="1:16" x14ac:dyDescent="0.25">
      <c r="O58" s="81">
        <v>1.06</v>
      </c>
      <c r="P58" s="81">
        <f t="shared" si="3"/>
        <v>16.059000000000001</v>
      </c>
    </row>
    <row r="59" spans="1:16" x14ac:dyDescent="0.25">
      <c r="G59" s="29"/>
      <c r="O59" s="81">
        <v>1.05</v>
      </c>
      <c r="P59" s="81">
        <f t="shared" si="3"/>
        <v>15.907500000000001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15.756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15.604500000000002</v>
      </c>
    </row>
    <row r="62" spans="1:16" x14ac:dyDescent="0.25">
      <c r="O62" s="81">
        <v>1.02</v>
      </c>
      <c r="P62" s="81">
        <f t="shared" si="3"/>
        <v>15.453000000000001</v>
      </c>
    </row>
    <row r="63" spans="1:16" x14ac:dyDescent="0.25">
      <c r="O63" s="81">
        <v>1.01</v>
      </c>
      <c r="P63" s="81">
        <f t="shared" si="3"/>
        <v>15.301500000000001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15.15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14.9985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14.847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14.695499999999999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14.544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14.3925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14.241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14.089500000000001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13.938000000000001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13.7865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13.635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13.483500000000001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13.332000000000001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13.1805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13.029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12.8775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834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26.68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42688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542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-4271.0200000000041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-6018.989999999998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-0.12357548680384475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737</v>
      </c>
      <c r="Q17" s="692" t="s">
        <v>738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791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792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29.348000000000003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29.081200000000003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28.814400000000003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28.547600000000003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28.280800000000003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28.013999999999999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27.747199999999999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27.480399999999999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27.2136</v>
      </c>
      <c r="Q49" s="2"/>
      <c r="T49" s="91" t="s">
        <v>103</v>
      </c>
      <c r="U49" s="86" t="s">
        <v>530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26.9468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26.68</v>
      </c>
      <c r="Q51" s="2"/>
      <c r="T51" s="91" t="s">
        <v>104</v>
      </c>
      <c r="U51" s="86" t="s">
        <v>629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26.4132</v>
      </c>
      <c r="Q52" s="2"/>
      <c r="T52" s="91" t="s">
        <v>105</v>
      </c>
      <c r="U52" s="86" t="s">
        <v>630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26.1464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25.8796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25.6128</v>
      </c>
      <c r="T55" s="91" t="s">
        <v>107</v>
      </c>
      <c r="U55" s="86" t="s">
        <v>631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25.346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25.079199999999997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24.8124</v>
      </c>
      <c r="T58" s="91" t="s">
        <v>108</v>
      </c>
      <c r="U58" s="86" t="s">
        <v>568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24.5456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24.2788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24.012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725</v>
      </c>
      <c r="S66" s="22" t="s">
        <v>724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9">
    <cfRule type="expression" dxfId="1155" priority="3">
      <formula>F61&gt;0</formula>
    </cfRule>
    <cfRule type="expression" dxfId="1154" priority="4">
      <formula>F61&lt;0</formula>
    </cfRule>
  </conditionalFormatting>
  <conditionalFormatting sqref="H61:H69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569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224.54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6736.2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1281.3699999999999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1056.5999999999995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0.18603422776251838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246.994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244.74860000000001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242.50320000000002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240.2578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238.01240000000001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235.767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233.52160000000001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231.27619999999999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229.0308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226.78539999999998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224.54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222.2946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220.04919999999998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217.8038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215.55839999999998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213.31299999999999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211.06759999999997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208.82220000000001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206.57679999999999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204.3314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202.08599999999998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754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723</v>
      </c>
      <c r="L88" s="225" t="s">
        <v>729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733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100.31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10031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250.82000000000153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250.82000000000153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2.5645744761344021E-2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110.34100000000001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109.3379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108.33480000000002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107.33170000000001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106.32860000000001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105.32550000000001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104.3224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103.3193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102.31620000000001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101.31310000000001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100.31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99.306899999999999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98.303799999999995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97.300700000000006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96.297600000000003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95.294499999999999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94.291399999999996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93.288300000000007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92.285200000000003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91.2821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90.279000000000011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736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188.0701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3761.402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923.32200000000057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780.29200000000037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0.26174545722901887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2.6585831559615271E-3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745</v>
      </c>
      <c r="Q16" s="695" t="s">
        <v>746</v>
      </c>
      <c r="R16" s="693" t="s">
        <v>739</v>
      </c>
      <c r="S16" s="693" t="s">
        <v>740</v>
      </c>
      <c r="T16" s="695" t="s">
        <v>742</v>
      </c>
      <c r="U16" s="695" t="s">
        <v>743</v>
      </c>
      <c r="V16" s="693" t="s">
        <v>741</v>
      </c>
      <c r="W16" s="694" t="s">
        <v>744</v>
      </c>
    </row>
    <row r="17" spans="1:23" x14ac:dyDescent="0.25">
      <c r="O17" s="696">
        <v>43013</v>
      </c>
      <c r="P17" s="692" t="s">
        <v>819</v>
      </c>
      <c r="Q17" s="692" t="s">
        <v>820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206.87711000000002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204.996409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203.11570800000001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201.235007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199.35430600000001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197.47360499999999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195.592904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193.71220299999999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191.831502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189.95080099999998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188.0701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186.18939900000001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184.30869799999999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182.427997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180.54729599999999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178.666595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176.78589399999998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174.905193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173.02449200000001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171.14379099999999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169.26309000000001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73.88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2955.2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207.6299999999992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81.699999999999818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2.8432225508961132E-2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81.268000000000001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80.529200000000003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79.790400000000005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79.051599999999993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78.312799999999996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77.573999999999998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76.8352</v>
      </c>
      <c r="Q47" s="2"/>
      <c r="T47" s="91"/>
      <c r="U47" s="127"/>
    </row>
    <row r="48" spans="1:21" x14ac:dyDescent="0.25">
      <c r="A48" s="259" t="s">
        <v>750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76.096400000000003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75.357599999999991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74.618799999999993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73.88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73.141199999999998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72.4024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71.663599999999988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70.924799999999991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70.185999999999993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69.447199999999995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68.708399999999997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67.9696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67.230800000000002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66.492000000000004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800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71.55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10732.5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-344.81999999999971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-344.81999999999971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-3.1128467896567015E-2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831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833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838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78.704999999999998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77.989500000000007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77.274000000000001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76.558499999999995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75.843000000000004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75.127499999999998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74.412000000000006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73.6965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72.980999999999995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72.265500000000003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71.55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70.834499999999991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70.119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69.403499999999994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68.687999999999988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67.972499999999997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67.256999999999991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66.541499999999999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65.825999999999993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65.110500000000002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64.394999999999996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549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826</v>
      </c>
      <c r="V1" s="749" t="s">
        <v>775</v>
      </c>
      <c r="W1" s="749" t="s">
        <v>825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827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770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23.62</v>
      </c>
      <c r="R4" s="488">
        <v>0</v>
      </c>
      <c r="T4" s="727" t="s">
        <v>788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11810</v>
      </c>
      <c r="T5" s="728" t="s">
        <v>781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773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1521.5200000000004</v>
      </c>
      <c r="R7">
        <v>500</v>
      </c>
      <c r="T7" s="729" t="s">
        <v>813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69.260000000002037</v>
      </c>
      <c r="T8" s="729" t="s">
        <v>782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5.8991170914271199E-3</v>
      </c>
      <c r="T9" s="729" t="s">
        <v>783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802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2.5402201524132091E-2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776</v>
      </c>
      <c r="U12" s="731"/>
      <c r="V12" s="737">
        <v>7.0000000000000007E-2</v>
      </c>
      <c r="W12" s="737" t="s">
        <v>828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784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811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777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778</v>
      </c>
      <c r="U16" s="731"/>
      <c r="V16" s="692"/>
      <c r="W16" s="692"/>
      <c r="X16" s="692"/>
      <c r="Y16" s="692"/>
    </row>
    <row r="17" spans="1:27" x14ac:dyDescent="0.25">
      <c r="T17" s="729" t="s">
        <v>794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789</v>
      </c>
      <c r="U19" s="734" t="s">
        <v>793</v>
      </c>
      <c r="V19" s="729" t="s">
        <v>793</v>
      </c>
      <c r="W19" s="729" t="s">
        <v>793</v>
      </c>
      <c r="X19" s="692"/>
      <c r="Y19" s="692"/>
    </row>
    <row r="20" spans="1:27" x14ac:dyDescent="0.25">
      <c r="T20" s="729" t="s">
        <v>790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813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810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771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785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786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773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813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782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783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774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776</v>
      </c>
      <c r="U33" s="731"/>
      <c r="V33" s="737">
        <v>0.15</v>
      </c>
      <c r="W33" s="750" t="s">
        <v>829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784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811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777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778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812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789</v>
      </c>
      <c r="U39" s="734" t="s">
        <v>803</v>
      </c>
      <c r="V39" s="729" t="s">
        <v>793</v>
      </c>
      <c r="W39" s="729" t="s">
        <v>830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790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25.982000000000003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25.745800000000003</v>
      </c>
      <c r="Q42" s="2"/>
      <c r="T42" s="736" t="s">
        <v>810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25.509600000000002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25.273400000000002</v>
      </c>
      <c r="Q44" s="2"/>
      <c r="T44" s="726" t="s">
        <v>772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25.037200000000002</v>
      </c>
      <c r="Q45" s="2"/>
      <c r="T45" s="729" t="s">
        <v>782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24.801000000000002</v>
      </c>
      <c r="Q46" s="2"/>
      <c r="T46" s="729" t="s">
        <v>783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24.564800000000002</v>
      </c>
      <c r="Q47" s="2"/>
      <c r="T47" s="729" t="s">
        <v>774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24.328600000000002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24.092400000000001</v>
      </c>
      <c r="Q49" s="2"/>
      <c r="T49" s="729" t="s">
        <v>779</v>
      </c>
      <c r="U49" s="731">
        <v>20</v>
      </c>
      <c r="V49" s="729" t="s">
        <v>818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23.856200000000001</v>
      </c>
      <c r="Q50" s="2"/>
      <c r="T50" s="729" t="s">
        <v>787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23.62</v>
      </c>
      <c r="Q51" s="2"/>
      <c r="T51" s="729" t="s">
        <v>814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23.383800000000001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23.147600000000001</v>
      </c>
      <c r="Q53" s="2"/>
      <c r="T53" s="729" t="s">
        <v>812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22.9114</v>
      </c>
      <c r="T54" s="729" t="s">
        <v>815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22.6752</v>
      </c>
      <c r="T55" s="729" t="s">
        <v>816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22.439</v>
      </c>
      <c r="T56" s="740" t="s">
        <v>817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22.2028</v>
      </c>
      <c r="T57" s="736" t="s">
        <v>810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21.966600000000003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21.730400000000003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21.494200000000003</v>
      </c>
      <c r="T60" s="730" t="s">
        <v>780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21.258000000000003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807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805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804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806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808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809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796</v>
      </c>
      <c r="T76" s="22" t="s">
        <v>795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745</v>
      </c>
      <c r="V80" s="695" t="s">
        <v>746</v>
      </c>
      <c r="W80" s="693" t="s">
        <v>739</v>
      </c>
      <c r="X80" s="693" t="s">
        <v>740</v>
      </c>
      <c r="Y80" s="695" t="s">
        <v>742</v>
      </c>
      <c r="Z80" s="695" t="s">
        <v>743</v>
      </c>
      <c r="AA80" s="693" t="s">
        <v>741</v>
      </c>
      <c r="AB80" s="694" t="s">
        <v>744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798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67.900000000000006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10185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-1043.08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-1043.08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-9.2899231213172687E-2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74.690000000000012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74.01100000000001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73.332000000000008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72.653000000000006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71.974000000000004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71.295000000000016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70.616000000000014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69.937000000000012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69.25800000000001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68.579000000000008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67.900000000000006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67.221000000000004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66.542000000000002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65.863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65.183999999999997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64.504999999999995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63.826000000000001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63.147000000000006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62.468000000000011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61.789000000000009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61.110000000000007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543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769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723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723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648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649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650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532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651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572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657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575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660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533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664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668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59.31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4744.8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2295.3300000000017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690.75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0.17038517038517037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723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839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65.241000000000014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64.647900000000007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64.0548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63.461700000000008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62.868600000000008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62.275500000000008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61.682400000000001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61.089300000000001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60.496200000000002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59.903100000000002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59.31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58.716900000000003</v>
      </c>
      <c r="R51" s="81"/>
      <c r="T51" s="85" t="s">
        <v>104</v>
      </c>
      <c r="U51" s="86" t="s">
        <v>670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58.123800000000003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57.530700000000003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56.937600000000003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56.344499999999996</v>
      </c>
      <c r="R55" s="81"/>
      <c r="T55" s="85" t="s">
        <v>107</v>
      </c>
      <c r="U55" s="86" t="s">
        <v>671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55.751399999999997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55.158300000000004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54.565200000000004</v>
      </c>
      <c r="R58" s="81"/>
      <c r="T58" s="85" t="s">
        <v>108</v>
      </c>
      <c r="U58" s="86" t="s">
        <v>576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53.972100000000005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53.379000000000005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527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674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675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577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527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527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727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728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732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767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61.37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3068.5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1448.0099999999984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224.5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7.8938115330520392E-2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G16" s="29"/>
      <c r="H16" s="70"/>
      <c r="O16" s="696">
        <v>42963</v>
      </c>
      <c r="P16" s="692" t="s">
        <v>747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751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67.507000000000005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66.893299999999996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66.279600000000002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65.665900000000008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65.052199999999999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64.438500000000005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63.824799999999996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63.211100000000002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62.5974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61.983699999999999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61.37</v>
      </c>
      <c r="Q51" s="2"/>
      <c r="T51" s="91" t="s">
        <v>104</v>
      </c>
      <c r="U51" s="127" t="s">
        <v>676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60.756299999999996</v>
      </c>
      <c r="Q52" s="2"/>
      <c r="T52" s="91" t="s">
        <v>105</v>
      </c>
      <c r="U52" s="127" t="s">
        <v>677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60.142599999999995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59.528899999999993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58.915199999999999</v>
      </c>
      <c r="T55" s="91" t="s">
        <v>107</v>
      </c>
      <c r="U55" s="127" t="s">
        <v>678</v>
      </c>
    </row>
    <row r="56" spans="1:21" x14ac:dyDescent="0.25">
      <c r="O56" s="81">
        <v>0.95</v>
      </c>
      <c r="P56" s="81">
        <f t="shared" si="4"/>
        <v>58.301499999999997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57.687799999999996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57.074100000000001</v>
      </c>
      <c r="T58" s="91" t="s">
        <v>108</v>
      </c>
      <c r="U58" s="127" t="s">
        <v>578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56.4604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55.846699999999998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55.232999999999997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2">
      <formula>Q7&gt;0</formula>
    </cfRule>
    <cfRule type="expression" dxfId="449" priority="63">
      <formula>Q7&lt;0</formula>
    </cfRule>
  </conditionalFormatting>
  <conditionalFormatting sqref="Q8">
    <cfRule type="expression" dxfId="448" priority="60">
      <formula>Q8&gt;0</formula>
    </cfRule>
    <cfRule type="expression" dxfId="447" priority="61">
      <formula>Q8&lt;0</formula>
    </cfRule>
  </conditionalFormatting>
  <conditionalFormatting sqref="F26:F43">
    <cfRule type="expression" dxfId="446" priority="44">
      <formula>F26&gt;0</formula>
    </cfRule>
    <cfRule type="expression" dxfId="445" priority="45">
      <formula>F26&lt;0</formula>
    </cfRule>
  </conditionalFormatting>
  <conditionalFormatting sqref="H45 H47:H48 H50:H51 H53 H26:H43">
    <cfRule type="expression" dxfId="444" priority="42">
      <formula>H26&gt;0</formula>
    </cfRule>
    <cfRule type="expression" dxfId="443" priority="43">
      <formula>H26&lt;0</formula>
    </cfRule>
  </conditionalFormatting>
  <conditionalFormatting sqref="J29">
    <cfRule type="expression" dxfId="442" priority="40">
      <formula>J29&gt;0</formula>
    </cfRule>
    <cfRule type="expression" dxfId="441" priority="41">
      <formula>J29&lt;0</formula>
    </cfRule>
  </conditionalFormatting>
  <conditionalFormatting sqref="J30:J35">
    <cfRule type="expression" dxfId="440" priority="38">
      <formula>J30&gt;0</formula>
    </cfRule>
    <cfRule type="expression" dxfId="439" priority="39">
      <formula>J30&lt;0</formula>
    </cfRule>
  </conditionalFormatting>
  <conditionalFormatting sqref="J36:J37">
    <cfRule type="expression" dxfId="438" priority="36">
      <formula>J36&gt;0</formula>
    </cfRule>
    <cfRule type="expression" dxfId="437" priority="37">
      <formula>J36&lt;0</formula>
    </cfRule>
  </conditionalFormatting>
  <conditionalFormatting sqref="J38:J45 J48 J51">
    <cfRule type="expression" dxfId="436" priority="34">
      <formula>J38&gt;0</formula>
    </cfRule>
    <cfRule type="expression" dxfId="435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31">
      <formula>M59&gt;0</formula>
    </cfRule>
    <cfRule type="expression" dxfId="433" priority="32">
      <formula>M59&lt;0</formula>
    </cfRule>
  </conditionalFormatting>
  <conditionalFormatting sqref="Q10">
    <cfRule type="expression" dxfId="432" priority="29">
      <formula>Q10&gt;0</formula>
    </cfRule>
    <cfRule type="expression" dxfId="431" priority="30">
      <formula>Q10&lt;0</formula>
    </cfRule>
  </conditionalFormatting>
  <conditionalFormatting sqref="F84:F103">
    <cfRule type="expression" dxfId="430" priority="27">
      <formula>F84&gt;0</formula>
    </cfRule>
    <cfRule type="expression" dxfId="429" priority="28">
      <formula>F84&lt;0</formula>
    </cfRule>
  </conditionalFormatting>
  <conditionalFormatting sqref="H107:H108 H110:H111 H113 H84:H103">
    <cfRule type="expression" dxfId="428" priority="25">
      <formula>H84&gt;0</formula>
    </cfRule>
    <cfRule type="expression" dxfId="427" priority="26">
      <formula>H84&lt;0</formula>
    </cfRule>
  </conditionalFormatting>
  <conditionalFormatting sqref="J89">
    <cfRule type="expression" dxfId="426" priority="23">
      <formula>J89&gt;0</formula>
    </cfRule>
    <cfRule type="expression" dxfId="425" priority="24">
      <formula>J89&lt;0</formula>
    </cfRule>
  </conditionalFormatting>
  <conditionalFormatting sqref="J90:J95">
    <cfRule type="expression" dxfId="424" priority="21">
      <formula>J90&gt;0</formula>
    </cfRule>
    <cfRule type="expression" dxfId="423" priority="22">
      <formula>J90&lt;0</formula>
    </cfRule>
  </conditionalFormatting>
  <conditionalFormatting sqref="J96:J97">
    <cfRule type="expression" dxfId="422" priority="19">
      <formula>J96&gt;0</formula>
    </cfRule>
    <cfRule type="expression" dxfId="421" priority="20">
      <formula>J96&lt;0</formula>
    </cfRule>
  </conditionalFormatting>
  <conditionalFormatting sqref="J98:J104 J108 J111">
    <cfRule type="expression" dxfId="420" priority="17">
      <formula>J98&gt;0</formula>
    </cfRule>
    <cfRule type="expression" dxfId="419" priority="18">
      <formula>J98&lt;0</formula>
    </cfRule>
  </conditionalFormatting>
  <conditionalFormatting sqref="J25">
    <cfRule type="expression" dxfId="418" priority="13">
      <formula>J25&gt;0</formula>
    </cfRule>
    <cfRule type="expression" dxfId="417" priority="14">
      <formula>J25&lt;0</formula>
    </cfRule>
  </conditionalFormatting>
  <conditionalFormatting sqref="F105:F106">
    <cfRule type="expression" dxfId="416" priority="11">
      <formula>F105&gt;0</formula>
    </cfRule>
    <cfRule type="expression" dxfId="415" priority="12">
      <formula>F105&lt;0</formula>
    </cfRule>
  </conditionalFormatting>
  <conditionalFormatting sqref="H105:H106">
    <cfRule type="expression" dxfId="414" priority="9">
      <formula>H105&gt;0</formula>
    </cfRule>
    <cfRule type="expression" dxfId="413" priority="10">
      <formula>H105&lt;0</formula>
    </cfRule>
  </conditionalFormatting>
  <conditionalFormatting sqref="J105">
    <cfRule type="expression" dxfId="412" priority="7">
      <formula>J105&gt;0</formula>
    </cfRule>
    <cfRule type="expression" dxfId="411" priority="8">
      <formula>J105&lt;0</formula>
    </cfRule>
  </conditionalFormatting>
  <conditionalFormatting sqref="J106">
    <cfRule type="expression" dxfId="410" priority="5">
      <formula>J106&gt;0</formula>
    </cfRule>
    <cfRule type="expression" dxfId="409" priority="6">
      <formula>J106&lt;0</formula>
    </cfRule>
  </conditionalFormatting>
  <conditionalFormatting sqref="F24:F25">
    <cfRule type="expression" dxfId="408" priority="3">
      <formula>F24&gt;0</formula>
    </cfRule>
    <cfRule type="expression" dxfId="407" priority="4">
      <formula>F24&lt;0</formula>
    </cfRule>
  </conditionalFormatting>
  <conditionalFormatting sqref="H24:H25">
    <cfRule type="expression" dxfId="406" priority="1">
      <formula>H24&gt;0</formula>
    </cfRule>
    <cfRule type="expression" dxfId="405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30.96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13622.4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-1838.8499999999972</v>
      </c>
      <c r="R7">
        <v>220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-1913.8699999999972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-0.1231872257626829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34.056000000000004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33.746400000000001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33.436800000000005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33.127200000000002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32.817600000000006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32.508000000000003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32.198399999999999</v>
      </c>
      <c r="Q49" s="81"/>
      <c r="R49" s="33"/>
      <c r="T49" s="91" t="s">
        <v>103</v>
      </c>
      <c r="U49" s="86" t="s">
        <v>579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31.888800000000003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31.5792</v>
      </c>
      <c r="Q51" s="81"/>
      <c r="R51" s="33"/>
      <c r="T51" s="91" t="s">
        <v>104</v>
      </c>
      <c r="U51" s="86" t="s">
        <v>679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31.269600000000001</v>
      </c>
      <c r="Q52" s="81"/>
      <c r="R52" s="33"/>
      <c r="T52" s="91" t="s">
        <v>105</v>
      </c>
      <c r="U52" s="86" t="s">
        <v>553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30.96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30.650400000000001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30.340800000000002</v>
      </c>
      <c r="Q55" s="81"/>
      <c r="T55" s="91" t="s">
        <v>107</v>
      </c>
      <c r="U55" s="86" t="s">
        <v>680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30.031199999999998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29.721599999999999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29.411999999999999</v>
      </c>
      <c r="Q58" s="81"/>
      <c r="T58" s="91" t="s">
        <v>108</v>
      </c>
      <c r="U58" s="86" t="s">
        <v>580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29.102399999999999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28.792800000000003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28.483200000000004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28.1736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27.864000000000001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692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617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</row>
    <row r="3" spans="1:29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Z3" s="230"/>
      <c r="AC3" s="230"/>
    </row>
    <row r="4" spans="1:29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16.059999999999999</v>
      </c>
      <c r="R4" s="488">
        <v>0</v>
      </c>
    </row>
    <row r="5" spans="1:29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3211.9999999999995</v>
      </c>
    </row>
    <row r="6" spans="1:29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</row>
    <row r="7" spans="1:29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-912.25999999999885</v>
      </c>
      <c r="R7">
        <v>200</v>
      </c>
    </row>
    <row r="8" spans="1:29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-912.25999999999885</v>
      </c>
    </row>
    <row r="9" spans="1:29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-0.22119362018883368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1.7932752179327521E-2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</row>
    <row r="18" spans="1:13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</row>
    <row r="20" spans="1:13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</row>
    <row r="21" spans="1:13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</row>
    <row r="22" spans="1:13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</row>
    <row r="23" spans="1:13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</row>
    <row r="24" spans="1:13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</row>
    <row r="25" spans="1:13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</row>
    <row r="26" spans="1:13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</row>
    <row r="27" spans="1:13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</row>
    <row r="28" spans="1:13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</row>
    <row r="29" spans="1:13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</row>
    <row r="30" spans="1:13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</row>
    <row r="31" spans="1:13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</row>
    <row r="32" spans="1:13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</row>
    <row r="33" spans="1:18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</row>
    <row r="34" spans="1:18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</row>
    <row r="35" spans="1:18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</row>
    <row r="36" spans="1:18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</row>
    <row r="37" spans="1:18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1" si="8">C37*(E37-D37)</f>
        <v>-1434.58</v>
      </c>
      <c r="G37" s="39">
        <f t="shared" ref="G37:G41" si="9">D37*C37</f>
        <v>5505.78</v>
      </c>
      <c r="H37" s="228">
        <f t="shared" ref="H37:H41" si="10">(E37-D37)/D37</f>
        <v>-0.26055890355226691</v>
      </c>
      <c r="I37" s="39"/>
    </row>
    <row r="38" spans="1:18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</row>
    <row r="39" spans="1:18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832</v>
      </c>
    </row>
    <row r="40" spans="1:18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8">
        <f t="shared" si="10"/>
        <v>-0.25998845853559188</v>
      </c>
      <c r="I40" s="228"/>
    </row>
    <row r="41" spans="1:18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8">
        <f t="shared" si="10"/>
        <v>-0.22114451988360825</v>
      </c>
      <c r="I41" s="228"/>
      <c r="O41" s="33"/>
      <c r="R41" s="33"/>
    </row>
    <row r="42" spans="1:18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17.666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1">O44*$Q$4</f>
        <v>17.505400000000002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1"/>
        <v>17.344799999999999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17.184200000000001</v>
      </c>
      <c r="Q46" s="81"/>
      <c r="R46" s="33"/>
    </row>
    <row r="47" spans="1:18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17.023599999999998</v>
      </c>
      <c r="Q47" s="81"/>
      <c r="R47" s="33"/>
    </row>
    <row r="48" spans="1:18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16.863</v>
      </c>
      <c r="Q48" s="81"/>
      <c r="R48" s="33"/>
    </row>
    <row r="49" spans="1:18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16.702400000000001</v>
      </c>
      <c r="Q49" s="81"/>
      <c r="R49" s="33"/>
    </row>
    <row r="50" spans="1:18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16.541799999999999</v>
      </c>
      <c r="Q50" s="81"/>
      <c r="R50" s="33"/>
    </row>
    <row r="51" spans="1:18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16.3812</v>
      </c>
      <c r="Q51" s="81"/>
      <c r="R51" s="33"/>
    </row>
    <row r="52" spans="1:18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16.220599999999997</v>
      </c>
      <c r="Q52" s="81"/>
      <c r="R52" s="33"/>
    </row>
    <row r="53" spans="1:18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16.059999999999999</v>
      </c>
      <c r="Q53" s="81"/>
      <c r="R53" s="33"/>
    </row>
    <row r="54" spans="1:18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15.899399999999998</v>
      </c>
      <c r="Q54" s="81"/>
      <c r="R54" s="33"/>
    </row>
    <row r="55" spans="1:18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15.738799999999998</v>
      </c>
      <c r="Q55" s="81"/>
    </row>
    <row r="56" spans="1:18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15.578199999999999</v>
      </c>
      <c r="Q56" s="81"/>
    </row>
    <row r="57" spans="1:18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15.417599999999998</v>
      </c>
      <c r="Q57" s="81"/>
    </row>
    <row r="58" spans="1:18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15.256999999999998</v>
      </c>
      <c r="Q58" s="81"/>
    </row>
    <row r="59" spans="1:18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15.096399999999997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14.9358</v>
      </c>
      <c r="Q60" s="81"/>
    </row>
    <row r="61" spans="1:18" x14ac:dyDescent="0.25">
      <c r="G61" s="2"/>
      <c r="O61" s="81">
        <v>0.92</v>
      </c>
      <c r="P61" s="81">
        <f t="shared" si="11"/>
        <v>14.7752</v>
      </c>
      <c r="Q61" s="81"/>
    </row>
    <row r="62" spans="1:18" x14ac:dyDescent="0.25">
      <c r="O62" s="81">
        <v>0.91</v>
      </c>
      <c r="P62" s="81">
        <f t="shared" si="11"/>
        <v>14.614599999999999</v>
      </c>
      <c r="Q62" s="81"/>
    </row>
    <row r="63" spans="1:18" x14ac:dyDescent="0.25">
      <c r="O63" s="81">
        <v>0.9</v>
      </c>
      <c r="P63" s="81">
        <f t="shared" si="11"/>
        <v>14.453999999999999</v>
      </c>
      <c r="Q63" s="81"/>
    </row>
    <row r="64" spans="1:18" x14ac:dyDescent="0.25">
      <c r="O64" s="33"/>
    </row>
    <row r="65" spans="1:15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</row>
    <row r="66" spans="1:15" x14ac:dyDescent="0.25">
      <c r="A66" s="255"/>
      <c r="B66" s="260"/>
      <c r="C66" s="255"/>
      <c r="D66" s="256"/>
      <c r="E66" s="256"/>
      <c r="F66" s="256"/>
      <c r="G66" s="256"/>
      <c r="H66" s="270"/>
      <c r="I66" s="270"/>
    </row>
    <row r="67" spans="1:15" x14ac:dyDescent="0.25">
      <c r="A67" s="255"/>
      <c r="B67" s="260"/>
      <c r="C67" s="255"/>
      <c r="D67" s="256"/>
      <c r="E67" s="256"/>
      <c r="F67" s="256"/>
      <c r="G67" s="256"/>
      <c r="H67" s="270"/>
      <c r="I67" s="270"/>
    </row>
    <row r="68" spans="1:15" x14ac:dyDescent="0.25">
      <c r="A68" s="255"/>
      <c r="B68" s="260"/>
      <c r="C68" s="255"/>
      <c r="D68" s="256"/>
      <c r="E68" s="256"/>
      <c r="F68" s="256"/>
      <c r="G68" s="256"/>
      <c r="H68" s="270"/>
      <c r="I68" s="270"/>
    </row>
    <row r="69" spans="1:15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</row>
    <row r="70" spans="1:15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15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15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15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15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15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15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15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15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15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735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696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697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698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545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699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585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74.22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7422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241.3899999999976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-417.28000000000065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-5.3229378208202872E-2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824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835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81.64200000000001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80.899799999999999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80.157600000000002</v>
      </c>
      <c r="Q45" s="2"/>
      <c r="T45" s="91" t="s">
        <v>99</v>
      </c>
      <c r="U45" s="86" t="s">
        <v>700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79.415400000000005</v>
      </c>
      <c r="Q46" s="2"/>
      <c r="T46" s="91" t="s">
        <v>100</v>
      </c>
      <c r="U46" s="86" t="s">
        <v>701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78.673200000000008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77.930999999999997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77.188800000000001</v>
      </c>
      <c r="Q49" s="2"/>
      <c r="T49" s="91" t="s">
        <v>103</v>
      </c>
      <c r="U49" s="86" t="s">
        <v>586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76.446600000000004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75.704400000000007</v>
      </c>
      <c r="Q51" s="2"/>
      <c r="T51" s="91" t="s">
        <v>104</v>
      </c>
      <c r="U51" s="86" t="s">
        <v>702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74.962199999999996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74.22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73.477800000000002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72.735599999999991</v>
      </c>
      <c r="Q55" s="2"/>
      <c r="T55" s="91" t="s">
        <v>107</v>
      </c>
      <c r="U55" s="86" t="s">
        <v>703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71.993399999999994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71.251199999999997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70.509</v>
      </c>
      <c r="T58" s="91" t="s">
        <v>108</v>
      </c>
      <c r="U58" s="86" t="s">
        <v>587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69.766799999999989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69.024600000000007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68.282399999999996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67.540199999999999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66.798000000000002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768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755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706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55.84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5584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113.08999999999924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63.139999999999418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1.1436624004231118E-2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61.424000000000007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60.865600000000008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60.307200000000009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59.74880000000001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59.190400000000004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58.632000000000005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58.073600000000006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822</v>
      </c>
      <c r="J49" s="39">
        <v>-948</v>
      </c>
      <c r="K49" s="39">
        <v>46.9</v>
      </c>
      <c r="O49" s="81">
        <v>1.03</v>
      </c>
      <c r="P49" s="81">
        <f t="shared" si="16"/>
        <v>57.515200000000007</v>
      </c>
      <c r="Q49" s="2"/>
      <c r="T49" s="91" t="s">
        <v>121</v>
      </c>
      <c r="U49" s="127" t="s">
        <v>551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56.956800000000001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837</v>
      </c>
      <c r="J51" s="39">
        <v>-829</v>
      </c>
      <c r="K51" s="39"/>
      <c r="O51" s="81">
        <v>1.01</v>
      </c>
      <c r="P51" s="81">
        <f t="shared" si="16"/>
        <v>56.398400000000002</v>
      </c>
      <c r="Q51" s="2"/>
      <c r="T51" s="91" t="s">
        <v>104</v>
      </c>
      <c r="U51" s="127" t="s">
        <v>708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55.84</v>
      </c>
      <c r="Q52" s="2"/>
      <c r="T52" s="91" t="s">
        <v>105</v>
      </c>
      <c r="U52" s="127" t="s">
        <v>709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55.281600000000005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54.723200000000006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54.1648</v>
      </c>
      <c r="T55" s="91" t="s">
        <v>107</v>
      </c>
      <c r="U55" s="127" t="s">
        <v>710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53.606400000000001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53.048000000000002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52.489600000000003</v>
      </c>
      <c r="T58" s="91" t="s">
        <v>108</v>
      </c>
      <c r="U58" s="127" t="s">
        <v>588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51.931200000000004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51.372800000000005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50.814400000000006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50.256000000000007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716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526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2017-12-11T01:05:25Z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