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2" i="25" l="1"/>
  <c r="F292" i="25"/>
  <c r="G292" i="25"/>
  <c r="H29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1" i="25"/>
  <c r="H291" i="25"/>
  <c r="G29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F85" i="108"/>
  <c r="M19" i="108"/>
  <c r="C85" i="108"/>
  <c r="M85" i="108"/>
  <c r="H19" i="108"/>
  <c r="H85" i="108"/>
  <c r="K85" i="108"/>
  <c r="C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M19" i="107"/>
  <c r="C19" i="107"/>
  <c r="H85" i="107"/>
  <c r="K19" i="107"/>
  <c r="M85" i="107"/>
  <c r="F85" i="107"/>
  <c r="F19" i="107"/>
  <c r="H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C19" i="106"/>
  <c r="M19" i="106"/>
  <c r="H19" i="106"/>
  <c r="K19" i="106"/>
  <c r="C85" i="106"/>
  <c r="F85" i="106"/>
  <c r="M85" i="106"/>
  <c r="F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M19" i="47"/>
  <c r="H35" i="46"/>
  <c r="C35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K19" i="105"/>
  <c r="C19" i="105"/>
  <c r="H85" i="105"/>
  <c r="F85" i="105"/>
  <c r="C85" i="105"/>
  <c r="M19" i="105"/>
  <c r="H19" i="105"/>
  <c r="M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85" i="104"/>
  <c r="C85" i="104"/>
  <c r="F85" i="104"/>
  <c r="K19" i="104"/>
  <c r="M19" i="104"/>
  <c r="C19" i="104"/>
  <c r="M85" i="104"/>
  <c r="K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19" i="89"/>
  <c r="K19" i="103"/>
  <c r="C19" i="103"/>
  <c r="H85" i="103"/>
  <c r="M19" i="103"/>
  <c r="K85" i="103"/>
  <c r="F19" i="103"/>
  <c r="C85" i="103"/>
  <c r="H19" i="103"/>
  <c r="M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F85" i="102"/>
  <c r="K19" i="102"/>
  <c r="H19" i="102"/>
  <c r="M19" i="102"/>
  <c r="H85" i="102"/>
  <c r="C19" i="102"/>
  <c r="C85" i="102"/>
  <c r="F19" i="102"/>
  <c r="K85" i="102"/>
  <c r="M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85" i="100"/>
  <c r="F85" i="99"/>
  <c r="H19" i="100"/>
  <c r="K19" i="101"/>
  <c r="H19" i="99"/>
  <c r="C19" i="99"/>
  <c r="K85" i="100"/>
  <c r="M19" i="101"/>
  <c r="K19" i="99"/>
  <c r="F85" i="101"/>
  <c r="K19" i="100"/>
  <c r="H85" i="100"/>
  <c r="K85" i="101"/>
  <c r="C19" i="100"/>
  <c r="F19" i="100"/>
  <c r="K85" i="99"/>
  <c r="H19" i="101"/>
  <c r="H85" i="99"/>
  <c r="C85" i="100"/>
  <c r="H85" i="101"/>
  <c r="F19" i="101"/>
  <c r="M19" i="99"/>
  <c r="C85" i="99"/>
  <c r="F19" i="99"/>
  <c r="M85" i="101"/>
  <c r="C85" i="101"/>
  <c r="C19" i="101"/>
  <c r="M19" i="100"/>
  <c r="F85" i="100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F19" i="97"/>
  <c r="K19" i="98"/>
  <c r="H19" i="98"/>
  <c r="F19" i="98"/>
  <c r="C19" i="98"/>
  <c r="F85" i="98"/>
  <c r="M19" i="98"/>
  <c r="C85" i="98"/>
  <c r="H85" i="97"/>
  <c r="F85" i="97"/>
  <c r="M85" i="98"/>
  <c r="H85" i="98"/>
  <c r="K85" i="98"/>
  <c r="C19" i="97"/>
  <c r="K25" i="88"/>
  <c r="M85" i="97"/>
  <c r="C85" i="97"/>
  <c r="M19" i="97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F19" i="96"/>
  <c r="K19" i="96"/>
  <c r="H19" i="96"/>
  <c r="K84" i="96"/>
  <c r="M19" i="96"/>
  <c r="F84" i="96"/>
  <c r="C84" i="96"/>
  <c r="H84" i="96"/>
  <c r="C19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19" i="95"/>
  <c r="M19" i="95"/>
  <c r="H19" i="95"/>
  <c r="F19" i="95"/>
  <c r="K19" i="95"/>
  <c r="M85" i="95"/>
  <c r="F85" i="95"/>
  <c r="C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19" i="94"/>
  <c r="K85" i="94"/>
  <c r="C85" i="94"/>
  <c r="M85" i="94"/>
  <c r="C19" i="94"/>
  <c r="M19" i="94"/>
  <c r="F85" i="94"/>
  <c r="F19" i="94"/>
  <c r="H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5" i="93"/>
  <c r="F19" i="93"/>
  <c r="H19" i="93"/>
  <c r="K85" i="93"/>
  <c r="C85" i="93"/>
  <c r="M19" i="93"/>
  <c r="F85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F19" i="91"/>
  <c r="H85" i="91"/>
  <c r="M19" i="92"/>
  <c r="F19" i="47"/>
  <c r="F19" i="92"/>
  <c r="C85" i="91"/>
  <c r="F85" i="92"/>
  <c r="K19" i="92"/>
  <c r="K85" i="92"/>
  <c r="H19" i="91"/>
  <c r="F85" i="91"/>
  <c r="C85" i="92"/>
  <c r="C19" i="91"/>
  <c r="M19" i="91"/>
  <c r="H19" i="92"/>
  <c r="K85" i="91"/>
  <c r="M85" i="91"/>
  <c r="M85" i="92"/>
  <c r="C19" i="92"/>
  <c r="H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H19" i="90"/>
  <c r="C19" i="90"/>
  <c r="F85" i="90"/>
  <c r="K19" i="90"/>
  <c r="K85" i="90"/>
  <c r="H85" i="90"/>
  <c r="F19" i="90"/>
  <c r="C85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58" i="51"/>
  <c r="F85" i="89"/>
  <c r="H85" i="89"/>
  <c r="H19" i="89"/>
  <c r="M19" i="89"/>
  <c r="M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F19" i="87"/>
  <c r="C101" i="88"/>
  <c r="M85" i="87"/>
  <c r="M101" i="88"/>
  <c r="F25" i="88"/>
  <c r="H85" i="87"/>
  <c r="M25" i="88"/>
  <c r="K19" i="87"/>
  <c r="C85" i="87"/>
  <c r="H19" i="87"/>
  <c r="M19" i="87"/>
  <c r="C19" i="87"/>
  <c r="H101" i="88"/>
  <c r="K101" i="88"/>
  <c r="F85" i="87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C85" i="86"/>
  <c r="M85" i="86"/>
  <c r="H85" i="86"/>
  <c r="F85" i="86"/>
  <c r="F19" i="86"/>
  <c r="M19" i="86"/>
  <c r="C19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K19" i="85"/>
  <c r="M85" i="85"/>
  <c r="F85" i="85"/>
  <c r="K85" i="85"/>
  <c r="M19" i="85"/>
  <c r="C85" i="85"/>
  <c r="H85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H25" i="84"/>
  <c r="H110" i="84"/>
  <c r="K85" i="83"/>
  <c r="C110" i="84"/>
  <c r="M19" i="83"/>
  <c r="H85" i="83"/>
  <c r="C19" i="83"/>
  <c r="C85" i="83"/>
  <c r="K19" i="83"/>
  <c r="C25" i="84"/>
  <c r="F19" i="83"/>
  <c r="M110" i="84"/>
  <c r="F85" i="83"/>
  <c r="H19" i="83"/>
  <c r="M25" i="84"/>
  <c r="F25" i="84"/>
  <c r="F110" i="84"/>
  <c r="M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C60" i="82"/>
  <c r="H18" i="74"/>
  <c r="M18" i="74"/>
  <c r="H19" i="82"/>
  <c r="C19" i="82"/>
  <c r="H60" i="82"/>
  <c r="M19" i="82"/>
  <c r="M60" i="82"/>
  <c r="F60" i="82"/>
  <c r="C18" i="74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78" i="75"/>
  <c r="C96" i="31"/>
  <c r="H96" i="31"/>
  <c r="K96" i="31"/>
  <c r="H78" i="75"/>
  <c r="M78" i="75"/>
  <c r="M96" i="31"/>
  <c r="F96" i="31"/>
  <c r="K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19" i="64"/>
  <c r="M85" i="64"/>
  <c r="K85" i="64"/>
  <c r="M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110" i="81"/>
  <c r="M30" i="81"/>
  <c r="C110" i="81"/>
  <c r="H30" i="81"/>
  <c r="H110" i="81"/>
  <c r="K11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F85" i="80"/>
  <c r="C19" i="80"/>
  <c r="K85" i="80"/>
  <c r="H19" i="80"/>
  <c r="F19" i="80"/>
  <c r="K19" i="80"/>
  <c r="M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F19" i="79"/>
  <c r="H65" i="79"/>
  <c r="K65" i="79"/>
  <c r="C19" i="79"/>
  <c r="H19" i="79"/>
  <c r="M19" i="79"/>
  <c r="C65" i="79"/>
  <c r="M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85" i="78"/>
  <c r="C85" i="78"/>
  <c r="C19" i="78"/>
  <c r="M19" i="78"/>
  <c r="H85" i="78"/>
  <c r="K85" i="78"/>
  <c r="F19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19" i="77"/>
  <c r="H89" i="77"/>
  <c r="M89" i="77"/>
  <c r="F19" i="77"/>
  <c r="H19" i="77"/>
  <c r="F89" i="77"/>
  <c r="C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K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H93" i="68"/>
  <c r="M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1" i="25"/>
  <c r="K821" i="25"/>
  <c r="M821" i="25"/>
  <c r="H821" i="25"/>
  <c r="F821" i="25"/>
  <c r="O364" i="38" l="1"/>
  <c r="Z364" i="38"/>
  <c r="N363" i="38"/>
  <c r="F820" i="25"/>
  <c r="K820" i="25"/>
  <c r="P363" i="38"/>
  <c r="O363" i="38" l="1"/>
  <c r="Z363" i="38"/>
  <c r="M557" i="25"/>
  <c r="Q10" i="25" s="1"/>
  <c r="K291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08" i="45"/>
  <c r="M19" i="68"/>
  <c r="H19" i="34"/>
  <c r="C81" i="61"/>
  <c r="K30" i="40"/>
  <c r="F19" i="55"/>
  <c r="C19" i="61"/>
  <c r="M19" i="62"/>
  <c r="H19" i="53"/>
  <c r="C30" i="49"/>
  <c r="F19" i="61"/>
  <c r="C77" i="70"/>
  <c r="C90" i="72"/>
  <c r="M156" i="49"/>
  <c r="M25" i="31"/>
  <c r="C94" i="52"/>
  <c r="C19" i="54"/>
  <c r="K65" i="71"/>
  <c r="C19" i="52"/>
  <c r="H65" i="63"/>
  <c r="C19" i="63"/>
  <c r="M19" i="72"/>
  <c r="H55" i="50"/>
  <c r="H38" i="58"/>
  <c r="C119" i="7"/>
  <c r="M19" i="59"/>
  <c r="H156" i="49"/>
  <c r="M23" i="57"/>
  <c r="F19" i="63"/>
  <c r="F19" i="3"/>
  <c r="F19" i="69"/>
  <c r="H86" i="53"/>
  <c r="C108" i="45"/>
  <c r="F199" i="58"/>
  <c r="C65" i="63"/>
  <c r="K90" i="72"/>
  <c r="F65" i="71"/>
  <c r="F38" i="58"/>
  <c r="F19" i="68"/>
  <c r="M19" i="3"/>
  <c r="K19" i="52"/>
  <c r="K51" i="54"/>
  <c r="M199" i="58"/>
  <c r="F75" i="41"/>
  <c r="F30" i="40"/>
  <c r="H19" i="63"/>
  <c r="F55" i="50"/>
  <c r="K119" i="7"/>
  <c r="C19" i="50"/>
  <c r="K19" i="55"/>
  <c r="C23" i="17"/>
  <c r="C19" i="68"/>
  <c r="K19" i="75"/>
  <c r="H19" i="69"/>
  <c r="K58" i="51"/>
  <c r="M19" i="54"/>
  <c r="F23" i="17"/>
  <c r="F19" i="64"/>
  <c r="M19" i="55"/>
  <c r="M94" i="52"/>
  <c r="K19" i="71"/>
  <c r="H72" i="59"/>
  <c r="H19" i="41"/>
  <c r="F105" i="25"/>
  <c r="M81" i="61"/>
  <c r="K19" i="63"/>
  <c r="F65" i="63"/>
  <c r="C19" i="59"/>
  <c r="C199" i="58"/>
  <c r="F19" i="60"/>
  <c r="M65" i="71"/>
  <c r="F108" i="45"/>
  <c r="C19" i="53"/>
  <c r="H105" i="25"/>
  <c r="K23" i="57"/>
  <c r="M30" i="49"/>
  <c r="M19" i="66"/>
  <c r="K19" i="69"/>
  <c r="H19" i="66"/>
  <c r="K38" i="58"/>
  <c r="C19" i="71"/>
  <c r="K19" i="72"/>
  <c r="C100" i="34"/>
  <c r="K19" i="34"/>
  <c r="F19" i="54"/>
  <c r="H19" i="55"/>
  <c r="C38" i="58"/>
  <c r="M451" i="17"/>
  <c r="H51" i="54"/>
  <c r="H65" i="71"/>
  <c r="H19" i="62"/>
  <c r="K86" i="53"/>
  <c r="H19" i="50"/>
  <c r="C451" i="17"/>
  <c r="K213" i="57"/>
  <c r="M19" i="50"/>
  <c r="M19" i="61"/>
  <c r="H119" i="7"/>
  <c r="M38" i="58"/>
  <c r="M119" i="7"/>
  <c r="K81" i="61"/>
  <c r="F81" i="61"/>
  <c r="C19" i="75"/>
  <c r="K19" i="66"/>
  <c r="C19" i="69"/>
  <c r="F100" i="34"/>
  <c r="K451" i="17"/>
  <c r="C19" i="55"/>
  <c r="H19" i="75"/>
  <c r="M19" i="52"/>
  <c r="F19" i="50"/>
  <c r="K100" i="34"/>
  <c r="K65" i="63"/>
  <c r="H19" i="54"/>
  <c r="F19" i="73"/>
  <c r="C30" i="40"/>
  <c r="C19" i="66"/>
  <c r="C25" i="31"/>
  <c r="C86" i="53"/>
  <c r="C156" i="49"/>
  <c r="K19" i="41"/>
  <c r="K23" i="17"/>
  <c r="H67" i="60"/>
  <c r="C63" i="66"/>
  <c r="C19" i="3"/>
  <c r="M19" i="71"/>
  <c r="C19" i="45"/>
  <c r="M100" i="34"/>
  <c r="K25" i="31"/>
  <c r="F19" i="71"/>
  <c r="F25" i="31"/>
  <c r="F51" i="54"/>
  <c r="K19" i="54"/>
  <c r="H63" i="66"/>
  <c r="F19" i="70"/>
  <c r="H19" i="71"/>
  <c r="C19" i="41"/>
  <c r="F19" i="75"/>
  <c r="K55" i="50"/>
  <c r="F156" i="49"/>
  <c r="H100" i="34"/>
  <c r="H19" i="72"/>
  <c r="K19" i="3"/>
  <c r="C23" i="57"/>
  <c r="C105" i="25"/>
  <c r="M77" i="70"/>
  <c r="F119" i="7"/>
  <c r="F23" i="57"/>
  <c r="C19" i="72"/>
  <c r="K108" i="45"/>
  <c r="F19" i="52"/>
  <c r="F19" i="59"/>
  <c r="H19" i="61"/>
  <c r="H90" i="72"/>
  <c r="C85" i="64"/>
  <c r="K19" i="59"/>
  <c r="K19" i="70"/>
  <c r="F19" i="34"/>
  <c r="H77" i="70"/>
  <c r="H199" i="58"/>
  <c r="K19" i="50"/>
  <c r="F19" i="53"/>
  <c r="K19" i="62"/>
  <c r="K19" i="53"/>
  <c r="M19" i="63"/>
  <c r="M90" i="72"/>
  <c r="F77" i="70"/>
  <c r="C72" i="59"/>
  <c r="H94" i="52"/>
  <c r="H451" i="17"/>
  <c r="F30" i="49"/>
  <c r="F28" i="43"/>
  <c r="C67" i="60"/>
  <c r="M19" i="73"/>
  <c r="M51" i="54"/>
  <c r="H23" i="17"/>
  <c r="M19" i="60"/>
  <c r="H19" i="3"/>
  <c r="F213" i="57"/>
  <c r="K72" i="59"/>
  <c r="F18" i="74"/>
  <c r="K156" i="49"/>
  <c r="H19" i="59"/>
  <c r="C213" i="57"/>
  <c r="K19" i="68"/>
  <c r="M108" i="45"/>
  <c r="M55" i="50"/>
  <c r="K199" i="58"/>
  <c r="M72" i="59"/>
  <c r="H19" i="73"/>
  <c r="F63" i="66"/>
  <c r="H19" i="52"/>
  <c r="K77" i="70"/>
  <c r="K19" i="73"/>
  <c r="F19" i="66"/>
  <c r="C19" i="73"/>
  <c r="M19" i="53"/>
  <c r="F451" i="17"/>
  <c r="M75" i="41"/>
  <c r="K18" i="74"/>
  <c r="C19" i="60"/>
  <c r="C65" i="71"/>
  <c r="C75" i="41"/>
  <c r="K75" i="41"/>
  <c r="C19" i="62"/>
  <c r="K94" i="52"/>
  <c r="H19" i="70"/>
  <c r="H25" i="31"/>
  <c r="M19" i="45"/>
  <c r="H81" i="61"/>
  <c r="C19" i="64"/>
  <c r="M19" i="70"/>
  <c r="C19" i="70"/>
  <c r="C55" i="50"/>
  <c r="F94" i="52"/>
  <c r="F19" i="45"/>
  <c r="C19" i="34"/>
  <c r="H213" i="57"/>
  <c r="K19" i="61"/>
  <c r="H75" i="41"/>
  <c r="M86" i="53"/>
  <c r="M63" i="66"/>
  <c r="M213" i="57"/>
  <c r="H19" i="60"/>
  <c r="K63" i="66"/>
  <c r="C51" i="54"/>
  <c r="F19" i="62"/>
  <c r="H30" i="40"/>
  <c r="F19" i="41"/>
  <c r="M30" i="40"/>
  <c r="K67" i="60"/>
  <c r="M67" i="60"/>
  <c r="M19" i="34"/>
  <c r="F72" i="59"/>
  <c r="M58" i="51"/>
  <c r="M65" i="63"/>
  <c r="M19" i="75"/>
  <c r="F90" i="72"/>
  <c r="F19" i="72"/>
  <c r="M19" i="69"/>
  <c r="M23" i="17"/>
  <c r="K19" i="60"/>
  <c r="F85" i="64"/>
  <c r="H19" i="68"/>
  <c r="F67" i="60"/>
  <c r="F58" i="51"/>
  <c r="F86" i="53"/>
  <c r="M19" i="41"/>
  <c r="V743" i="38" l="1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43" i="38" s="1"/>
  <c r="Y74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1" i="38" l="1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4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1" i="38" l="1"/>
  <c r="Q742" i="38"/>
  <c r="Q739" i="38"/>
  <c r="Q740" i="38"/>
  <c r="Q738" i="38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<sst xmlns="http://schemas.openxmlformats.org/spreadsheetml/2006/main" count="8023" uniqueCount="1305">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</sst>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60"/>
      <tableStyleElement type="headerRow" dxfId="2959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880632"/>
        <c:axId val="380535280"/>
      </c:scatterChart>
      <c:valAx>
        <c:axId val="37988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35280"/>
        <c:crosses val="autoZero"/>
        <c:crossBetween val="midCat"/>
      </c:valAx>
      <c:valAx>
        <c:axId val="3805352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8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08144"/>
        <c:axId val="481511280"/>
      </c:scatterChart>
      <c:valAx>
        <c:axId val="48150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1280"/>
        <c:crosses val="autoZero"/>
        <c:crossBetween val="midCat"/>
      </c:valAx>
      <c:valAx>
        <c:axId val="48151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814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11672"/>
        <c:axId val="481514808"/>
      </c:scatterChart>
      <c:valAx>
        <c:axId val="481511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4808"/>
        <c:crosses val="autoZero"/>
        <c:crossBetween val="midCat"/>
      </c:valAx>
      <c:valAx>
        <c:axId val="4815148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1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08536"/>
        <c:axId val="481512064"/>
      </c:scatterChart>
      <c:valAx>
        <c:axId val="48150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2064"/>
        <c:crosses val="autoZero"/>
        <c:crossBetween val="midCat"/>
      </c:valAx>
      <c:valAx>
        <c:axId val="4815120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08928"/>
        <c:axId val="481509712"/>
      </c:scatterChart>
      <c:valAx>
        <c:axId val="48150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9712"/>
        <c:crosses val="autoZero"/>
        <c:crossBetween val="midCat"/>
      </c:valAx>
      <c:valAx>
        <c:axId val="48150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13632"/>
        <c:axId val="481515592"/>
      </c:scatterChart>
      <c:valAx>
        <c:axId val="48151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5592"/>
        <c:crosses val="autoZero"/>
        <c:crossBetween val="midCat"/>
      </c:valAx>
      <c:valAx>
        <c:axId val="4815155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10104"/>
        <c:axId val="481510888"/>
      </c:scatterChart>
      <c:valAx>
        <c:axId val="48151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0888"/>
        <c:crosses val="autoZero"/>
        <c:crossBetween val="midCat"/>
      </c:valAx>
      <c:valAx>
        <c:axId val="481510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01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15200"/>
        <c:axId val="481514024"/>
      </c:scatterChart>
      <c:valAx>
        <c:axId val="48151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4024"/>
        <c:crosses val="autoZero"/>
        <c:crossBetween val="midCat"/>
      </c:valAx>
      <c:valAx>
        <c:axId val="48151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60872"/>
        <c:axId val="470761264"/>
      </c:lineChart>
      <c:dateAx>
        <c:axId val="47076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61264"/>
        <c:crosses val="autoZero"/>
        <c:auto val="1"/>
        <c:lblOffset val="100"/>
        <c:baseTimeUnit val="days"/>
      </c:dateAx>
      <c:valAx>
        <c:axId val="4707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6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64008"/>
        <c:axId val="470764400"/>
      </c:lineChart>
      <c:dateAx>
        <c:axId val="47076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64400"/>
        <c:crosses val="autoZero"/>
        <c:auto val="1"/>
        <c:lblOffset val="100"/>
        <c:baseTimeUnit val="days"/>
      </c:dateAx>
      <c:valAx>
        <c:axId val="470764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6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65728"/>
        <c:axId val="483070040"/>
      </c:lineChart>
      <c:dateAx>
        <c:axId val="483065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0040"/>
        <c:crosses val="autoZero"/>
        <c:auto val="1"/>
        <c:lblOffset val="100"/>
        <c:baseTimeUnit val="days"/>
      </c:dateAx>
      <c:valAx>
        <c:axId val="48307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6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68080"/>
        <c:axId val="483068864"/>
      </c:lineChart>
      <c:dateAx>
        <c:axId val="483068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68864"/>
        <c:crosses val="autoZero"/>
        <c:auto val="1"/>
        <c:lblOffset val="100"/>
        <c:baseTimeUnit val="days"/>
      </c:dateAx>
      <c:valAx>
        <c:axId val="48306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6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70432"/>
        <c:axId val="483070824"/>
      </c:lineChart>
      <c:dateAx>
        <c:axId val="48307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0824"/>
        <c:crosses val="autoZero"/>
        <c:auto val="1"/>
        <c:lblOffset val="100"/>
        <c:baseTimeUnit val="days"/>
      </c:dateAx>
      <c:valAx>
        <c:axId val="48307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73176"/>
        <c:axId val="483066512"/>
      </c:lineChart>
      <c:dateAx>
        <c:axId val="483073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66512"/>
        <c:crosses val="autoZero"/>
        <c:auto val="1"/>
        <c:lblOffset val="100"/>
        <c:baseTimeUnit val="days"/>
      </c:dateAx>
      <c:valAx>
        <c:axId val="4830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63688"/>
        <c:axId val="494464080"/>
      </c:lineChart>
      <c:dateAx>
        <c:axId val="494463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4080"/>
        <c:crosses val="autoZero"/>
        <c:auto val="1"/>
        <c:lblOffset val="100"/>
        <c:baseTimeUnit val="days"/>
      </c:dateAx>
      <c:valAx>
        <c:axId val="49446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3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63296"/>
        <c:axId val="494459376"/>
      </c:lineChart>
      <c:dateAx>
        <c:axId val="49446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9376"/>
        <c:crosses val="autoZero"/>
        <c:auto val="1"/>
        <c:lblOffset val="100"/>
        <c:baseTimeUnit val="days"/>
      </c:dateAx>
      <c:valAx>
        <c:axId val="49445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62904"/>
        <c:axId val="494464472"/>
      </c:lineChart>
      <c:dateAx>
        <c:axId val="49446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4472"/>
        <c:crosses val="autoZero"/>
        <c:auto val="1"/>
        <c:lblOffset val="100"/>
        <c:baseTimeUnit val="days"/>
      </c:dateAx>
      <c:valAx>
        <c:axId val="4944644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2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64864"/>
        <c:axId val="494459768"/>
      </c:lineChart>
      <c:dateAx>
        <c:axId val="494464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9768"/>
        <c:crosses val="autoZero"/>
        <c:auto val="1"/>
        <c:lblOffset val="100"/>
        <c:baseTimeUnit val="days"/>
      </c:dateAx>
      <c:valAx>
        <c:axId val="49445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62120"/>
        <c:axId val="494458592"/>
      </c:lineChart>
      <c:dateAx>
        <c:axId val="49446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8592"/>
        <c:crosses val="autoZero"/>
        <c:auto val="1"/>
        <c:lblOffset val="100"/>
        <c:baseTimeUnit val="days"/>
      </c:dateAx>
      <c:valAx>
        <c:axId val="494458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57808"/>
        <c:axId val="494458200"/>
      </c:lineChart>
      <c:dateAx>
        <c:axId val="49445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8200"/>
        <c:crosses val="autoZero"/>
        <c:auto val="1"/>
        <c:lblOffset val="100"/>
        <c:baseTimeUnit val="days"/>
      </c:dateAx>
      <c:valAx>
        <c:axId val="49445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6640"/>
        <c:axId val="506459776"/>
      </c:lineChart>
      <c:dateAx>
        <c:axId val="50645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9776"/>
        <c:crosses val="autoZero"/>
        <c:auto val="1"/>
        <c:lblOffset val="100"/>
        <c:baseTimeUnit val="days"/>
      </c:dateAx>
      <c:valAx>
        <c:axId val="50645977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66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8208"/>
        <c:axId val="506458992"/>
      </c:lineChart>
      <c:dateAx>
        <c:axId val="506458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8992"/>
        <c:crosses val="autoZero"/>
        <c:auto val="1"/>
        <c:lblOffset val="100"/>
        <c:baseTimeUnit val="days"/>
      </c:dateAx>
      <c:valAx>
        <c:axId val="5064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82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454680"/>
        <c:axId val="506455856"/>
      </c:lineChart>
      <c:dateAx>
        <c:axId val="506454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5856"/>
        <c:crosses val="autoZero"/>
        <c:auto val="1"/>
        <c:lblOffset val="100"/>
        <c:baseTimeUnit val="days"/>
      </c:dateAx>
      <c:valAx>
        <c:axId val="50645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457816"/>
        <c:axId val="506456248"/>
      </c:lineChart>
      <c:dateAx>
        <c:axId val="506457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6248"/>
        <c:crosses val="autoZero"/>
        <c:auto val="1"/>
        <c:lblOffset val="100"/>
        <c:baseTimeUnit val="days"/>
      </c:dateAx>
      <c:valAx>
        <c:axId val="50645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7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3112"/>
        <c:axId val="506453504"/>
      </c:lineChart>
      <c:dateAx>
        <c:axId val="50645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3504"/>
        <c:crosses val="autoZero"/>
        <c:auto val="1"/>
        <c:lblOffset val="100"/>
        <c:baseTimeUnit val="days"/>
      </c:dateAx>
      <c:valAx>
        <c:axId val="5064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4288"/>
        <c:axId val="494461728"/>
      </c:lineChart>
      <c:dateAx>
        <c:axId val="506454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61728"/>
        <c:crosses val="autoZero"/>
        <c:auto val="1"/>
        <c:lblOffset val="100"/>
        <c:baseTimeUnit val="days"/>
      </c:dateAx>
      <c:valAx>
        <c:axId val="49446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35392"/>
        <c:axId val="495327944"/>
      </c:lineChart>
      <c:dateAx>
        <c:axId val="495335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27944"/>
        <c:crosses val="autoZero"/>
        <c:auto val="1"/>
        <c:lblOffset val="100"/>
        <c:baseTimeUnit val="days"/>
      </c:dateAx>
      <c:valAx>
        <c:axId val="49532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31472"/>
        <c:axId val="495332648"/>
      </c:lineChart>
      <c:dateAx>
        <c:axId val="495331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2648"/>
        <c:crosses val="autoZero"/>
        <c:auto val="1"/>
        <c:lblOffset val="100"/>
        <c:baseTimeUnit val="days"/>
      </c:dateAx>
      <c:valAx>
        <c:axId val="49533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28728"/>
        <c:axId val="495335000"/>
      </c:lineChart>
      <c:dateAx>
        <c:axId val="49532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5000"/>
        <c:crosses val="autoZero"/>
        <c:auto val="1"/>
        <c:lblOffset val="100"/>
        <c:baseTimeUnit val="days"/>
      </c:dateAx>
      <c:valAx>
        <c:axId val="49533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2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33432"/>
        <c:axId val="495329120"/>
      </c:lineChart>
      <c:dateAx>
        <c:axId val="495333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29120"/>
        <c:crosses val="autoZero"/>
        <c:auto val="1"/>
        <c:lblOffset val="100"/>
        <c:baseTimeUnit val="days"/>
      </c:dateAx>
      <c:valAx>
        <c:axId val="49532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3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29904"/>
        <c:axId val="495331080"/>
      </c:lineChart>
      <c:dateAx>
        <c:axId val="495329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1080"/>
        <c:crosses val="autoZero"/>
        <c:auto val="1"/>
        <c:lblOffset val="100"/>
        <c:baseTimeUnit val="days"/>
      </c:dateAx>
      <c:valAx>
        <c:axId val="49533108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2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30688"/>
        <c:axId val="495331864"/>
      </c:lineChart>
      <c:dateAx>
        <c:axId val="49533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1864"/>
        <c:crosses val="autoZero"/>
        <c:auto val="1"/>
        <c:lblOffset val="100"/>
        <c:baseTimeUnit val="days"/>
      </c:dateAx>
      <c:valAx>
        <c:axId val="49533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57288"/>
        <c:axId val="507260032"/>
      </c:lineChart>
      <c:dateAx>
        <c:axId val="50725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60032"/>
        <c:crosses val="autoZero"/>
        <c:auto val="1"/>
        <c:lblOffset val="100"/>
        <c:baseTimeUnit val="days"/>
      </c:dateAx>
      <c:valAx>
        <c:axId val="507260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56896"/>
        <c:axId val="507260424"/>
      </c:lineChart>
      <c:dateAx>
        <c:axId val="507256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60424"/>
        <c:crosses val="autoZero"/>
        <c:auto val="1"/>
        <c:lblOffset val="100"/>
        <c:baseTimeUnit val="days"/>
      </c:dateAx>
      <c:valAx>
        <c:axId val="5072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63168"/>
        <c:axId val="507263560"/>
      </c:lineChart>
      <c:dateAx>
        <c:axId val="50726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63560"/>
        <c:crosses val="autoZero"/>
        <c:auto val="1"/>
        <c:lblOffset val="100"/>
        <c:baseTimeUnit val="days"/>
      </c:dateAx>
      <c:valAx>
        <c:axId val="5072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6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59248"/>
        <c:axId val="507259640"/>
      </c:lineChart>
      <c:dateAx>
        <c:axId val="507259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9640"/>
        <c:crosses val="autoZero"/>
        <c:auto val="1"/>
        <c:lblOffset val="100"/>
        <c:baseTimeUnit val="days"/>
      </c:dateAx>
      <c:valAx>
        <c:axId val="507259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61600"/>
        <c:axId val="508555400"/>
      </c:lineChart>
      <c:dateAx>
        <c:axId val="507261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5400"/>
        <c:crosses val="autoZero"/>
        <c:auto val="1"/>
        <c:lblOffset val="100"/>
        <c:baseTimeUnit val="days"/>
      </c:dateAx>
      <c:valAx>
        <c:axId val="50855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2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555792"/>
        <c:axId val="508552656"/>
      </c:lineChart>
      <c:dateAx>
        <c:axId val="50855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2656"/>
        <c:crosses val="autoZero"/>
        <c:auto val="1"/>
        <c:lblOffset val="100"/>
        <c:baseTimeUnit val="days"/>
      </c:dateAx>
      <c:valAx>
        <c:axId val="5085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556968"/>
        <c:axId val="508551480"/>
      </c:lineChart>
      <c:dateAx>
        <c:axId val="508556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1480"/>
        <c:crosses val="autoZero"/>
        <c:auto val="1"/>
        <c:lblOffset val="100"/>
        <c:baseTimeUnit val="days"/>
      </c:dateAx>
      <c:valAx>
        <c:axId val="50855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6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51088"/>
        <c:axId val="508554616"/>
      </c:lineChart>
      <c:dateAx>
        <c:axId val="508551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4616"/>
        <c:crosses val="autoZero"/>
        <c:auto val="1"/>
        <c:lblOffset val="100"/>
        <c:baseTimeUnit val="days"/>
      </c:dateAx>
      <c:valAx>
        <c:axId val="50855461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5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30088"/>
        <c:axId val="508536360"/>
      </c:lineChart>
      <c:dateAx>
        <c:axId val="508530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6360"/>
        <c:crosses val="autoZero"/>
        <c:auto val="1"/>
        <c:lblOffset val="100"/>
        <c:baseTimeUnit val="days"/>
      </c:dateAx>
      <c:valAx>
        <c:axId val="508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537928"/>
        <c:axId val="508540280"/>
      </c:scatterChart>
      <c:valAx>
        <c:axId val="50853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40280"/>
        <c:crosses val="autoZero"/>
        <c:crossBetween val="midCat"/>
      </c:valAx>
      <c:valAx>
        <c:axId val="508540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7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536752"/>
        <c:axId val="508538712"/>
      </c:scatterChart>
      <c:valAx>
        <c:axId val="50853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8712"/>
        <c:crosses val="autoZero"/>
        <c:crossBetween val="midCat"/>
      </c:valAx>
      <c:valAx>
        <c:axId val="50853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35184"/>
        <c:axId val="508537536"/>
      </c:lineChart>
      <c:catAx>
        <c:axId val="50853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7536"/>
        <c:crosses val="autoZero"/>
        <c:auto val="1"/>
        <c:lblAlgn val="ctr"/>
        <c:lblOffset val="100"/>
        <c:noMultiLvlLbl val="0"/>
      </c:catAx>
      <c:valAx>
        <c:axId val="508537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33616"/>
        <c:axId val="508539496"/>
      </c:lineChart>
      <c:dateAx>
        <c:axId val="50853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9496"/>
        <c:crosses val="autoZero"/>
        <c:auto val="1"/>
        <c:lblOffset val="100"/>
        <c:baseTimeUnit val="days"/>
      </c:dateAx>
      <c:valAx>
        <c:axId val="508539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44984"/>
        <c:axId val="508545768"/>
      </c:lineChart>
      <c:dateAx>
        <c:axId val="50854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45768"/>
        <c:crosses val="autoZero"/>
        <c:auto val="1"/>
        <c:lblOffset val="100"/>
        <c:baseTimeUnit val="days"/>
      </c:dateAx>
      <c:valAx>
        <c:axId val="508545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4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43416"/>
        <c:axId val="508543808"/>
      </c:lineChart>
      <c:dateAx>
        <c:axId val="508543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43808"/>
        <c:crosses val="autoZero"/>
        <c:auto val="1"/>
        <c:lblOffset val="100"/>
        <c:baseTimeUnit val="days"/>
      </c:dateAx>
      <c:valAx>
        <c:axId val="508543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4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240784"/>
        <c:axId val="579246272"/>
      </c:lineChart>
      <c:dateAx>
        <c:axId val="579240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6272"/>
        <c:crosses val="autoZero"/>
        <c:auto val="1"/>
        <c:lblOffset val="100"/>
        <c:baseTimeUnit val="days"/>
      </c:dateAx>
      <c:valAx>
        <c:axId val="57924627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247056"/>
        <c:axId val="579244704"/>
      </c:lineChart>
      <c:dateAx>
        <c:axId val="57924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4704"/>
        <c:crosses val="autoZero"/>
        <c:auto val="1"/>
        <c:lblOffset val="100"/>
        <c:baseTimeUnit val="days"/>
      </c:dateAx>
      <c:valAx>
        <c:axId val="5792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241568"/>
        <c:axId val="579241960"/>
      </c:lineChart>
      <c:dateAx>
        <c:axId val="57924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1960"/>
        <c:crosses val="autoZero"/>
        <c:auto val="1"/>
        <c:lblOffset val="100"/>
        <c:baseTimeUnit val="days"/>
      </c:dateAx>
      <c:valAx>
        <c:axId val="579241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250976"/>
        <c:axId val="579247448"/>
      </c:lineChart>
      <c:catAx>
        <c:axId val="57925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7448"/>
        <c:crosses val="autoZero"/>
        <c:auto val="1"/>
        <c:lblAlgn val="ctr"/>
        <c:lblOffset val="100"/>
        <c:noMultiLvlLbl val="0"/>
      </c:catAx>
      <c:valAx>
        <c:axId val="579247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252152"/>
        <c:axId val="579242744"/>
      </c:lineChart>
      <c:catAx>
        <c:axId val="57925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42744"/>
        <c:crosses val="autoZero"/>
        <c:auto val="1"/>
        <c:lblAlgn val="ctr"/>
        <c:lblOffset val="100"/>
        <c:noMultiLvlLbl val="0"/>
      </c:catAx>
      <c:valAx>
        <c:axId val="579242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252936"/>
        <c:axId val="579255680"/>
      </c:lineChart>
      <c:dateAx>
        <c:axId val="57925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5680"/>
        <c:crosses val="autoZero"/>
        <c:auto val="1"/>
        <c:lblOffset val="100"/>
        <c:baseTimeUnit val="days"/>
      </c:dateAx>
      <c:valAx>
        <c:axId val="5792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253720"/>
        <c:axId val="579252544"/>
      </c:lineChart>
      <c:dateAx>
        <c:axId val="579253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2544"/>
        <c:crosses val="autoZero"/>
        <c:auto val="1"/>
        <c:lblOffset val="100"/>
        <c:baseTimeUnit val="days"/>
      </c:dateAx>
      <c:valAx>
        <c:axId val="57925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53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877472"/>
        <c:axId val="560878256"/>
      </c:lineChart>
      <c:dateAx>
        <c:axId val="560877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8256"/>
        <c:crosses val="autoZero"/>
        <c:auto val="1"/>
        <c:lblOffset val="100"/>
        <c:baseTimeUnit val="days"/>
      </c:dateAx>
      <c:valAx>
        <c:axId val="5608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83744"/>
        <c:axId val="560881392"/>
      </c:lineChart>
      <c:dateAx>
        <c:axId val="560883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1392"/>
        <c:crosses val="autoZero"/>
        <c:auto val="1"/>
        <c:lblOffset val="100"/>
        <c:baseTimeUnit val="days"/>
      </c:dateAx>
      <c:valAx>
        <c:axId val="5608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80216"/>
        <c:axId val="560881784"/>
      </c:lineChart>
      <c:dateAx>
        <c:axId val="56088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1784"/>
        <c:crosses val="autoZero"/>
        <c:auto val="1"/>
        <c:lblOffset val="100"/>
        <c:baseTimeUnit val="days"/>
      </c:dateAx>
      <c:valAx>
        <c:axId val="5608817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76296"/>
        <c:axId val="560884528"/>
      </c:lineChart>
      <c:dateAx>
        <c:axId val="56087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4528"/>
        <c:crosses val="autoZero"/>
        <c:auto val="1"/>
        <c:lblOffset val="100"/>
        <c:baseTimeUnit val="days"/>
      </c:dateAx>
      <c:valAx>
        <c:axId val="560884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85704"/>
        <c:axId val="560873552"/>
      </c:lineChart>
      <c:dateAx>
        <c:axId val="560885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3552"/>
        <c:crosses val="autoZero"/>
        <c:auto val="1"/>
        <c:lblOffset val="100"/>
        <c:baseTimeUnit val="days"/>
      </c:dateAx>
      <c:valAx>
        <c:axId val="5608735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74336"/>
        <c:axId val="560877080"/>
      </c:lineChart>
      <c:dateAx>
        <c:axId val="560874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7080"/>
        <c:crosses val="autoZero"/>
        <c:auto val="1"/>
        <c:lblOffset val="100"/>
        <c:baseTimeUnit val="days"/>
      </c:dateAx>
      <c:valAx>
        <c:axId val="56087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879824"/>
        <c:axId val="560881000"/>
      </c:lineChart>
      <c:catAx>
        <c:axId val="560879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81000"/>
        <c:crosses val="autoZero"/>
        <c:auto val="1"/>
        <c:lblAlgn val="ctr"/>
        <c:lblOffset val="100"/>
        <c:noMultiLvlLbl val="0"/>
      </c:catAx>
      <c:valAx>
        <c:axId val="560881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7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655736"/>
        <c:axId val="585653384"/>
      </c:lineChart>
      <c:dateAx>
        <c:axId val="585655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653384"/>
        <c:crosses val="autoZero"/>
        <c:auto val="1"/>
        <c:lblOffset val="100"/>
        <c:baseTimeUnit val="days"/>
      </c:dateAx>
      <c:valAx>
        <c:axId val="585653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6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V11" sqref="V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174</v>
      </c>
      <c r="F2" s="78">
        <v>20.43</v>
      </c>
      <c r="G2" s="78">
        <v>24.303184615384609</v>
      </c>
      <c r="H2">
        <v>1300</v>
      </c>
      <c r="I2" s="2">
        <v>26559</v>
      </c>
      <c r="J2" s="2">
        <v>31594.139999999992</v>
      </c>
      <c r="K2" s="2">
        <v>-5035.1399999999921</v>
      </c>
      <c r="L2" s="736">
        <v>-0.1593694273684928</v>
      </c>
      <c r="M2" s="2">
        <v>-4960.1199999999917</v>
      </c>
      <c r="N2">
        <v>800</v>
      </c>
      <c r="O2" t="s">
        <v>1271</v>
      </c>
      <c r="P2" s="736">
        <v>4.503181595692609E-2</v>
      </c>
      <c r="Q2" s="736">
        <v>6.4000000000000003E-3</v>
      </c>
      <c r="R2" s="2">
        <v>9.9658536585365862</v>
      </c>
      <c r="S2" s="866">
        <v>43366</v>
      </c>
      <c r="T2" s="48"/>
      <c r="U2" s="48"/>
      <c r="V2" s="48"/>
    </row>
    <row r="3" spans="1:41" ht="21.95" customHeight="1" x14ac:dyDescent="0.25">
      <c r="A3" s="50"/>
      <c r="B3" s="51"/>
      <c r="C3" s="51"/>
      <c r="D3" s="788"/>
      <c r="E3" s="22" t="s">
        <v>920</v>
      </c>
      <c r="F3" s="2">
        <v>55.549900000000001</v>
      </c>
      <c r="G3" s="78">
        <v>57.671025</v>
      </c>
      <c r="H3">
        <v>400</v>
      </c>
      <c r="I3" s="2">
        <v>22219.96</v>
      </c>
      <c r="J3" s="2">
        <v>23068.41</v>
      </c>
      <c r="K3" s="2">
        <v>-848.45000000000073</v>
      </c>
      <c r="L3" s="736">
        <v>-3.6779734710801468E-2</v>
      </c>
      <c r="M3" s="2">
        <v>-848.45000000000073</v>
      </c>
      <c r="N3">
        <v>200</v>
      </c>
      <c r="O3" t="s">
        <v>1211</v>
      </c>
      <c r="P3" s="736">
        <v>4.500458146639328E-2</v>
      </c>
      <c r="Q3" s="736">
        <v>8.0000000000000002E-3</v>
      </c>
      <c r="R3" s="2">
        <v>14.656965699208444</v>
      </c>
      <c r="S3" s="866">
        <v>43366</v>
      </c>
      <c r="T3" s="48"/>
      <c r="V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33.489899999999999</v>
      </c>
      <c r="G4" s="78">
        <v>26.976066666666679</v>
      </c>
      <c r="H4">
        <v>600</v>
      </c>
      <c r="I4" s="2">
        <v>20093.939999999999</v>
      </c>
      <c r="J4" s="2">
        <v>16185.640000000007</v>
      </c>
      <c r="K4" s="2">
        <v>3908.299999999992</v>
      </c>
      <c r="L4" s="736">
        <v>0.24146712765142375</v>
      </c>
      <c r="M4" s="2">
        <v>3908.299999999992</v>
      </c>
      <c r="N4">
        <v>600</v>
      </c>
      <c r="O4" t="s">
        <v>1237</v>
      </c>
      <c r="P4" s="736">
        <v>5.9719497520147866E-2</v>
      </c>
      <c r="Q4" s="736">
        <v>-2.7000000000000001E-3</v>
      </c>
      <c r="R4" s="2">
        <v>9.6512680115273763</v>
      </c>
      <c r="S4" s="866">
        <v>43353</v>
      </c>
      <c r="W4" s="48"/>
      <c r="X4"/>
      <c r="Y4" s="2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50</v>
      </c>
      <c r="F5" s="2">
        <v>23.86</v>
      </c>
      <c r="G5" s="78">
        <v>-17.712912499999948</v>
      </c>
      <c r="H5">
        <v>800</v>
      </c>
      <c r="I5" s="2">
        <v>19088</v>
      </c>
      <c r="J5" s="2">
        <v>-14170.329999999958</v>
      </c>
      <c r="K5" s="2">
        <v>33258.329999999958</v>
      </c>
      <c r="L5" s="736"/>
      <c r="M5" s="2">
        <v>47873.901000001584</v>
      </c>
      <c r="N5">
        <v>501</v>
      </c>
      <c r="O5" t="s">
        <v>1253</v>
      </c>
      <c r="P5" s="736">
        <v>8.3822296730930428E-3</v>
      </c>
      <c r="Q5" s="736">
        <v>2.4899999999999999E-2</v>
      </c>
      <c r="R5" s="2">
        <v>37.873015873015873</v>
      </c>
      <c r="S5" s="866">
        <v>43353</v>
      </c>
      <c r="T5" s="48"/>
      <c r="V5" s="48"/>
      <c r="W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51.7699</v>
      </c>
      <c r="G6" s="78">
        <v>50.326900000000002</v>
      </c>
      <c r="H6">
        <v>300</v>
      </c>
      <c r="I6" s="2">
        <v>15530.97</v>
      </c>
      <c r="J6" s="2">
        <v>15098.07</v>
      </c>
      <c r="K6" s="2">
        <v>432.89999999999964</v>
      </c>
      <c r="L6" s="736">
        <v>2.8672538940407572E-2</v>
      </c>
      <c r="M6" s="2">
        <v>432.89999999999964</v>
      </c>
      <c r="N6">
        <v>300</v>
      </c>
      <c r="O6"/>
      <c r="P6" s="736">
        <v>3.3996588751378697E-2</v>
      </c>
      <c r="Q6" s="736">
        <v>-2.0000000000000001E-4</v>
      </c>
      <c r="R6" s="2"/>
      <c r="T6" s="48"/>
      <c r="V6" s="48"/>
    </row>
    <row r="7" spans="1:41" ht="21.95" customHeight="1" x14ac:dyDescent="0.25">
      <c r="A7" s="50"/>
      <c r="B7" s="51"/>
      <c r="C7" s="51"/>
      <c r="D7" s="788"/>
      <c r="E7" s="22" t="s">
        <v>943</v>
      </c>
      <c r="F7" s="2">
        <v>37.679900000000004</v>
      </c>
      <c r="G7" s="78">
        <v>42.790885714285722</v>
      </c>
      <c r="H7">
        <v>350</v>
      </c>
      <c r="I7" s="2">
        <v>13187.965000000002</v>
      </c>
      <c r="J7" s="2">
        <v>14976.810000000003</v>
      </c>
      <c r="K7" s="2">
        <v>-1788.8449999999993</v>
      </c>
      <c r="L7" s="736">
        <v>-0.11944098910248584</v>
      </c>
      <c r="M7" s="2">
        <v>-1788.8449999999993</v>
      </c>
      <c r="N7">
        <v>350</v>
      </c>
      <c r="O7" t="s">
        <v>1272</v>
      </c>
      <c r="P7" s="736">
        <v>1.9900000000000001E-2</v>
      </c>
      <c r="Q7" s="736">
        <v>-1.6000000000000001E-3</v>
      </c>
      <c r="R7" s="2">
        <v>18.15898795180723</v>
      </c>
      <c r="S7" s="866">
        <v>43331</v>
      </c>
      <c r="T7" s="48"/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42.67</v>
      </c>
      <c r="G8" s="78">
        <v>46.707033333333342</v>
      </c>
      <c r="H8">
        <v>300</v>
      </c>
      <c r="I8" s="2">
        <v>12801</v>
      </c>
      <c r="J8" s="2">
        <v>14012.110000000002</v>
      </c>
      <c r="K8" s="2">
        <v>-1211.1100000000006</v>
      </c>
      <c r="L8" s="736">
        <v>-8.6433092517829366E-2</v>
      </c>
      <c r="M8" s="2">
        <v>-1161.1600000000008</v>
      </c>
      <c r="N8">
        <v>200</v>
      </c>
      <c r="O8" t="s">
        <v>1303</v>
      </c>
      <c r="P8" s="736">
        <v>4.5933911413170846E-2</v>
      </c>
      <c r="Q8" s="736">
        <v>-5.7999999999999996E-3</v>
      </c>
      <c r="R8" s="2">
        <v>14.129139072847682</v>
      </c>
      <c r="S8" s="866">
        <v>43320</v>
      </c>
      <c r="T8" s="48"/>
    </row>
    <row r="9" spans="1:41" ht="21.95" customHeight="1" x14ac:dyDescent="0.25">
      <c r="A9" s="50"/>
      <c r="B9" s="51"/>
      <c r="C9" s="51"/>
      <c r="D9" s="788"/>
      <c r="E9" s="22" t="s">
        <v>923</v>
      </c>
      <c r="F9" s="2">
        <v>184.35990000000001</v>
      </c>
      <c r="G9" s="78">
        <v>191.64816666666667</v>
      </c>
      <c r="H9">
        <v>60</v>
      </c>
      <c r="I9" s="2">
        <v>11061.594000000001</v>
      </c>
      <c r="J9" s="2">
        <v>11498.89</v>
      </c>
      <c r="K9" s="2">
        <v>-437.29599999999846</v>
      </c>
      <c r="L9" s="736">
        <v>-3.8029409795206276E-2</v>
      </c>
      <c r="M9" s="2">
        <v>-437.29599999999846</v>
      </c>
      <c r="N9">
        <v>30</v>
      </c>
      <c r="O9" t="s">
        <v>1286</v>
      </c>
      <c r="P9" s="736">
        <v>1.0414412244745196E-2</v>
      </c>
      <c r="Q9" s="736">
        <v>1.32E-2</v>
      </c>
      <c r="R9" s="2">
        <v>21.387459396751744</v>
      </c>
      <c r="S9" s="866">
        <v>43358</v>
      </c>
      <c r="T9" s="48"/>
      <c r="U9" s="48"/>
      <c r="V9" s="48"/>
    </row>
    <row r="10" spans="1:41" ht="21.95" customHeight="1" x14ac:dyDescent="0.25">
      <c r="A10" s="50"/>
      <c r="B10" s="50"/>
      <c r="C10" s="51"/>
      <c r="D10" s="788"/>
      <c r="E10" s="22" t="s">
        <v>1252</v>
      </c>
      <c r="F10" s="2">
        <v>53.6</v>
      </c>
      <c r="G10" s="78">
        <v>53.88</v>
      </c>
      <c r="H10">
        <v>200</v>
      </c>
      <c r="I10" s="2">
        <v>10720</v>
      </c>
      <c r="J10" s="2">
        <v>10776</v>
      </c>
      <c r="K10" s="2">
        <v>-56</v>
      </c>
      <c r="L10" s="736">
        <v>-5.1967334818114538E-3</v>
      </c>
      <c r="M10" s="2">
        <v>-56</v>
      </c>
      <c r="N10">
        <v>100</v>
      </c>
      <c r="O10" t="s">
        <v>1210</v>
      </c>
      <c r="P10" s="736">
        <v>3.2089552238805968E-2</v>
      </c>
      <c r="Q10" s="736">
        <v>3.0000000000000001E-3</v>
      </c>
      <c r="R10" s="2">
        <v>13.450439146800502</v>
      </c>
      <c r="S10" s="866">
        <v>43331</v>
      </c>
      <c r="T10" s="48"/>
      <c r="X10" s="48"/>
    </row>
    <row r="11" spans="1:41" ht="21.95" customHeight="1" x14ac:dyDescent="0.25">
      <c r="A11" s="51"/>
      <c r="B11" s="152"/>
      <c r="C11" s="325"/>
      <c r="D11" s="788"/>
      <c r="E11" s="22" t="s">
        <v>1193</v>
      </c>
      <c r="F11" s="2">
        <v>2478.1502999999998</v>
      </c>
      <c r="G11" s="78">
        <v>2747</v>
      </c>
      <c r="H11">
        <v>4</v>
      </c>
      <c r="I11" s="2">
        <v>9912.6011999999992</v>
      </c>
      <c r="J11" s="2">
        <v>10988</v>
      </c>
      <c r="K11" s="2">
        <v>-1075.3988000000008</v>
      </c>
      <c r="L11" s="736">
        <v>-9.7870294867127852E-2</v>
      </c>
      <c r="M11" s="2">
        <v>-1075.3988000000008</v>
      </c>
      <c r="N11">
        <v>4</v>
      </c>
      <c r="O11" t="s">
        <v>1260</v>
      </c>
      <c r="P11" s="736">
        <v>0</v>
      </c>
      <c r="Q11" s="736">
        <v>3.0000000000000001E-3</v>
      </c>
      <c r="R11" s="2">
        <v>12.773970618556699</v>
      </c>
      <c r="S11" s="866">
        <v>43331</v>
      </c>
      <c r="W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1"/>
      <c r="B12" s="152"/>
      <c r="C12" s="325"/>
      <c r="D12" s="788"/>
      <c r="E12" s="22" t="s">
        <v>223</v>
      </c>
      <c r="F12" s="2">
        <v>32.869900000000001</v>
      </c>
      <c r="G12" s="78">
        <v>9.7890333333332098</v>
      </c>
      <c r="H12">
        <v>300</v>
      </c>
      <c r="I12" s="2">
        <v>9860.9700000000012</v>
      </c>
      <c r="J12" s="2">
        <v>2936.7099999999627</v>
      </c>
      <c r="K12" s="2">
        <v>6924.2600000000384</v>
      </c>
      <c r="L12" s="736">
        <v>2.3578289991181034</v>
      </c>
      <c r="M12" s="2">
        <v>8376.5200000000368</v>
      </c>
      <c r="N12" s="29">
        <v>43381</v>
      </c>
      <c r="O12" t="s">
        <v>1264</v>
      </c>
      <c r="P12" s="736">
        <v>3.0422970559691388E-3</v>
      </c>
      <c r="Q12" s="736">
        <v>1.2E-2</v>
      </c>
      <c r="R12" s="2">
        <v>23.478500000000004</v>
      </c>
      <c r="S12" s="866">
        <v>43319</v>
      </c>
      <c r="T12" s="48"/>
      <c r="X12" s="736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 s="2"/>
      <c r="AN12"/>
      <c r="AO12"/>
    </row>
    <row r="13" spans="1:41" ht="21.95" customHeight="1" x14ac:dyDescent="0.25">
      <c r="A13" s="50"/>
      <c r="B13" s="51"/>
      <c r="C13" s="51"/>
      <c r="D13" s="788"/>
      <c r="E13" s="22" t="s">
        <v>807</v>
      </c>
      <c r="F13" s="2">
        <v>94.77</v>
      </c>
      <c r="G13" s="78">
        <v>92.237000000000009</v>
      </c>
      <c r="H13">
        <v>100</v>
      </c>
      <c r="I13" s="2">
        <v>9477</v>
      </c>
      <c r="J13" s="2">
        <v>9223.7000000000007</v>
      </c>
      <c r="K13" s="2">
        <v>253.29999999999927</v>
      </c>
      <c r="L13" s="736">
        <v>2.7461864544596929E-2</v>
      </c>
      <c r="M13" s="2">
        <v>253.29999999999927</v>
      </c>
      <c r="N13" s="29">
        <v>43390</v>
      </c>
      <c r="O13" t="s">
        <v>1098</v>
      </c>
      <c r="P13" s="736">
        <v>7.1752664345256945E-3</v>
      </c>
      <c r="Q13" s="736">
        <v>-1.2800000000000001E-2</v>
      </c>
      <c r="R13" s="2">
        <v>19.951578947368422</v>
      </c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2">
        <v>92.789900000000003</v>
      </c>
      <c r="G14" s="78">
        <v>81.195599999999999</v>
      </c>
      <c r="H14">
        <v>100</v>
      </c>
      <c r="I14" s="2">
        <v>9278.99</v>
      </c>
      <c r="J14" s="2">
        <v>8119.5599999999995</v>
      </c>
      <c r="K14" s="2">
        <v>1159.4299999999994</v>
      </c>
      <c r="L14" s="736">
        <v>0.1427946834557538</v>
      </c>
      <c r="M14" s="2">
        <v>1159.4299999999994</v>
      </c>
      <c r="N14" s="29">
        <v>43384</v>
      </c>
      <c r="O14" t="s">
        <v>1264</v>
      </c>
      <c r="P14" s="736">
        <v>1.6381093200876388E-2</v>
      </c>
      <c r="Q14" s="736">
        <v>6.1999999999999998E-3</v>
      </c>
      <c r="R14" s="2">
        <v>14.297365177195685</v>
      </c>
      <c r="S14" s="866">
        <v>43359</v>
      </c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195</v>
      </c>
      <c r="F15" s="78">
        <v>28.75</v>
      </c>
      <c r="G15" s="78">
        <v>14.848233333333125</v>
      </c>
      <c r="H15">
        <v>300</v>
      </c>
      <c r="I15" s="2">
        <v>8625</v>
      </c>
      <c r="J15" s="2">
        <v>4454.4699999999375</v>
      </c>
      <c r="K15" s="2">
        <v>4170.5300000000861</v>
      </c>
      <c r="L15" s="736">
        <v>0.9362572876234706</v>
      </c>
      <c r="M15" s="2">
        <v>5918.50000000008</v>
      </c>
      <c r="N15" s="29">
        <v>43388</v>
      </c>
      <c r="O15" t="s">
        <v>1295</v>
      </c>
      <c r="P15" s="736">
        <v>1.9478260869565219E-2</v>
      </c>
      <c r="Q15" s="736">
        <v>-1.24E-2</v>
      </c>
      <c r="R15" s="2">
        <v>13.855421686746986</v>
      </c>
      <c r="S15" s="866">
        <v>43358</v>
      </c>
      <c r="T15" s="48"/>
      <c r="V15" s="48"/>
    </row>
    <row r="16" spans="1:41" ht="21.95" customHeight="1" x14ac:dyDescent="0.25">
      <c r="A16" s="50"/>
      <c r="B16" s="50"/>
      <c r="C16" s="51"/>
      <c r="D16" s="788"/>
      <c r="E16" s="22" t="s">
        <v>324</v>
      </c>
      <c r="F16" s="2">
        <v>21.46</v>
      </c>
      <c r="G16" s="78">
        <v>18.958225000000002</v>
      </c>
      <c r="H16">
        <v>400</v>
      </c>
      <c r="I16" s="2">
        <v>8584</v>
      </c>
      <c r="J16" s="2">
        <v>7583.2900000000009</v>
      </c>
      <c r="K16" s="2">
        <v>1000.7099999999991</v>
      </c>
      <c r="L16" s="736">
        <v>0.13196251231325709</v>
      </c>
      <c r="M16" s="2">
        <v>1285.6800000000039</v>
      </c>
      <c r="N16" s="29">
        <v>43383</v>
      </c>
      <c r="O16" t="s">
        <v>1253</v>
      </c>
      <c r="P16" s="736">
        <v>0</v>
      </c>
      <c r="Q16" s="736">
        <v>-3.7000000000000002E-3</v>
      </c>
      <c r="R16" s="2">
        <v>8.7591836734693871</v>
      </c>
      <c r="S16" s="866">
        <v>43345</v>
      </c>
      <c r="U16" s="48"/>
    </row>
    <row r="17" spans="1:41" ht="21.95" customHeight="1" x14ac:dyDescent="0.25">
      <c r="A17" s="51"/>
      <c r="B17" s="51"/>
      <c r="C17" s="51"/>
      <c r="D17" s="788"/>
      <c r="E17" s="22" t="s">
        <v>52</v>
      </c>
      <c r="F17" s="2">
        <v>53.94</v>
      </c>
      <c r="G17" s="78">
        <v>48.23446666666667</v>
      </c>
      <c r="H17">
        <v>150</v>
      </c>
      <c r="I17" s="2">
        <v>8091</v>
      </c>
      <c r="J17" s="2">
        <v>7235.17</v>
      </c>
      <c r="K17" s="2">
        <v>855.82999999999993</v>
      </c>
      <c r="L17" s="736">
        <v>0.11828747631361794</v>
      </c>
      <c r="M17" s="2">
        <v>1912.5699999999979</v>
      </c>
      <c r="N17">
        <v>100</v>
      </c>
      <c r="O17" t="s">
        <v>1240</v>
      </c>
      <c r="P17" s="736">
        <v>3.5298479792361885E-2</v>
      </c>
      <c r="Q17" s="736">
        <v>-1.1000000000000001E-3</v>
      </c>
      <c r="R17" s="2">
        <v>11.008163265306122</v>
      </c>
      <c r="S17" s="866">
        <v>43323</v>
      </c>
      <c r="T17" s="48"/>
      <c r="V17" s="48"/>
      <c r="W17" s="48"/>
    </row>
    <row r="18" spans="1:41" ht="21.95" customHeight="1" x14ac:dyDescent="0.25">
      <c r="A18" s="50"/>
      <c r="B18" s="51"/>
      <c r="C18" s="51"/>
      <c r="D18" s="788"/>
      <c r="E18" s="22" t="s">
        <v>803</v>
      </c>
      <c r="F18" s="78">
        <v>24.094999999999999</v>
      </c>
      <c r="G18" s="78">
        <v>30.899533333333309</v>
      </c>
      <c r="H18">
        <v>300</v>
      </c>
      <c r="I18" s="2">
        <v>7228.5</v>
      </c>
      <c r="J18" s="2">
        <v>9269.8599999999933</v>
      </c>
      <c r="K18" s="2">
        <v>-2041.3599999999933</v>
      </c>
      <c r="L18" s="736">
        <v>-0.2202147605249696</v>
      </c>
      <c r="M18" s="2">
        <v>-2041.3599999999933</v>
      </c>
      <c r="N18">
        <v>300</v>
      </c>
      <c r="O18" t="s">
        <v>1192</v>
      </c>
      <c r="P18" s="736">
        <v>4.3162481842705956E-2</v>
      </c>
      <c r="Q18" s="736">
        <v>-1.4500000000000001E-2</v>
      </c>
      <c r="R18" s="2">
        <v>14.173529411764706</v>
      </c>
      <c r="S18" s="866">
        <v>43324</v>
      </c>
      <c r="U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52.25</v>
      </c>
      <c r="G19" s="78">
        <v>45.319000000000038</v>
      </c>
      <c r="H19">
        <v>120</v>
      </c>
      <c r="I19" s="2">
        <v>6270</v>
      </c>
      <c r="J19" s="2">
        <v>5438.2800000000043</v>
      </c>
      <c r="K19" s="2">
        <v>831.71999999999389</v>
      </c>
      <c r="L19" s="736">
        <v>0.15293806129879203</v>
      </c>
      <c r="M19" s="2">
        <v>2436.2999999999956</v>
      </c>
      <c r="N19">
        <v>40</v>
      </c>
      <c r="O19" t="s">
        <v>1261</v>
      </c>
      <c r="P19" s="736">
        <v>3.291866028708134E-2</v>
      </c>
      <c r="Q19" s="736">
        <v>-5.8999999999999999E-3</v>
      </c>
      <c r="R19" s="2">
        <v>11.559734513274337</v>
      </c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14</v>
      </c>
      <c r="F20" s="2">
        <v>60.33</v>
      </c>
      <c r="G20" s="78">
        <v>48.463200000000001</v>
      </c>
      <c r="H20">
        <v>100</v>
      </c>
      <c r="I20" s="2">
        <v>6033</v>
      </c>
      <c r="J20" s="2">
        <v>4846.32</v>
      </c>
      <c r="K20" s="2">
        <v>1186.6800000000003</v>
      </c>
      <c r="L20" s="736">
        <v>0.24486208091913034</v>
      </c>
      <c r="M20" s="2">
        <v>1186.6800000000003</v>
      </c>
      <c r="N20" s="29">
        <v>43397</v>
      </c>
      <c r="O20" t="s">
        <v>1210</v>
      </c>
      <c r="P20" s="736">
        <v>4.6411403944969336E-2</v>
      </c>
      <c r="Q20" s="736">
        <v>2.9999999999999997E-4</v>
      </c>
      <c r="R20" s="2">
        <v>15.13927227101631</v>
      </c>
      <c r="S20" s="866">
        <v>43319</v>
      </c>
      <c r="V20" s="48"/>
    </row>
    <row r="21" spans="1:41" ht="21.95" customHeight="1" x14ac:dyDescent="0.25">
      <c r="A21" s="50"/>
      <c r="B21" s="50"/>
      <c r="C21" s="51"/>
      <c r="D21" s="788"/>
      <c r="E21" s="22" t="s">
        <v>760</v>
      </c>
      <c r="F21" s="2">
        <v>12.09</v>
      </c>
      <c r="G21" s="78">
        <v>13.904200000000005</v>
      </c>
      <c r="H21">
        <v>400</v>
      </c>
      <c r="I21" s="2">
        <v>4836</v>
      </c>
      <c r="J21" s="2">
        <v>5561.6800000000021</v>
      </c>
      <c r="K21" s="2">
        <v>-725.68000000000211</v>
      </c>
      <c r="L21" s="736">
        <v>-0.1304785604349768</v>
      </c>
      <c r="M21" s="2">
        <v>-725.68000000000211</v>
      </c>
      <c r="N21">
        <v>200</v>
      </c>
      <c r="O21" t="s">
        <v>1260</v>
      </c>
      <c r="P21" s="736">
        <v>3.9702233250620347E-2</v>
      </c>
      <c r="Q21" s="736">
        <v>7.0900000000000005E-2</v>
      </c>
      <c r="R21" s="2">
        <v>12.726315789473684</v>
      </c>
      <c r="S21" s="866">
        <v>43337</v>
      </c>
      <c r="T21" s="48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75.25</v>
      </c>
      <c r="G22" s="78">
        <v>64.77500000000002</v>
      </c>
      <c r="H22">
        <v>60</v>
      </c>
      <c r="I22" s="2">
        <v>4515</v>
      </c>
      <c r="J22" s="2">
        <v>3886.5000000000014</v>
      </c>
      <c r="K22" s="2">
        <v>628.49999999999818</v>
      </c>
      <c r="L22" s="736">
        <v>0.16171362408336515</v>
      </c>
      <c r="M22" s="2">
        <v>628.49999999999818</v>
      </c>
      <c r="N22">
        <v>60</v>
      </c>
      <c r="O22" t="s">
        <v>1274</v>
      </c>
      <c r="P22" s="736">
        <v>1.2757475083056477E-2</v>
      </c>
      <c r="Q22" s="736">
        <v>4.7999999999999996E-3</v>
      </c>
      <c r="R22" s="2">
        <v>21.197183098591552</v>
      </c>
      <c r="T22" s="48"/>
    </row>
    <row r="23" spans="1:41" ht="21.95" customHeight="1" x14ac:dyDescent="0.25">
      <c r="A23" s="50"/>
      <c r="B23" s="50"/>
      <c r="C23" s="51"/>
      <c r="D23" s="788"/>
      <c r="E23" s="22" t="s">
        <v>828</v>
      </c>
      <c r="F23" s="78">
        <v>105.69</v>
      </c>
      <c r="G23" s="78">
        <v>71.708499999999987</v>
      </c>
      <c r="H23">
        <v>40</v>
      </c>
      <c r="I23" s="2">
        <v>4227.6000000000004</v>
      </c>
      <c r="J23" s="2">
        <v>2868.3399999999992</v>
      </c>
      <c r="K23" s="2">
        <v>1359.2600000000002</v>
      </c>
      <c r="L23" s="736">
        <v>0.47388384919500504</v>
      </c>
      <c r="M23" s="2">
        <v>1359.2600000000002</v>
      </c>
      <c r="N23" s="29">
        <v>43398</v>
      </c>
      <c r="O23" t="s">
        <v>1237</v>
      </c>
      <c r="P23" s="736">
        <v>2.1572523417541865E-2</v>
      </c>
      <c r="Q23" s="736">
        <v>5.4000000000000003E-3</v>
      </c>
      <c r="R23" s="2">
        <v>22.203781512605044</v>
      </c>
      <c r="T23" s="48"/>
      <c r="W23" s="48"/>
      <c r="Y23" s="48"/>
    </row>
    <row r="24" spans="1:41" ht="21.95" customHeight="1" x14ac:dyDescent="0.25">
      <c r="A24" s="50"/>
      <c r="B24" s="50"/>
      <c r="C24" s="51"/>
      <c r="D24" s="788"/>
      <c r="E24" s="22" t="s">
        <v>271</v>
      </c>
      <c r="F24" s="2">
        <v>79.5</v>
      </c>
      <c r="G24" s="78">
        <v>35.904000000000018</v>
      </c>
      <c r="H24">
        <v>50</v>
      </c>
      <c r="I24" s="2">
        <v>3975</v>
      </c>
      <c r="J24" s="2">
        <v>1795.200000000001</v>
      </c>
      <c r="K24" s="2">
        <v>2179.7999999999993</v>
      </c>
      <c r="L24" s="736">
        <v>1.2142379679144375</v>
      </c>
      <c r="M24" s="2">
        <v>2377.0099999999948</v>
      </c>
      <c r="N24" s="29">
        <v>43398</v>
      </c>
      <c r="O24" t="s">
        <v>1264</v>
      </c>
      <c r="P24" s="736">
        <v>2.5157232704402517E-2</v>
      </c>
      <c r="Q24" s="736">
        <v>9.9000000000000008E-3</v>
      </c>
      <c r="R24" s="2">
        <v>11.397849462365592</v>
      </c>
      <c r="S24" s="866">
        <v>43324</v>
      </c>
      <c r="U24" s="48"/>
      <c r="W24" s="48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72.459999999999994</v>
      </c>
      <c r="G25" s="78">
        <v>33.01080000000016</v>
      </c>
      <c r="H25">
        <v>50</v>
      </c>
      <c r="I25" s="2">
        <v>3622.9999999999995</v>
      </c>
      <c r="J25" s="2">
        <v>1650.5400000000079</v>
      </c>
      <c r="K25" s="2">
        <v>1972.4599999999914</v>
      </c>
      <c r="L25" s="736">
        <v>1.1950391992923419</v>
      </c>
      <c r="M25" s="2">
        <v>1972.4599999999914</v>
      </c>
      <c r="N25">
        <v>50</v>
      </c>
      <c r="O25" t="s">
        <v>1285</v>
      </c>
      <c r="P25" s="736">
        <v>2.2081148219707428E-2</v>
      </c>
      <c r="Q25" s="736">
        <v>-6.0000000000000001E-3</v>
      </c>
      <c r="R25" s="2">
        <v>12.127196652719665</v>
      </c>
      <c r="S25" s="866">
        <v>43317</v>
      </c>
      <c r="T25" s="48"/>
      <c r="U25" s="48"/>
    </row>
    <row r="26" spans="1:41" ht="21.95" customHeight="1" x14ac:dyDescent="0.25">
      <c r="A26" s="50"/>
      <c r="B26" s="51"/>
      <c r="C26" s="51"/>
      <c r="D26" s="788"/>
      <c r="E26" s="22" t="s">
        <v>937</v>
      </c>
      <c r="F26" s="2">
        <v>35.5199</v>
      </c>
      <c r="G26" s="78">
        <v>26.792400000000015</v>
      </c>
      <c r="H26">
        <v>100</v>
      </c>
      <c r="I26" s="2">
        <v>3551.99</v>
      </c>
      <c r="J26" s="2">
        <v>2679.2400000000016</v>
      </c>
      <c r="K26" s="2">
        <v>872.74999999999818</v>
      </c>
      <c r="L26" s="736">
        <v>0.32574536062465403</v>
      </c>
      <c r="M26" s="2">
        <v>872.74999999999818</v>
      </c>
      <c r="N26">
        <v>100</v>
      </c>
      <c r="O26" t="s">
        <v>1210</v>
      </c>
      <c r="P26" s="736">
        <v>2.1396456634168452E-2</v>
      </c>
      <c r="Q26" s="736">
        <v>3.0999999999999999E-3</v>
      </c>
      <c r="R26" s="2">
        <v>14.20796</v>
      </c>
      <c r="S26" s="866">
        <v>43366</v>
      </c>
      <c r="T26" s="48"/>
      <c r="V26" s="48"/>
      <c r="W26" s="48"/>
    </row>
    <row r="27" spans="1:41" ht="21.95" customHeight="1" x14ac:dyDescent="0.25">
      <c r="A27" s="51"/>
      <c r="B27" s="51"/>
      <c r="C27" s="51"/>
      <c r="D27" s="788"/>
      <c r="E27" s="22" t="s">
        <v>897</v>
      </c>
      <c r="F27" s="78">
        <v>155.18</v>
      </c>
      <c r="G27" s="78">
        <v>85.54049999999981</v>
      </c>
      <c r="H27">
        <v>20</v>
      </c>
      <c r="I27" s="2">
        <v>3103.6000000000004</v>
      </c>
      <c r="J27" s="2">
        <v>1710.8099999999963</v>
      </c>
      <c r="K27" s="2">
        <v>1392.7900000000027</v>
      </c>
      <c r="L27" s="736">
        <v>0.81411144428662863</v>
      </c>
      <c r="M27" s="2">
        <v>1392.7900000000027</v>
      </c>
      <c r="N27" s="29">
        <v>43383</v>
      </c>
      <c r="O27" t="s">
        <v>1179</v>
      </c>
      <c r="P27" s="736">
        <v>3.3509472870215233E-3</v>
      </c>
      <c r="Q27" s="736">
        <v>-1.29E-2</v>
      </c>
      <c r="R27" s="2">
        <v>18.002320185614852</v>
      </c>
      <c r="S27" s="866">
        <v>43324</v>
      </c>
      <c r="U27" s="48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78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U29" s="48"/>
      <c r="X29" s="48"/>
    </row>
    <row r="30" spans="1:41" ht="21.95" customHeight="1" x14ac:dyDescent="0.25">
      <c r="A30" s="51"/>
      <c r="B30" s="51"/>
      <c r="C30" s="51"/>
      <c r="D30" s="788"/>
      <c r="E30" s="22" t="s">
        <v>211</v>
      </c>
      <c r="F30" s="2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78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U31" s="48"/>
      <c r="V31" s="48"/>
    </row>
    <row r="32" spans="1:41" ht="21.95" customHeight="1" x14ac:dyDescent="0.25">
      <c r="A32" s="50"/>
      <c r="B32" s="51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</row>
    <row r="33" spans="1:41" ht="21.95" customHeight="1" x14ac:dyDescent="0.25">
      <c r="A33" s="152"/>
      <c r="B33" s="50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</row>
    <row r="34" spans="1:41" ht="21.95" customHeight="1" x14ac:dyDescent="0.25">
      <c r="A34" s="60"/>
      <c r="B34" s="61"/>
      <c r="C34" s="60"/>
      <c r="D34" s="788"/>
      <c r="E34" s="22" t="s">
        <v>23</v>
      </c>
      <c r="F34" s="2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78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U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  <c r="T36" s="48"/>
      <c r="V36" s="48"/>
      <c r="X36" s="48"/>
    </row>
    <row r="37" spans="1:41" ht="21.95" customHeight="1" x14ac:dyDescent="0.25">
      <c r="A37" s="51"/>
      <c r="B37" s="51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U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V38" s="48"/>
      <c r="W38" s="48"/>
    </row>
    <row r="39" spans="1:41" ht="21.95" customHeight="1" x14ac:dyDescent="0.25">
      <c r="A39" s="50"/>
      <c r="B39" s="50"/>
      <c r="C39" s="50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V39" s="48"/>
    </row>
    <row r="40" spans="1:41" ht="21.95" customHeight="1" x14ac:dyDescent="0.25">
      <c r="A40" s="50"/>
      <c r="B40" s="50"/>
      <c r="C40" s="50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</row>
    <row r="41" spans="1:41" ht="21.95" customHeight="1" x14ac:dyDescent="0.25">
      <c r="A41" s="50"/>
      <c r="B41" s="50"/>
      <c r="C41" s="50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U41" s="48"/>
      <c r="X41" s="2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  <c r="V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1"/>
      <c r="C43" s="51"/>
      <c r="D43" s="788"/>
      <c r="E43" s="22" t="s">
        <v>715</v>
      </c>
      <c r="F43" s="2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 s="29"/>
      <c r="P43" s="736">
        <v>2.8E-3</v>
      </c>
      <c r="Q43" s="736">
        <v>1.7500000000000002E-2</v>
      </c>
      <c r="R43" s="2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78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345"/>
      <c r="U45" s="345"/>
    </row>
    <row r="46" spans="1:41" ht="21.95" customHeight="1" x14ac:dyDescent="0.25">
      <c r="A46" s="51"/>
      <c r="B46" s="51"/>
      <c r="C46" s="51"/>
      <c r="D46" s="788"/>
      <c r="E46" s="22" t="s">
        <v>266</v>
      </c>
      <c r="F46" s="2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T46" s="48"/>
    </row>
    <row r="47" spans="1:41" ht="21.95" customHeight="1" x14ac:dyDescent="0.25">
      <c r="A47" s="51"/>
      <c r="B47" s="50"/>
      <c r="C47" s="51"/>
      <c r="D47" s="788"/>
      <c r="E47" s="22" t="s">
        <v>674</v>
      </c>
      <c r="F47" s="2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2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T48" s="48"/>
      <c r="U48" s="48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T51" s="48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U52" s="48"/>
      <c r="V52" s="48"/>
      <c r="W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 s="2"/>
      <c r="AN52"/>
      <c r="AO52"/>
    </row>
    <row r="53" spans="1:41" ht="21.95" customHeight="1" x14ac:dyDescent="0.25">
      <c r="A53" s="50"/>
      <c r="B53" s="51"/>
      <c r="C53" s="51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2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</row>
    <row r="56" spans="1:41" ht="21.95" customHeight="1" x14ac:dyDescent="0.25">
      <c r="A56" s="51"/>
      <c r="B56" s="51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7.956600361663653E-2</v>
      </c>
      <c r="Q57" s="736">
        <v>6.9999999999999999E-4</v>
      </c>
      <c r="R57" s="2"/>
      <c r="W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W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T61" s="48"/>
      <c r="V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  <c r="T62" s="48"/>
      <c r="U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U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U64" s="48"/>
      <c r="V64" s="48"/>
    </row>
    <row r="65" spans="1:41" ht="21.95" customHeight="1" x14ac:dyDescent="0.25">
      <c r="A65" s="51"/>
      <c r="B65" s="51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78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1"/>
      <c r="B68" s="51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</row>
    <row r="69" spans="1:41" ht="21.95" customHeight="1" x14ac:dyDescent="0.25">
      <c r="A69" s="50"/>
      <c r="B69" s="51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T69" s="48"/>
      <c r="U69" s="48"/>
      <c r="V69" s="48"/>
    </row>
    <row r="70" spans="1:41" ht="21.95" customHeight="1" x14ac:dyDescent="0.25">
      <c r="A70" s="50"/>
      <c r="B70" s="51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V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U71" s="48"/>
    </row>
    <row r="72" spans="1:41" ht="21.95" customHeight="1" x14ac:dyDescent="0.25">
      <c r="A72" s="51"/>
      <c r="B72" s="50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1"/>
      <c r="B73" s="51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V73" s="48"/>
      <c r="W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U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  <c r="V76" s="48"/>
    </row>
    <row r="77" spans="1:41" ht="21.95" customHeight="1" x14ac:dyDescent="0.25">
      <c r="A77" s="152"/>
      <c r="B77" s="50"/>
      <c r="C77" s="51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U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T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U81" s="48"/>
      <c r="V81" s="48"/>
      <c r="X81" s="850"/>
    </row>
    <row r="82" spans="1:41" ht="21.95" customHeight="1" x14ac:dyDescent="0.25">
      <c r="A82" s="50"/>
      <c r="B82" s="50"/>
      <c r="C82" s="50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U82" s="48"/>
      <c r="V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1"/>
      <c r="B84" s="51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V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7" priority="577">
      <formula>$H2=0</formula>
    </cfRule>
  </conditionalFormatting>
  <conditionalFormatting sqref="K105:K200">
    <cfRule type="expression" dxfId="2956" priority="578">
      <formula>$J105=0</formula>
    </cfRule>
  </conditionalFormatting>
  <conditionalFormatting sqref="K105:K458">
    <cfRule type="expression" dxfId="2955" priority="619">
      <formula>$J105&lt;0</formula>
    </cfRule>
  </conditionalFormatting>
  <conditionalFormatting sqref="E59">
    <cfRule type="expression" dxfId="2954" priority="548">
      <formula>$H59=0</formula>
    </cfRule>
  </conditionalFormatting>
  <conditionalFormatting sqref="E5">
    <cfRule type="expression" dxfId="2953" priority="526">
      <formula>$H5=0</formula>
    </cfRule>
  </conditionalFormatting>
  <conditionalFormatting sqref="E60">
    <cfRule type="expression" dxfId="2952" priority="504">
      <formula>$H60=0</formula>
    </cfRule>
  </conditionalFormatting>
  <conditionalFormatting sqref="E62">
    <cfRule type="expression" dxfId="2951" priority="493">
      <formula>$H62=0</formula>
    </cfRule>
  </conditionalFormatting>
  <conditionalFormatting sqref="E61">
    <cfRule type="expression" dxfId="2950" priority="482">
      <formula>$H61=0</formula>
    </cfRule>
  </conditionalFormatting>
  <conditionalFormatting sqref="E8">
    <cfRule type="expression" dxfId="2949" priority="467">
      <formula>$H8=0</formula>
    </cfRule>
  </conditionalFormatting>
  <conditionalFormatting sqref="E63">
    <cfRule type="expression" dxfId="2948" priority="457">
      <formula>$H63=0</formula>
    </cfRule>
  </conditionalFormatting>
  <conditionalFormatting sqref="E20">
    <cfRule type="expression" dxfId="2947" priority="447">
      <formula>$H20=0</formula>
    </cfRule>
  </conditionalFormatting>
  <conditionalFormatting sqref="E64">
    <cfRule type="expression" dxfId="2946" priority="438">
      <formula>$H64=0</formula>
    </cfRule>
  </conditionalFormatting>
  <conditionalFormatting sqref="E65">
    <cfRule type="expression" dxfId="2945" priority="431">
      <formula>$H65=0</formula>
    </cfRule>
  </conditionalFormatting>
  <conditionalFormatting sqref="E11">
    <cfRule type="expression" dxfId="2944" priority="422">
      <formula>$H11=0</formula>
    </cfRule>
  </conditionalFormatting>
  <conditionalFormatting sqref="E9">
    <cfRule type="expression" dxfId="2943" priority="415">
      <formula>$H9=0</formula>
    </cfRule>
  </conditionalFormatting>
  <conditionalFormatting sqref="E66">
    <cfRule type="expression" dxfId="2942" priority="406">
      <formula>$H66=0</formula>
    </cfRule>
  </conditionalFormatting>
  <conditionalFormatting sqref="E10">
    <cfRule type="expression" dxfId="2941" priority="397">
      <formula>$H10=0</formula>
    </cfRule>
  </conditionalFormatting>
  <conditionalFormatting sqref="E26:E28 E30 E45:E49 E36:E43">
    <cfRule type="expression" dxfId="2940" priority="393">
      <formula>$H26=0</formula>
    </cfRule>
  </conditionalFormatting>
  <conditionalFormatting sqref="E29">
    <cfRule type="expression" dxfId="2939" priority="392">
      <formula>$H29=0</formula>
    </cfRule>
  </conditionalFormatting>
  <conditionalFormatting sqref="E31">
    <cfRule type="expression" dxfId="2938" priority="391">
      <formula>$H31=0</formula>
    </cfRule>
  </conditionalFormatting>
  <conditionalFormatting sqref="E32">
    <cfRule type="expression" dxfId="2937" priority="390">
      <formula>$H32=0</formula>
    </cfRule>
  </conditionalFormatting>
  <conditionalFormatting sqref="E44">
    <cfRule type="expression" dxfId="2936" priority="389">
      <formula>$H44=0</formula>
    </cfRule>
  </conditionalFormatting>
  <conditionalFormatting sqref="E35">
    <cfRule type="expression" dxfId="2935" priority="388">
      <formula>$H35=0</formula>
    </cfRule>
  </conditionalFormatting>
  <conditionalFormatting sqref="E33">
    <cfRule type="expression" dxfId="2934" priority="387">
      <formula>$H33=0</formula>
    </cfRule>
  </conditionalFormatting>
  <conditionalFormatting sqref="E34">
    <cfRule type="expression" dxfId="2933" priority="386">
      <formula>$H34=0</formula>
    </cfRule>
  </conditionalFormatting>
  <conditionalFormatting sqref="E67">
    <cfRule type="expression" dxfId="2932" priority="382">
      <formula>$H67=0</formula>
    </cfRule>
  </conditionalFormatting>
  <conditionalFormatting sqref="E69:E70">
    <cfRule type="expression" dxfId="2931" priority="375">
      <formula>$H69=0</formula>
    </cfRule>
  </conditionalFormatting>
  <conditionalFormatting sqref="E68">
    <cfRule type="expression" dxfId="2930" priority="368">
      <formula>$H68=0</formula>
    </cfRule>
  </conditionalFormatting>
  <conditionalFormatting sqref="E69:E70">
    <cfRule type="expression" dxfId="2929" priority="360">
      <formula>$H69=0</formula>
    </cfRule>
  </conditionalFormatting>
  <conditionalFormatting sqref="E71">
    <cfRule type="expression" dxfId="2928" priority="353">
      <formula>$H71=0</formula>
    </cfRule>
  </conditionalFormatting>
  <conditionalFormatting sqref="E72">
    <cfRule type="expression" dxfId="2927" priority="330">
      <formula>$H72=0</formula>
    </cfRule>
  </conditionalFormatting>
  <conditionalFormatting sqref="E72">
    <cfRule type="expression" dxfId="2926" priority="322">
      <formula>$H72=0</formula>
    </cfRule>
  </conditionalFormatting>
  <conditionalFormatting sqref="E74">
    <cfRule type="expression" dxfId="2925" priority="315">
      <formula>$H74=0</formula>
    </cfRule>
  </conditionalFormatting>
  <conditionalFormatting sqref="E73">
    <cfRule type="expression" dxfId="2924" priority="308">
      <formula>$H73=0</formula>
    </cfRule>
  </conditionalFormatting>
  <conditionalFormatting sqref="E75">
    <cfRule type="expression" dxfId="2923" priority="291">
      <formula>$H75=0</formula>
    </cfRule>
  </conditionalFormatting>
  <conditionalFormatting sqref="E7">
    <cfRule type="expression" dxfId="292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21" priority="267">
      <formula>$H76=0</formula>
    </cfRule>
  </conditionalFormatting>
  <conditionalFormatting sqref="E77">
    <cfRule type="expression" dxfId="2920" priority="254">
      <formula>$H77=0</formula>
    </cfRule>
  </conditionalFormatting>
  <conditionalFormatting sqref="E78">
    <cfRule type="expression" dxfId="291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8" priority="228">
      <formula>$H79=0</formula>
    </cfRule>
  </conditionalFormatting>
  <conditionalFormatting sqref="E80">
    <cfRule type="expression" dxfId="2917" priority="218">
      <formula>$H80=0</formula>
    </cfRule>
  </conditionalFormatting>
  <conditionalFormatting sqref="E81">
    <cfRule type="expression" dxfId="2916" priority="208">
      <formula>$H81=0</formula>
    </cfRule>
  </conditionalFormatting>
  <conditionalFormatting sqref="E82">
    <cfRule type="expression" dxfId="2915" priority="198">
      <formula>$H82=0</formula>
    </cfRule>
  </conditionalFormatting>
  <conditionalFormatting sqref="E83">
    <cfRule type="expression" dxfId="2914" priority="188">
      <formula>$H83=0</formula>
    </cfRule>
  </conditionalFormatting>
  <conditionalFormatting sqref="E84">
    <cfRule type="expression" dxfId="291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12" priority="167">
      <formula>$H85=0</formula>
    </cfRule>
  </conditionalFormatting>
  <conditionalFormatting sqref="R105:R1048576">
    <cfRule type="expression" dxfId="291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1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8" priority="132">
      <formula>K3&gt;0</formula>
    </cfRule>
    <cfRule type="expression" dxfId="2907" priority="133">
      <formula>K3&lt;0</formula>
    </cfRule>
  </conditionalFormatting>
  <conditionalFormatting sqref="K2 K4 K6 K8 K10 K12 K14 K16 K18 K20 K22 K24 K26 K28 K30">
    <cfRule type="expression" dxfId="2906" priority="130">
      <formula>K2&gt;0</formula>
    </cfRule>
    <cfRule type="expression" dxfId="2905" priority="131">
      <formula>K2&lt;0</formula>
    </cfRule>
  </conditionalFormatting>
  <conditionalFormatting sqref="K23 K25 K27 K29">
    <cfRule type="expression" dxfId="2904" priority="128">
      <formula>K23&gt;0</formula>
    </cfRule>
    <cfRule type="expression" dxfId="2903" priority="129">
      <formula>K23&lt;0</formula>
    </cfRule>
  </conditionalFormatting>
  <conditionalFormatting sqref="K31 K33 K40 K35 K42 K37:K38">
    <cfRule type="expression" dxfId="2902" priority="126">
      <formula>K31&gt;0</formula>
    </cfRule>
    <cfRule type="expression" dxfId="2901" priority="127">
      <formula>K31&lt;0</formula>
    </cfRule>
  </conditionalFormatting>
  <conditionalFormatting sqref="K32 K39 K34 K41 K36 K43">
    <cfRule type="expression" dxfId="2900" priority="124">
      <formula>K32&gt;0</formula>
    </cfRule>
    <cfRule type="expression" dxfId="2899" priority="125">
      <formula>K32&lt;0</formula>
    </cfRule>
  </conditionalFormatting>
  <conditionalFormatting sqref="K45 K47 K49 K51 K53">
    <cfRule type="expression" dxfId="2898" priority="122">
      <formula>K45&gt;0</formula>
    </cfRule>
    <cfRule type="expression" dxfId="2897" priority="123">
      <formula>K45&lt;0</formula>
    </cfRule>
  </conditionalFormatting>
  <conditionalFormatting sqref="K46 K48 K50 K52">
    <cfRule type="expression" dxfId="2896" priority="120">
      <formula>K46&gt;0</formula>
    </cfRule>
    <cfRule type="expression" dxfId="2895" priority="121">
      <formula>K46&lt;0</formula>
    </cfRule>
  </conditionalFormatting>
  <conditionalFormatting sqref="K54 K56 K58 K60">
    <cfRule type="expression" dxfId="2894" priority="118">
      <formula>K54&gt;0</formula>
    </cfRule>
    <cfRule type="expression" dxfId="2893" priority="119">
      <formula>K54&lt;0</formula>
    </cfRule>
  </conditionalFormatting>
  <conditionalFormatting sqref="K55 K57 K59">
    <cfRule type="expression" dxfId="2892" priority="116">
      <formula>K55&gt;0</formula>
    </cfRule>
    <cfRule type="expression" dxfId="2891" priority="117">
      <formula>K55&lt;0</formula>
    </cfRule>
  </conditionalFormatting>
  <conditionalFormatting sqref="K68 K70 K72 K74">
    <cfRule type="expression" dxfId="2890" priority="114">
      <formula>K68&gt;0</formula>
    </cfRule>
    <cfRule type="expression" dxfId="2889" priority="115">
      <formula>K68&lt;0</formula>
    </cfRule>
  </conditionalFormatting>
  <conditionalFormatting sqref="K69 K71 K73">
    <cfRule type="expression" dxfId="2888" priority="112">
      <formula>K69&gt;0</formula>
    </cfRule>
    <cfRule type="expression" dxfId="2887" priority="113">
      <formula>K69&lt;0</formula>
    </cfRule>
  </conditionalFormatting>
  <conditionalFormatting sqref="K75 K77 K79 K81 K83">
    <cfRule type="expression" dxfId="2886" priority="110">
      <formula>K75&gt;0</formula>
    </cfRule>
    <cfRule type="expression" dxfId="2885" priority="111">
      <formula>K75&lt;0</formula>
    </cfRule>
  </conditionalFormatting>
  <conditionalFormatting sqref="K76 K78 K80 K82">
    <cfRule type="expression" dxfId="2884" priority="108">
      <formula>K76&gt;0</formula>
    </cfRule>
    <cfRule type="expression" dxfId="2883" priority="109">
      <formula>K76&lt;0</formula>
    </cfRule>
  </conditionalFormatting>
  <conditionalFormatting sqref="K82 K84 K88 K90">
    <cfRule type="expression" dxfId="2882" priority="106">
      <formula>K82&gt;0</formula>
    </cfRule>
    <cfRule type="expression" dxfId="2881" priority="107">
      <formula>K82&lt;0</formula>
    </cfRule>
  </conditionalFormatting>
  <conditionalFormatting sqref="K83 K85 K89">
    <cfRule type="expression" dxfId="2880" priority="104">
      <formula>K83&gt;0</formula>
    </cfRule>
    <cfRule type="expression" dxfId="2879" priority="105">
      <formula>K83&lt;0</formula>
    </cfRule>
  </conditionalFormatting>
  <conditionalFormatting sqref="M105:M200">
    <cfRule type="expression" dxfId="2878" priority="102">
      <formula>$J105=0</formula>
    </cfRule>
  </conditionalFormatting>
  <conditionalFormatting sqref="M105:M458">
    <cfRule type="expression" dxfId="2877" priority="103">
      <formula>$J105&lt;0</formula>
    </cfRule>
  </conditionalFormatting>
  <conditionalFormatting sqref="M3 M5 M7 M9 M11 M13 M15 M17 M19 M21">
    <cfRule type="expression" dxfId="2876" priority="100">
      <formula>M3&gt;0</formula>
    </cfRule>
    <cfRule type="expression" dxfId="2875" priority="101">
      <formula>M3&lt;0</formula>
    </cfRule>
  </conditionalFormatting>
  <conditionalFormatting sqref="M2 M4 M6 M8 M10 M12 M14 M16 M18 M20 M22 M24 M26 M28 M30">
    <cfRule type="expression" dxfId="2874" priority="98">
      <formula>M2&gt;0</formula>
    </cfRule>
    <cfRule type="expression" dxfId="2873" priority="99">
      <formula>M2&lt;0</formula>
    </cfRule>
  </conditionalFormatting>
  <conditionalFormatting sqref="M23 M25 M27 M29">
    <cfRule type="expression" dxfId="2872" priority="96">
      <formula>M23&gt;0</formula>
    </cfRule>
    <cfRule type="expression" dxfId="2871" priority="97">
      <formula>M23&lt;0</formula>
    </cfRule>
  </conditionalFormatting>
  <conditionalFormatting sqref="M31 M33 M40 M35 M42 M37:M38">
    <cfRule type="expression" dxfId="2870" priority="94">
      <formula>M31&gt;0</formula>
    </cfRule>
    <cfRule type="expression" dxfId="2869" priority="95">
      <formula>M31&lt;0</formula>
    </cfRule>
  </conditionalFormatting>
  <conditionalFormatting sqref="M32 M39 M34 M41 M36 M43">
    <cfRule type="expression" dxfId="2868" priority="92">
      <formula>M32&gt;0</formula>
    </cfRule>
    <cfRule type="expression" dxfId="2867" priority="93">
      <formula>M32&lt;0</formula>
    </cfRule>
  </conditionalFormatting>
  <conditionalFormatting sqref="M45 M47 M49 M51 M53">
    <cfRule type="expression" dxfId="2866" priority="90">
      <formula>M45&gt;0</formula>
    </cfRule>
    <cfRule type="expression" dxfId="2865" priority="91">
      <formula>M45&lt;0</formula>
    </cfRule>
  </conditionalFormatting>
  <conditionalFormatting sqref="M46 M48 M50 M52">
    <cfRule type="expression" dxfId="2864" priority="88">
      <formula>M46&gt;0</formula>
    </cfRule>
    <cfRule type="expression" dxfId="2863" priority="89">
      <formula>M46&lt;0</formula>
    </cfRule>
  </conditionalFormatting>
  <conditionalFormatting sqref="M54 M56 M58 M60">
    <cfRule type="expression" dxfId="2862" priority="86">
      <formula>M54&gt;0</formula>
    </cfRule>
    <cfRule type="expression" dxfId="2861" priority="87">
      <formula>M54&lt;0</formula>
    </cfRule>
  </conditionalFormatting>
  <conditionalFormatting sqref="M55 M57 M59 M61">
    <cfRule type="expression" dxfId="2860" priority="84">
      <formula>M55&gt;0</formula>
    </cfRule>
    <cfRule type="expression" dxfId="2859" priority="85">
      <formula>M55&lt;0</formula>
    </cfRule>
  </conditionalFormatting>
  <conditionalFormatting sqref="M68 M70 M72 M74">
    <cfRule type="expression" dxfId="2858" priority="82">
      <formula>M68&gt;0</formula>
    </cfRule>
    <cfRule type="expression" dxfId="2857" priority="83">
      <formula>M68&lt;0</formula>
    </cfRule>
  </conditionalFormatting>
  <conditionalFormatting sqref="M67 M69 M71 M73">
    <cfRule type="expression" dxfId="2856" priority="80">
      <formula>M67&gt;0</formula>
    </cfRule>
    <cfRule type="expression" dxfId="2855" priority="81">
      <formula>M67&lt;0</formula>
    </cfRule>
  </conditionalFormatting>
  <conditionalFormatting sqref="M75 M77 M79 M81 M83">
    <cfRule type="expression" dxfId="2854" priority="78">
      <formula>M75&gt;0</formula>
    </cfRule>
    <cfRule type="expression" dxfId="2853" priority="79">
      <formula>M75&lt;0</formula>
    </cfRule>
  </conditionalFormatting>
  <conditionalFormatting sqref="M76 M78 M80 M82">
    <cfRule type="expression" dxfId="2852" priority="76">
      <formula>M76&gt;0</formula>
    </cfRule>
    <cfRule type="expression" dxfId="2851" priority="77">
      <formula>M76&lt;0</formula>
    </cfRule>
  </conditionalFormatting>
  <conditionalFormatting sqref="M82 M84 M88 M90">
    <cfRule type="expression" dxfId="2850" priority="74">
      <formula>M82&gt;0</formula>
    </cfRule>
    <cfRule type="expression" dxfId="2849" priority="75">
      <formula>M82&lt;0</formula>
    </cfRule>
  </conditionalFormatting>
  <conditionalFormatting sqref="M83 M85 M89">
    <cfRule type="expression" dxfId="2848" priority="72">
      <formula>M83&gt;0</formula>
    </cfRule>
    <cfRule type="expression" dxfId="2847" priority="73">
      <formula>M83&lt;0</formula>
    </cfRule>
  </conditionalFormatting>
  <conditionalFormatting sqref="L105:L200">
    <cfRule type="expression" dxfId="2846" priority="70">
      <formula>$J105=0</formula>
    </cfRule>
  </conditionalFormatting>
  <conditionalFormatting sqref="L105:L458">
    <cfRule type="expression" dxfId="2845" priority="71">
      <formula>$J105&lt;0</formula>
    </cfRule>
  </conditionalFormatting>
  <conditionalFormatting sqref="L3 L5 L7 L9 L11 L13 L15 L17 L19 L21">
    <cfRule type="expression" dxfId="2844" priority="68">
      <formula>L3&gt;0</formula>
    </cfRule>
    <cfRule type="expression" dxfId="2843" priority="69">
      <formula>L3&lt;0</formula>
    </cfRule>
  </conditionalFormatting>
  <conditionalFormatting sqref="L2 L4 L6 L8 L10 L12 L14 L16 L18 L20 L22 L24 L26 L28 L30">
    <cfRule type="expression" dxfId="2842" priority="66">
      <formula>L2&gt;0</formula>
    </cfRule>
    <cfRule type="expression" dxfId="2841" priority="67">
      <formula>L2&lt;0</formula>
    </cfRule>
  </conditionalFormatting>
  <conditionalFormatting sqref="L23 L25 L27 L29">
    <cfRule type="expression" dxfId="2840" priority="64">
      <formula>L23&gt;0</formula>
    </cfRule>
    <cfRule type="expression" dxfId="2839" priority="65">
      <formula>L23&lt;0</formula>
    </cfRule>
  </conditionalFormatting>
  <conditionalFormatting sqref="L31 L33 L40 L35 L42 L37:L38">
    <cfRule type="expression" dxfId="2838" priority="62">
      <formula>L31&gt;0</formula>
    </cfRule>
    <cfRule type="expression" dxfId="2837" priority="63">
      <formula>L31&lt;0</formula>
    </cfRule>
  </conditionalFormatting>
  <conditionalFormatting sqref="L32 L39 L34 L41 L36 L43">
    <cfRule type="expression" dxfId="2836" priority="60">
      <formula>L32&gt;0</formula>
    </cfRule>
    <cfRule type="expression" dxfId="2835" priority="61">
      <formula>L32&lt;0</formula>
    </cfRule>
  </conditionalFormatting>
  <conditionalFormatting sqref="L45 L47 L49 L51 L53">
    <cfRule type="expression" dxfId="2834" priority="58">
      <formula>L45&gt;0</formula>
    </cfRule>
    <cfRule type="expression" dxfId="2833" priority="59">
      <formula>L45&lt;0</formula>
    </cfRule>
  </conditionalFormatting>
  <conditionalFormatting sqref="L46 L48 L50 L52">
    <cfRule type="expression" dxfId="2832" priority="56">
      <formula>L46&gt;0</formula>
    </cfRule>
    <cfRule type="expression" dxfId="2831" priority="57">
      <formula>L46&lt;0</formula>
    </cfRule>
  </conditionalFormatting>
  <conditionalFormatting sqref="L54 L56 L58 L60 L62">
    <cfRule type="expression" dxfId="2830" priority="54">
      <formula>L54&gt;0</formula>
    </cfRule>
    <cfRule type="expression" dxfId="2829" priority="55">
      <formula>L54&lt;0</formula>
    </cfRule>
  </conditionalFormatting>
  <conditionalFormatting sqref="L55 L57 L59 L61">
    <cfRule type="expression" dxfId="2828" priority="52">
      <formula>L55&gt;0</formula>
    </cfRule>
    <cfRule type="expression" dxfId="2827" priority="53">
      <formula>L55&lt;0</formula>
    </cfRule>
  </conditionalFormatting>
  <conditionalFormatting sqref="L66 L68 L70 L72 L74">
    <cfRule type="expression" dxfId="2826" priority="50">
      <formula>L66&gt;0</formula>
    </cfRule>
    <cfRule type="expression" dxfId="2825" priority="51">
      <formula>L66&lt;0</formula>
    </cfRule>
  </conditionalFormatting>
  <conditionalFormatting sqref="L58:L79">
    <cfRule type="expression" dxfId="2824" priority="48">
      <formula>L58&gt;0</formula>
    </cfRule>
    <cfRule type="expression" dxfId="2823" priority="49">
      <formula>L58&lt;0</formula>
    </cfRule>
  </conditionalFormatting>
  <conditionalFormatting sqref="L75 L77 L79 L81 L83">
    <cfRule type="expression" dxfId="2822" priority="46">
      <formula>L75&gt;0</formula>
    </cfRule>
    <cfRule type="expression" dxfId="2821" priority="47">
      <formula>L75&lt;0</formula>
    </cfRule>
  </conditionalFormatting>
  <conditionalFormatting sqref="L76 L78 L80 L82">
    <cfRule type="expression" dxfId="2820" priority="44">
      <formula>L76&gt;0</formula>
    </cfRule>
    <cfRule type="expression" dxfId="2819" priority="45">
      <formula>L76&lt;0</formula>
    </cfRule>
  </conditionalFormatting>
  <conditionalFormatting sqref="L82 L84 L88 L90">
    <cfRule type="expression" dxfId="2818" priority="42">
      <formula>L82&gt;0</formula>
    </cfRule>
    <cfRule type="expression" dxfId="2817" priority="43">
      <formula>L82&lt;0</formula>
    </cfRule>
  </conditionalFormatting>
  <conditionalFormatting sqref="L83 L85 L89">
    <cfRule type="expression" dxfId="2816" priority="40">
      <formula>L83&gt;0</formula>
    </cfRule>
    <cfRule type="expression" dxfId="281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14" priority="37">
      <formula>M44&gt;0</formula>
    </cfRule>
    <cfRule type="expression" dxfId="2813" priority="38">
      <formula>M44&lt;0</formula>
    </cfRule>
  </conditionalFormatting>
  <conditionalFormatting sqref="M62:M66">
    <cfRule type="expression" dxfId="2812" priority="35">
      <formula>M62&gt;0</formula>
    </cfRule>
    <cfRule type="expression" dxfId="2811" priority="36">
      <formula>M62&lt;0</formula>
    </cfRule>
  </conditionalFormatting>
  <conditionalFormatting sqref="E86">
    <cfRule type="expression" dxfId="2810" priority="34">
      <formula>$H86=0</formula>
    </cfRule>
  </conditionalFormatting>
  <conditionalFormatting sqref="K86">
    <cfRule type="expression" dxfId="2809" priority="32">
      <formula>K86&gt;0</formula>
    </cfRule>
    <cfRule type="expression" dxfId="2808" priority="33">
      <formula>K86&lt;0</formula>
    </cfRule>
  </conditionalFormatting>
  <conditionalFormatting sqref="M86">
    <cfRule type="expression" dxfId="2807" priority="30">
      <formula>M86&gt;0</formula>
    </cfRule>
    <cfRule type="expression" dxfId="2806" priority="31">
      <formula>M86&lt;0</formula>
    </cfRule>
  </conditionalFormatting>
  <conditionalFormatting sqref="L86">
    <cfRule type="expression" dxfId="2805" priority="28">
      <formula>L86&gt;0</formula>
    </cfRule>
    <cfRule type="expression" dxfId="280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03" priority="22">
      <formula>K61&gt;0</formula>
    </cfRule>
    <cfRule type="expression" dxfId="2802" priority="23">
      <formula>K61&lt;0</formula>
    </cfRule>
  </conditionalFormatting>
  <conditionalFormatting sqref="K44">
    <cfRule type="expression" dxfId="2801" priority="20">
      <formula>K44&gt;0</formula>
    </cfRule>
    <cfRule type="expression" dxfId="2800" priority="21">
      <formula>K44&lt;0</formula>
    </cfRule>
  </conditionalFormatting>
  <conditionalFormatting sqref="E87">
    <cfRule type="expression" dxfId="2799" priority="19">
      <formula>$H87=0</formula>
    </cfRule>
  </conditionalFormatting>
  <conditionalFormatting sqref="K87">
    <cfRule type="expression" dxfId="2798" priority="17">
      <formula>K87&gt;0</formula>
    </cfRule>
    <cfRule type="expression" dxfId="2797" priority="18">
      <formula>K87&lt;0</formula>
    </cfRule>
  </conditionalFormatting>
  <conditionalFormatting sqref="M87">
    <cfRule type="expression" dxfId="2796" priority="15">
      <formula>M87&gt;0</formula>
    </cfRule>
    <cfRule type="expression" dxfId="2795" priority="16">
      <formula>M87&lt;0</formula>
    </cfRule>
  </conditionalFormatting>
  <conditionalFormatting sqref="L87">
    <cfRule type="expression" dxfId="2794" priority="13">
      <formula>L87&gt;0</formula>
    </cfRule>
    <cfRule type="expression" dxfId="2793" priority="14">
      <formula>L87&lt;0</formula>
    </cfRule>
  </conditionalFormatting>
  <conditionalFormatting sqref="E88">
    <cfRule type="expression" dxfId="2792" priority="9">
      <formula>$H88=0</formula>
    </cfRule>
  </conditionalFormatting>
  <conditionalFormatting sqref="E89">
    <cfRule type="expression" dxfId="279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24" location="CVS!A1" display="CVS"/>
    <hyperlink ref="E43" location="ADBE!A1" display="ADBE"/>
    <hyperlink ref="E5" location="MRO!A1" display="MRO"/>
    <hyperlink ref="E21" location="GE!A1" display="GE"/>
    <hyperlink ref="E7" location="XRAY!A1" display="XRAY"/>
    <hyperlink ref="E44" location="XLP!A1" display="XLP"/>
    <hyperlink ref="E15" location="KR!A1" display="KR"/>
    <hyperlink ref="E45" location="F!A1" display="F"/>
    <hyperlink ref="E46" location="JNJ!A1" display="JNJ"/>
    <hyperlink ref="E47" location="ULTA!A1" display="ULTA"/>
    <hyperlink ref="E13" location="FRC!A1" display="FRC"/>
    <hyperlink ref="E48" location="AAP!A1" display="AAP"/>
    <hyperlink ref="E26" location="CMCSA!A1" display="CMCSA"/>
    <hyperlink ref="E49" location="XEC!A1" display="XEC"/>
    <hyperlink ref="E10" location="WRK!A1" display="WRK"/>
    <hyperlink ref="E20" location="MO!A1" display="MO"/>
    <hyperlink ref="E4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56" location="FL!A1" display="FL"/>
    <hyperlink ref="E9" location="MLM!A1" display="MLM"/>
    <hyperlink ref="E3" location="KHC!A1" display="KHC"/>
    <hyperlink ref="E57" location="KBWY!A1" display="KBWY"/>
    <hyperlink ref="E27" location="AYI!A1" display="AYI"/>
    <hyperlink ref="E58" location="DIA!A1" display="DIA"/>
    <hyperlink ref="E22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3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6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3"/>
  <sheetViews>
    <sheetView topLeftCell="H1" zoomScaleNormal="100" workbookViewId="0">
      <pane ySplit="1" topLeftCell="A721" activePane="bottomLeft" state="frozen"/>
      <selection pane="bottomLeft" activeCell="F744" sqref="F74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117593.35999999999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22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178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>I742-R742</f>
        <v>148540.88</v>
      </c>
      <c r="T742" s="170">
        <v>-33845</v>
      </c>
      <c r="U742" s="170">
        <f t="shared" ref="U742" si="445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6">E742/(A742/365.25)/V742</f>
        <v>0.90985427157821597</v>
      </c>
      <c r="Y742" s="171">
        <f t="shared" ref="Y742" si="447">O742/W742</f>
        <v>0.47933432947562815</v>
      </c>
      <c r="Z742" s="784">
        <f t="shared" ref="Z742" si="448">-(E742-N742)</f>
        <v>1.3884751736079615E-3</v>
      </c>
    </row>
    <row r="743" spans="1:26" ht="20.100000000000001" customHeight="1" x14ac:dyDescent="0.25">
      <c r="A743" s="160">
        <f t="shared" ref="A743" si="449">B743-$B$2</f>
        <v>1141</v>
      </c>
      <c r="B743" s="169">
        <v>43374</v>
      </c>
      <c r="C743" s="211">
        <v>2924.59</v>
      </c>
      <c r="D743" s="168">
        <f t="shared" ref="D743" si="450">(C743-C742)/C742</f>
        <v>3.6410682297064933E-3</v>
      </c>
      <c r="E743" s="205">
        <f t="shared" ref="E743" si="451">(C743-$C$2)/$C$2</f>
        <v>0.39104564220619853</v>
      </c>
      <c r="F743" s="215">
        <v>8037.3</v>
      </c>
      <c r="G743" s="168">
        <f t="shared" ref="G743" si="452">(F743-F742)/F742</f>
        <v>-1.1247335748507312E-3</v>
      </c>
      <c r="H743" s="199">
        <f t="shared" ref="H743" si="453">(F743-F$2)/F$2</f>
        <v>0.57851012431997184</v>
      </c>
      <c r="I743" s="822">
        <v>417593.36</v>
      </c>
      <c r="J743" s="170">
        <v>300000</v>
      </c>
      <c r="K743" s="170">
        <f t="shared" ref="K743" si="454">I743-I742-J743+J742</f>
        <v>1377.0799999999581</v>
      </c>
      <c r="L743" s="168">
        <f t="shared" ref="L743" si="455">K743/I742</f>
        <v>3.3085683241413765E-3</v>
      </c>
      <c r="M743" s="178">
        <f t="shared" ref="M743" si="456">I743-J743</f>
        <v>117593.35999999999</v>
      </c>
      <c r="N743" s="180">
        <f t="shared" ref="N743" si="457">M743/J743</f>
        <v>0.39197786666666662</v>
      </c>
      <c r="O743" s="179">
        <f t="shared" ref="O743" si="458">N743/(A743/365.25)</f>
        <v>0.12547757738825591</v>
      </c>
      <c r="P743" s="178" t="b">
        <f t="shared" ref="P743" si="459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>I743-R743</f>
        <v>155137.68</v>
      </c>
      <c r="T743" s="170">
        <v>-33676</v>
      </c>
      <c r="U743" s="170">
        <f t="shared" ref="U743" si="460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1">E743/(A743/365.25)/V743</f>
        <v>0.91986337133927398</v>
      </c>
      <c r="Y743" s="171">
        <f t="shared" ref="Y743" si="462">O743/W743</f>
        <v>0.48405752084766229</v>
      </c>
      <c r="Z743" s="784">
        <f t="shared" ref="Z743" si="463">-(E743-N743)</f>
        <v>9.322244604680896E-4</v>
      </c>
    </row>
  </sheetData>
  <conditionalFormatting sqref="L74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65" activePane="bottomLeft" state="frozen"/>
      <selection activeCell="E5" sqref="E5"/>
      <selection pane="bottomLeft" activeCell="S302" sqref="S302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118742.65486666822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117593.37486666829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117593.35999999999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1.4866668308968656E-2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790" priority="7">
      <formula>#REF!&gt;0</formula>
    </cfRule>
    <cfRule type="expression" dxfId="278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1" t="s">
        <v>78</v>
      </c>
      <c r="P42" s="87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8" priority="58">
      <formula>F19&gt;0</formula>
    </cfRule>
    <cfRule type="expression" dxfId="278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6" priority="47">
      <formula>H25&gt;0</formula>
    </cfRule>
    <cfRule type="expression" dxfId="2785" priority="48">
      <formula>H25&lt;0</formula>
    </cfRule>
  </conditionalFormatting>
  <conditionalFormatting sqref="M39">
    <cfRule type="expression" dxfId="2784" priority="45">
      <formula>M39&gt;0</formula>
    </cfRule>
    <cfRule type="expression" dxfId="2783" priority="46">
      <formula>M39&lt;0</formula>
    </cfRule>
  </conditionalFormatting>
  <conditionalFormatting sqref="F61:F67">
    <cfRule type="expression" dxfId="2782" priority="43">
      <formula>F61&gt;0</formula>
    </cfRule>
    <cfRule type="expression" dxfId="2781" priority="44">
      <formula>F61&lt;0</formula>
    </cfRule>
  </conditionalFormatting>
  <conditionalFormatting sqref="H61:H67">
    <cfRule type="expression" dxfId="2780" priority="41">
      <formula>H61&gt;0</formula>
    </cfRule>
    <cfRule type="expression" dxfId="2779" priority="42">
      <formula>H61&lt;0</formula>
    </cfRule>
  </conditionalFormatting>
  <conditionalFormatting sqref="F21:F24">
    <cfRule type="expression" dxfId="2778" priority="39">
      <formula>F21&gt;0</formula>
    </cfRule>
    <cfRule type="expression" dxfId="2777" priority="40">
      <formula>F21&lt;0</formula>
    </cfRule>
  </conditionalFormatting>
  <conditionalFormatting sqref="H21:H24">
    <cfRule type="expression" dxfId="2776" priority="37">
      <formula>H21&gt;0</formula>
    </cfRule>
    <cfRule type="expression" dxfId="2775" priority="38">
      <formula>H21&lt;0</formula>
    </cfRule>
  </conditionalFormatting>
  <conditionalFormatting sqref="I25:I28">
    <cfRule type="expression" dxfId="2774" priority="31">
      <formula>I25&gt;0</formula>
    </cfRule>
    <cfRule type="expression" dxfId="2773" priority="32">
      <formula>I25&lt;0</formula>
    </cfRule>
  </conditionalFormatting>
  <conditionalFormatting sqref="I21:I24">
    <cfRule type="expression" dxfId="2772" priority="29">
      <formula>I21&gt;0</formula>
    </cfRule>
    <cfRule type="expression" dxfId="2771" priority="30">
      <formula>I21&lt;0</formula>
    </cfRule>
  </conditionalFormatting>
  <conditionalFormatting sqref="H29">
    <cfRule type="expression" dxfId="2770" priority="27">
      <formula>H29&gt;0</formula>
    </cfRule>
    <cfRule type="expression" dxfId="2769" priority="28">
      <formula>H29&lt;0</formula>
    </cfRule>
  </conditionalFormatting>
  <conditionalFormatting sqref="H30">
    <cfRule type="expression" dxfId="2768" priority="25">
      <formula>H30&gt;0</formula>
    </cfRule>
    <cfRule type="expression" dxfId="2767" priority="26">
      <formula>H30&lt;0</formula>
    </cfRule>
  </conditionalFormatting>
  <conditionalFormatting sqref="H31">
    <cfRule type="expression" dxfId="2766" priority="23">
      <formula>H31&gt;0</formula>
    </cfRule>
    <cfRule type="expression" dxfId="2765" priority="24">
      <formula>H31&lt;0</formula>
    </cfRule>
  </conditionalFormatting>
  <conditionalFormatting sqref="Q7">
    <cfRule type="expression" dxfId="2764" priority="21">
      <formula>Q7&gt;0</formula>
    </cfRule>
    <cfRule type="expression" dxfId="2763" priority="22">
      <formula>Q7&lt;0</formula>
    </cfRule>
  </conditionalFormatting>
  <conditionalFormatting sqref="Q8">
    <cfRule type="expression" dxfId="2762" priority="19">
      <formula>Q8&gt;0</formula>
    </cfRule>
    <cfRule type="expression" dxfId="2761" priority="20">
      <formula>Q8&lt;0</formula>
    </cfRule>
  </conditionalFormatting>
  <conditionalFormatting sqref="F73:F82">
    <cfRule type="expression" dxfId="2760" priority="17">
      <formula>F73&gt;0</formula>
    </cfRule>
    <cfRule type="expression" dxfId="2759" priority="18">
      <formula>F73&lt;0</formula>
    </cfRule>
  </conditionalFormatting>
  <conditionalFormatting sqref="H73:H76">
    <cfRule type="expression" dxfId="2758" priority="15">
      <formula>H73&gt;0</formula>
    </cfRule>
    <cfRule type="expression" dxfId="2757" priority="16">
      <formula>H73&lt;0</formula>
    </cfRule>
  </conditionalFormatting>
  <conditionalFormatting sqref="F69:F72">
    <cfRule type="expression" dxfId="2756" priority="13">
      <formula>F69&gt;0</formula>
    </cfRule>
    <cfRule type="expression" dxfId="2755" priority="14">
      <formula>F69&lt;0</formula>
    </cfRule>
  </conditionalFormatting>
  <conditionalFormatting sqref="H69:H72">
    <cfRule type="expression" dxfId="2754" priority="11">
      <formula>H69&gt;0</formula>
    </cfRule>
    <cfRule type="expression" dxfId="2753" priority="12">
      <formula>H69&lt;0</formula>
    </cfRule>
  </conditionalFormatting>
  <conditionalFormatting sqref="I73:I76">
    <cfRule type="expression" dxfId="2752" priority="9">
      <formula>I73&gt;0</formula>
    </cfRule>
    <cfRule type="expression" dxfId="2751" priority="10">
      <formula>I73&lt;0</formula>
    </cfRule>
  </conditionalFormatting>
  <conditionalFormatting sqref="I69:I72">
    <cfRule type="expression" dxfId="2750" priority="7">
      <formula>I69&gt;0</formula>
    </cfRule>
    <cfRule type="expression" dxfId="2749" priority="8">
      <formula>I69&lt;0</formula>
    </cfRule>
  </conditionalFormatting>
  <conditionalFormatting sqref="H77">
    <cfRule type="expression" dxfId="2748" priority="5">
      <formula>H77&gt;0</formula>
    </cfRule>
    <cfRule type="expression" dxfId="2747" priority="6">
      <formula>H77&lt;0</formula>
    </cfRule>
  </conditionalFormatting>
  <conditionalFormatting sqref="H78">
    <cfRule type="expression" dxfId="2746" priority="3">
      <formula>H78&gt;0</formula>
    </cfRule>
    <cfRule type="expression" dxfId="2745" priority="4">
      <formula>H78&lt;0</formula>
    </cfRule>
  </conditionalFormatting>
  <conditionalFormatting sqref="H79">
    <cfRule type="expression" dxfId="2744" priority="1">
      <formula>H79&gt;0</formula>
    </cfRule>
    <cfRule type="expression" dxfId="274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1" t="s">
        <v>78</v>
      </c>
      <c r="P42" s="87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42" priority="29">
      <formula>N19&gt;0</formula>
    </cfRule>
    <cfRule type="expression" dxfId="274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40" priority="23">
      <formula>F22&gt;0</formula>
    </cfRule>
    <cfRule type="expression" dxfId="2739" priority="24">
      <formula>F22&lt;0</formula>
    </cfRule>
  </conditionalFormatting>
  <conditionalFormatting sqref="H22:H31">
    <cfRule type="expression" dxfId="2738" priority="21">
      <formula>H22&gt;0</formula>
    </cfRule>
    <cfRule type="expression" dxfId="2737" priority="22">
      <formula>H22&lt;0</formula>
    </cfRule>
  </conditionalFormatting>
  <conditionalFormatting sqref="I21:J31">
    <cfRule type="expression" dxfId="2736" priority="19">
      <formula>I21&gt;0</formula>
    </cfRule>
    <cfRule type="expression" dxfId="2735" priority="20">
      <formula>I21&lt;0</formula>
    </cfRule>
  </conditionalFormatting>
  <conditionalFormatting sqref="Q8">
    <cfRule type="expression" dxfId="2734" priority="11">
      <formula>Q8&gt;0</formula>
    </cfRule>
    <cfRule type="expression" dxfId="2733" priority="12">
      <formula>Q8&lt;0</formula>
    </cfRule>
  </conditionalFormatting>
  <conditionalFormatting sqref="Q7">
    <cfRule type="expression" dxfId="2732" priority="13">
      <formula>Q7&gt;0</formula>
    </cfRule>
    <cfRule type="expression" dxfId="2731" priority="14">
      <formula>Q7&lt;0</formula>
    </cfRule>
  </conditionalFormatting>
  <conditionalFormatting sqref="F56:F66">
    <cfRule type="expression" dxfId="2730" priority="9">
      <formula>F56&gt;0</formula>
    </cfRule>
    <cfRule type="expression" dxfId="2729" priority="10">
      <formula>F56&lt;0</formula>
    </cfRule>
  </conditionalFormatting>
  <conditionalFormatting sqref="H56:H66">
    <cfRule type="expression" dxfId="2728" priority="7">
      <formula>H56&gt;0</formula>
    </cfRule>
    <cfRule type="expression" dxfId="2727" priority="8">
      <formula>H56&lt;0</formula>
    </cfRule>
  </conditionalFormatting>
  <conditionalFormatting sqref="I56:I66">
    <cfRule type="expression" dxfId="2726" priority="5">
      <formula>I56&gt;0</formula>
    </cfRule>
    <cfRule type="expression" dxfId="2725" priority="6">
      <formula>I56&lt;0</formula>
    </cfRule>
  </conditionalFormatting>
  <conditionalFormatting sqref="F21">
    <cfRule type="expression" dxfId="2724" priority="3">
      <formula>F21&gt;0</formula>
    </cfRule>
    <cfRule type="expression" dxfId="2723" priority="4">
      <formula>F21&lt;0</formula>
    </cfRule>
  </conditionalFormatting>
  <conditionalFormatting sqref="H21">
    <cfRule type="expression" dxfId="2722" priority="1">
      <formula>H21&gt;0</formula>
    </cfRule>
    <cfRule type="expression" dxfId="272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20" priority="64">
      <formula>N23&gt;0</formula>
    </cfRule>
    <cfRule type="expression" dxfId="271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8" priority="58">
      <formula>F79&gt;0</formula>
    </cfRule>
    <cfRule type="expression" dxfId="2717" priority="59">
      <formula>F79&lt;0</formula>
    </cfRule>
  </conditionalFormatting>
  <conditionalFormatting sqref="H79:H97 H101:H118">
    <cfRule type="expression" dxfId="2716" priority="56">
      <formula>H79&gt;0</formula>
    </cfRule>
    <cfRule type="expression" dxfId="2715" priority="57">
      <formula>H79&lt;0</formula>
    </cfRule>
  </conditionalFormatting>
  <conditionalFormatting sqref="I75:I97 I100:I118">
    <cfRule type="expression" dxfId="2714" priority="54">
      <formula>I75&gt;0</formula>
    </cfRule>
    <cfRule type="expression" dxfId="2713" priority="55">
      <formula>I75&lt;0</formula>
    </cfRule>
  </conditionalFormatting>
  <conditionalFormatting sqref="Q7">
    <cfRule type="expression" dxfId="2712" priority="52">
      <formula>Q7&gt;0</formula>
    </cfRule>
    <cfRule type="expression" dxfId="2711" priority="53">
      <formula>Q7&lt;0</formula>
    </cfRule>
  </conditionalFormatting>
  <conditionalFormatting sqref="Q8">
    <cfRule type="expression" dxfId="2710" priority="50">
      <formula>Q8&gt;0</formula>
    </cfRule>
    <cfRule type="expression" dxfId="2709" priority="51">
      <formula>Q8&lt;0</formula>
    </cfRule>
  </conditionalFormatting>
  <conditionalFormatting sqref="F75:F78">
    <cfRule type="expression" dxfId="2708" priority="48">
      <formula>F75&gt;0</formula>
    </cfRule>
    <cfRule type="expression" dxfId="2707" priority="49">
      <formula>F75&lt;0</formula>
    </cfRule>
  </conditionalFormatting>
  <conditionalFormatting sqref="H75:H78">
    <cfRule type="expression" dxfId="2706" priority="46">
      <formula>H75&gt;0</formula>
    </cfRule>
    <cfRule type="expression" dxfId="2705" priority="47">
      <formula>H75&lt;0</formula>
    </cfRule>
  </conditionalFormatting>
  <conditionalFormatting sqref="F100:F114">
    <cfRule type="expression" dxfId="2704" priority="40">
      <formula>F100&gt;0</formula>
    </cfRule>
    <cfRule type="expression" dxfId="2703" priority="41">
      <formula>F100&lt;0</formula>
    </cfRule>
  </conditionalFormatting>
  <conditionalFormatting sqref="H100:H114">
    <cfRule type="expression" dxfId="2702" priority="38">
      <formula>H100&gt;0</formula>
    </cfRule>
    <cfRule type="expression" dxfId="2701" priority="39">
      <formula>H100&lt;0</formula>
    </cfRule>
  </conditionalFormatting>
  <conditionalFormatting sqref="F29:F67">
    <cfRule type="expression" dxfId="2700" priority="36">
      <formula>F29&gt;0</formula>
    </cfRule>
    <cfRule type="expression" dxfId="2699" priority="37">
      <formula>F29&lt;0</formula>
    </cfRule>
  </conditionalFormatting>
  <conditionalFormatting sqref="H29:H63">
    <cfRule type="expression" dxfId="2698" priority="34">
      <formula>H29&gt;0</formula>
    </cfRule>
    <cfRule type="expression" dxfId="2697" priority="35">
      <formula>H29&lt;0</formula>
    </cfRule>
  </conditionalFormatting>
  <conditionalFormatting sqref="J38:J68">
    <cfRule type="expression" dxfId="2696" priority="32">
      <formula>J38&gt;0</formula>
    </cfRule>
    <cfRule type="expression" dxfId="2695" priority="33">
      <formula>J38&lt;0</formula>
    </cfRule>
  </conditionalFormatting>
  <conditionalFormatting sqref="J43">
    <cfRule type="expression" dxfId="2694" priority="30">
      <formula>J43&gt;0</formula>
    </cfRule>
    <cfRule type="expression" dxfId="2693" priority="31">
      <formula>J43&lt;0</formula>
    </cfRule>
  </conditionalFormatting>
  <conditionalFormatting sqref="Q9">
    <cfRule type="expression" dxfId="2692" priority="24">
      <formula>Q9&gt;0</formula>
    </cfRule>
    <cfRule type="expression" dxfId="2691" priority="25">
      <formula>Q9&lt;0</formula>
    </cfRule>
  </conditionalFormatting>
  <conditionalFormatting sqref="R4">
    <cfRule type="expression" dxfId="2690" priority="26">
      <formula>R4&gt;0</formula>
    </cfRule>
    <cfRule type="expression" dxfId="268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8" priority="21">
      <formula>F120&gt;0</formula>
    </cfRule>
    <cfRule type="expression" dxfId="2687" priority="22">
      <formula>F120&lt;0</formula>
    </cfRule>
  </conditionalFormatting>
  <conditionalFormatting sqref="H120:H160">
    <cfRule type="expression" dxfId="2686" priority="19">
      <formula>H120&gt;0</formula>
    </cfRule>
    <cfRule type="expression" dxfId="2685" priority="20">
      <formula>H120&lt;0</formula>
    </cfRule>
  </conditionalFormatting>
  <conditionalFormatting sqref="J129:J160">
    <cfRule type="expression" dxfId="2684" priority="17">
      <formula>J129&gt;0</formula>
    </cfRule>
    <cfRule type="expression" dxfId="2683" priority="18">
      <formula>J129&lt;0</formula>
    </cfRule>
  </conditionalFormatting>
  <conditionalFormatting sqref="J134">
    <cfRule type="expression" dxfId="2682" priority="15">
      <formula>J134&gt;0</formula>
    </cfRule>
    <cfRule type="expression" dxfId="2681" priority="16">
      <formula>J134&lt;0</formula>
    </cfRule>
  </conditionalFormatting>
  <conditionalFormatting sqref="J31:J40">
    <cfRule type="expression" dxfId="2680" priority="13">
      <formula>J31&gt;0</formula>
    </cfRule>
    <cfRule type="expression" dxfId="2679" priority="14">
      <formula>J31&lt;0</formula>
    </cfRule>
  </conditionalFormatting>
  <conditionalFormatting sqref="J36:J37">
    <cfRule type="expression" dxfId="2678" priority="11">
      <formula>J36&gt;0</formula>
    </cfRule>
    <cfRule type="expression" dxfId="2677" priority="12">
      <formula>J36&lt;0</formula>
    </cfRule>
  </conditionalFormatting>
  <conditionalFormatting sqref="Q10">
    <cfRule type="expression" dxfId="2676" priority="9">
      <formula>Q10&gt;0</formula>
    </cfRule>
    <cfRule type="expression" dxfId="2675" priority="10">
      <formula>Q10&lt;0</formula>
    </cfRule>
  </conditionalFormatting>
  <conditionalFormatting sqref="K38:K55 K57:K68">
    <cfRule type="expression" dxfId="2674" priority="7">
      <formula>K38&gt;0</formula>
    </cfRule>
    <cfRule type="expression" dxfId="2673" priority="8">
      <formula>K38&lt;0</formula>
    </cfRule>
  </conditionalFormatting>
  <conditionalFormatting sqref="K43">
    <cfRule type="expression" dxfId="2672" priority="5">
      <formula>K43&gt;0</formula>
    </cfRule>
    <cfRule type="expression" dxfId="2671" priority="6">
      <formula>K43&lt;0</formula>
    </cfRule>
  </conditionalFormatting>
  <conditionalFormatting sqref="K31:K40">
    <cfRule type="expression" dxfId="2670" priority="3">
      <formula>K31&gt;0</formula>
    </cfRule>
    <cfRule type="expression" dxfId="2669" priority="4">
      <formula>K31&lt;0</formula>
    </cfRule>
  </conditionalFormatting>
  <conditionalFormatting sqref="K36:K37">
    <cfRule type="expression" dxfId="2668" priority="1">
      <formula>K36&gt;0</formula>
    </cfRule>
    <cfRule type="expression" dxfId="266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92.789900000000003</v>
      </c>
      <c r="R4" s="495">
        <v>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9278.99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1159.4299999999994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1159.4299999999994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0.14279468345575369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1.6381093200876388E-2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14.297365177195685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102.06889000000001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101.14099100000001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100.213092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99.285193000000007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98.35729400000001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97.429395000000014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96.501496000000003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95.573597000000007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94.64569800000001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93.717798999999999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92.789900000000003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91.862001000000006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90.934101999999996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90.006202999999999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89.078304000000003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88.150404999999992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87.222505999999996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86.294607000000013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85.366708000000003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84.438809000000006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83.51091000000001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6" priority="31">
      <formula>F47&gt;0</formula>
    </cfRule>
    <cfRule type="expression" dxfId="2665" priority="32">
      <formula>F47&lt;0</formula>
    </cfRule>
  </conditionalFormatting>
  <conditionalFormatting sqref="Q7">
    <cfRule type="expression" dxfId="2664" priority="29">
      <formula>Q7&gt;0</formula>
    </cfRule>
    <cfRule type="expression" dxfId="2663" priority="30">
      <formula>Q7&lt;0</formula>
    </cfRule>
  </conditionalFormatting>
  <conditionalFormatting sqref="Q8">
    <cfRule type="expression" dxfId="2662" priority="27">
      <formula>Q8&gt;0</formula>
    </cfRule>
    <cfRule type="expression" dxfId="2661" priority="28">
      <formula>Q8&lt;0</formula>
    </cfRule>
  </conditionalFormatting>
  <conditionalFormatting sqref="F33:F46">
    <cfRule type="expression" dxfId="2660" priority="25">
      <formula>F33&gt;0</formula>
    </cfRule>
    <cfRule type="expression" dxfId="2659" priority="26">
      <formula>F33&lt;0</formula>
    </cfRule>
  </conditionalFormatting>
  <conditionalFormatting sqref="H33:H46">
    <cfRule type="expression" dxfId="2658" priority="23">
      <formula>H33&gt;0</formula>
    </cfRule>
    <cfRule type="expression" dxfId="2657" priority="24">
      <formula>H33&lt;0</formula>
    </cfRule>
  </conditionalFormatting>
  <conditionalFormatting sqref="Q10">
    <cfRule type="expression" dxfId="2656" priority="21">
      <formula>Q10&gt;0</formula>
    </cfRule>
    <cfRule type="expression" dxfId="2655" priority="22">
      <formula>Q10&lt;0</formula>
    </cfRule>
  </conditionalFormatting>
  <conditionalFormatting sqref="J25:J38">
    <cfRule type="expression" dxfId="2654" priority="19">
      <formula>J25&gt;0</formula>
    </cfRule>
    <cfRule type="expression" dxfId="2653" priority="20">
      <formula>J25&lt;0</formula>
    </cfRule>
  </conditionalFormatting>
  <conditionalFormatting sqref="K38">
    <cfRule type="expression" dxfId="2652" priority="17">
      <formula>K38&gt;0</formula>
    </cfRule>
    <cfRule type="expression" dxfId="2651" priority="18">
      <formula>K38&lt;0</formula>
    </cfRule>
  </conditionalFormatting>
  <conditionalFormatting sqref="L25:L38">
    <cfRule type="expression" dxfId="2650" priority="15">
      <formula>L25&gt;0</formula>
    </cfRule>
    <cfRule type="expression" dxfId="2649" priority="16">
      <formula>L25&lt;0</formula>
    </cfRule>
  </conditionalFormatting>
  <conditionalFormatting sqref="F89:F110">
    <cfRule type="expression" dxfId="2648" priority="13">
      <formula>F89&gt;0</formula>
    </cfRule>
    <cfRule type="expression" dxfId="2647" priority="14">
      <formula>F89&lt;0</formula>
    </cfRule>
  </conditionalFormatting>
  <conditionalFormatting sqref="H89:H110">
    <cfRule type="expression" dxfId="2646" priority="11">
      <formula>H89&gt;0</formula>
    </cfRule>
    <cfRule type="expression" dxfId="2645" priority="12">
      <formula>H89&lt;0</formula>
    </cfRule>
  </conditionalFormatting>
  <conditionalFormatting sqref="J89:J102">
    <cfRule type="expression" dxfId="2644" priority="9">
      <formula>J89&gt;0</formula>
    </cfRule>
    <cfRule type="expression" dxfId="2643" priority="10">
      <formula>J89&lt;0</formula>
    </cfRule>
  </conditionalFormatting>
  <conditionalFormatting sqref="K89:K102">
    <cfRule type="expression" dxfId="2642" priority="7">
      <formula>K89&gt;0</formula>
    </cfRule>
    <cfRule type="expression" dxfId="2641" priority="8">
      <formula>K89&lt;0</formula>
    </cfRule>
  </conditionalFormatting>
  <conditionalFormatting sqref="L89:L102">
    <cfRule type="expression" dxfId="2640" priority="5">
      <formula>L89&gt;0</formula>
    </cfRule>
    <cfRule type="expression" dxfId="2639" priority="6">
      <formula>L89&lt;0</formula>
    </cfRule>
  </conditionalFormatting>
  <conditionalFormatting sqref="F25:F32">
    <cfRule type="expression" dxfId="2638" priority="3">
      <formula>F25&gt;0</formula>
    </cfRule>
    <cfRule type="expression" dxfId="2637" priority="4">
      <formula>F25&lt;0</formula>
    </cfRule>
  </conditionalFormatting>
  <conditionalFormatting sqref="H25:H32">
    <cfRule type="expression" dxfId="2636" priority="1">
      <formula>H25&gt;0</formula>
    </cfRule>
    <cfRule type="expression" dxfId="26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2478.1502999999998</v>
      </c>
      <c r="R4" s="495">
        <v>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9912.6011999999992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-1075.3988000000008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-1075.3988000000008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-9.7870294867127852E-2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12.773970618556699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2725.96533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2701.1838269999998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2676.4023240000001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2651.620821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2626.8393179999998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2602.0578149999997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2577.276312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2552.4948089999998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2527.7133059999996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2502.9318029999999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2478.1502999999998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2453.3687969999996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2428.5872939999999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2403.8057909999998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2379.0242879999996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2354.2427849999999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2329.4612819999998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2304.6797790000001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2279.8982759999999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2255.1167729999997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2230.33527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4" priority="31">
      <formula>F47&gt;0</formula>
    </cfRule>
    <cfRule type="expression" dxfId="2633" priority="32">
      <formula>F47&lt;0</formula>
    </cfRule>
  </conditionalFormatting>
  <conditionalFormatting sqref="Q7">
    <cfRule type="expression" dxfId="2632" priority="29">
      <formula>Q7&gt;0</formula>
    </cfRule>
    <cfRule type="expression" dxfId="2631" priority="30">
      <formula>Q7&lt;0</formula>
    </cfRule>
  </conditionalFormatting>
  <conditionalFormatting sqref="Q8">
    <cfRule type="expression" dxfId="2630" priority="27">
      <formula>Q8&gt;0</formula>
    </cfRule>
    <cfRule type="expression" dxfId="2629" priority="28">
      <formula>Q8&lt;0</formula>
    </cfRule>
  </conditionalFormatting>
  <conditionalFormatting sqref="F31:F46">
    <cfRule type="expression" dxfId="2628" priority="25">
      <formula>F31&gt;0</formula>
    </cfRule>
    <cfRule type="expression" dxfId="2627" priority="26">
      <formula>F31&lt;0</formula>
    </cfRule>
  </conditionalFormatting>
  <conditionalFormatting sqref="H31:H46">
    <cfRule type="expression" dxfId="2626" priority="23">
      <formula>H31&gt;0</formula>
    </cfRule>
    <cfRule type="expression" dxfId="2625" priority="24">
      <formula>H31&lt;0</formula>
    </cfRule>
  </conditionalFormatting>
  <conditionalFormatting sqref="Q10">
    <cfRule type="expression" dxfId="2624" priority="21">
      <formula>Q10&gt;0</formula>
    </cfRule>
    <cfRule type="expression" dxfId="2623" priority="22">
      <formula>Q10&lt;0</formula>
    </cfRule>
  </conditionalFormatting>
  <conditionalFormatting sqref="J25:J38">
    <cfRule type="expression" dxfId="2622" priority="19">
      <formula>J25&gt;0</formula>
    </cfRule>
    <cfRule type="expression" dxfId="2621" priority="20">
      <formula>J25&lt;0</formula>
    </cfRule>
  </conditionalFormatting>
  <conditionalFormatting sqref="K38">
    <cfRule type="expression" dxfId="2620" priority="17">
      <formula>K38&gt;0</formula>
    </cfRule>
    <cfRule type="expression" dxfId="2619" priority="18">
      <formula>K38&lt;0</formula>
    </cfRule>
  </conditionalFormatting>
  <conditionalFormatting sqref="L25:L38">
    <cfRule type="expression" dxfId="2618" priority="15">
      <formula>L25&gt;0</formula>
    </cfRule>
    <cfRule type="expression" dxfId="2617" priority="16">
      <formula>L25&lt;0</formula>
    </cfRule>
  </conditionalFormatting>
  <conditionalFormatting sqref="F89:F110">
    <cfRule type="expression" dxfId="2616" priority="13">
      <formula>F89&gt;0</formula>
    </cfRule>
    <cfRule type="expression" dxfId="2615" priority="14">
      <formula>F89&lt;0</formula>
    </cfRule>
  </conditionalFormatting>
  <conditionalFormatting sqref="H89:H110">
    <cfRule type="expression" dxfId="2614" priority="11">
      <formula>H89&gt;0</formula>
    </cfRule>
    <cfRule type="expression" dxfId="2613" priority="12">
      <formula>H89&lt;0</formula>
    </cfRule>
  </conditionalFormatting>
  <conditionalFormatting sqref="J89:J102">
    <cfRule type="expression" dxfId="2612" priority="9">
      <formula>J89&gt;0</formula>
    </cfRule>
    <cfRule type="expression" dxfId="2611" priority="10">
      <formula>J89&lt;0</formula>
    </cfRule>
  </conditionalFormatting>
  <conditionalFormatting sqref="K89:K102">
    <cfRule type="expression" dxfId="2610" priority="7">
      <formula>K89&gt;0</formula>
    </cfRule>
    <cfRule type="expression" dxfId="2609" priority="8">
      <formula>K89&lt;0</formula>
    </cfRule>
  </conditionalFormatting>
  <conditionalFormatting sqref="L89:L102">
    <cfRule type="expression" dxfId="2608" priority="5">
      <formula>L89&gt;0</formula>
    </cfRule>
    <cfRule type="expression" dxfId="2607" priority="6">
      <formula>L89&lt;0</formula>
    </cfRule>
  </conditionalFormatting>
  <conditionalFormatting sqref="F25:F30">
    <cfRule type="expression" dxfId="2606" priority="3">
      <formula>F25&gt;0</formula>
    </cfRule>
    <cfRule type="expression" dxfId="2605" priority="4">
      <formula>F25&lt;0</formula>
    </cfRule>
  </conditionalFormatting>
  <conditionalFormatting sqref="H25:H30">
    <cfRule type="expression" dxfId="2604" priority="1">
      <formula>H25&gt;0</formula>
    </cfRule>
    <cfRule type="expression" dxfId="26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1" t="s">
        <v>78</v>
      </c>
      <c r="P42" s="871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02" priority="35">
      <formula>N19&gt;0</formula>
    </cfRule>
    <cfRule type="expression" dxfId="260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00" priority="21">
      <formula>F25&gt;0</formula>
    </cfRule>
    <cfRule type="expression" dxfId="2599" priority="22">
      <formula>F25&lt;0</formula>
    </cfRule>
  </conditionalFormatting>
  <conditionalFormatting sqref="H25:H47">
    <cfRule type="expression" dxfId="2598" priority="19">
      <formula>H25&gt;0</formula>
    </cfRule>
    <cfRule type="expression" dxfId="2597" priority="20">
      <formula>H25&lt;0</formula>
    </cfRule>
  </conditionalFormatting>
  <conditionalFormatting sqref="I25:I27">
    <cfRule type="expression" dxfId="2596" priority="15">
      <formula>I25&gt;0</formula>
    </cfRule>
    <cfRule type="expression" dxfId="2595" priority="16">
      <formula>I25&lt;0</formula>
    </cfRule>
  </conditionalFormatting>
  <conditionalFormatting sqref="Q7">
    <cfRule type="expression" dxfId="2594" priority="5">
      <formula>Q7&gt;0</formula>
    </cfRule>
    <cfRule type="expression" dxfId="2593" priority="6">
      <formula>Q7&lt;0</formula>
    </cfRule>
  </conditionalFormatting>
  <conditionalFormatting sqref="Q8">
    <cfRule type="expression" dxfId="2592" priority="3">
      <formula>Q8&gt;0</formula>
    </cfRule>
    <cfRule type="expression" dxfId="259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90" priority="9">
      <formula>F36&gt;0</formula>
    </cfRule>
    <cfRule type="expression" dxfId="2589" priority="10">
      <formula>F36&lt;0</formula>
    </cfRule>
  </conditionalFormatting>
  <conditionalFormatting sqref="F25:F35">
    <cfRule type="expression" dxfId="2588" priority="7">
      <formula>F25&gt;0</formula>
    </cfRule>
    <cfRule type="expression" dxfId="2587" priority="8">
      <formula>F25&lt;0</formula>
    </cfRule>
  </conditionalFormatting>
  <conditionalFormatting sqref="H25:H35">
    <cfRule type="expression" dxfId="2586" priority="5">
      <formula>H25&gt;0</formula>
    </cfRule>
    <cfRule type="expression" dxfId="2585" priority="6">
      <formula>H25&lt;0</formula>
    </cfRule>
  </conditionalFormatting>
  <conditionalFormatting sqref="Q7">
    <cfRule type="expression" dxfId="2584" priority="3">
      <formula>Q7&gt;0</formula>
    </cfRule>
    <cfRule type="expression" dxfId="2583" priority="4">
      <formula>Q7&lt;0</formula>
    </cfRule>
  </conditionalFormatting>
  <conditionalFormatting sqref="Q8">
    <cfRule type="expression" dxfId="2582" priority="1">
      <formula>Q8&gt;0</formula>
    </cfRule>
    <cfRule type="expression" dxfId="258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1" t="s">
        <v>78</v>
      </c>
      <c r="P40" s="87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80" priority="37">
      <formula>F25&gt;0</formula>
    </cfRule>
    <cfRule type="expression" dxfId="2579" priority="38">
      <formula>F25&lt;0</formula>
    </cfRule>
  </conditionalFormatting>
  <conditionalFormatting sqref="Q7">
    <cfRule type="expression" dxfId="2578" priority="35">
      <formula>Q7&gt;0</formula>
    </cfRule>
    <cfRule type="expression" dxfId="2577" priority="36">
      <formula>Q7&lt;0</formula>
    </cfRule>
  </conditionalFormatting>
  <conditionalFormatting sqref="Q8">
    <cfRule type="expression" dxfId="2576" priority="33">
      <formula>Q8&gt;0</formula>
    </cfRule>
    <cfRule type="expression" dxfId="2575" priority="34">
      <formula>Q8&lt;0</formula>
    </cfRule>
  </conditionalFormatting>
  <conditionalFormatting sqref="F44:F46">
    <cfRule type="expression" dxfId="2574" priority="31">
      <formula>F44&gt;0</formula>
    </cfRule>
    <cfRule type="expression" dxfId="2573" priority="32">
      <formula>F44&lt;0</formula>
    </cfRule>
  </conditionalFormatting>
  <conditionalFormatting sqref="H44:H46">
    <cfRule type="expression" dxfId="2572" priority="29">
      <formula>H44&gt;0</formula>
    </cfRule>
    <cfRule type="expression" dxfId="2571" priority="30">
      <formula>H44&lt;0</formula>
    </cfRule>
  </conditionalFormatting>
  <conditionalFormatting sqref="F89:F110">
    <cfRule type="expression" dxfId="2570" priority="27">
      <formula>F89&gt;0</formula>
    </cfRule>
    <cfRule type="expression" dxfId="2569" priority="28">
      <formula>F89&lt;0</formula>
    </cfRule>
  </conditionalFormatting>
  <conditionalFormatting sqref="H89:H110">
    <cfRule type="expression" dxfId="2568" priority="25">
      <formula>H89&gt;0</formula>
    </cfRule>
    <cfRule type="expression" dxfId="2567" priority="26">
      <formula>H89&lt;0</formula>
    </cfRule>
  </conditionalFormatting>
  <conditionalFormatting sqref="Q10">
    <cfRule type="expression" dxfId="2566" priority="23">
      <formula>Q10&gt;0</formula>
    </cfRule>
    <cfRule type="expression" dxfId="2565" priority="24">
      <formula>Q10&lt;0</formula>
    </cfRule>
  </conditionalFormatting>
  <conditionalFormatting sqref="J25:J38">
    <cfRule type="expression" dxfId="2564" priority="21">
      <formula>J25&gt;0</formula>
    </cfRule>
    <cfRule type="expression" dxfId="2563" priority="22">
      <formula>J25&lt;0</formula>
    </cfRule>
  </conditionalFormatting>
  <conditionalFormatting sqref="K25:K38">
    <cfRule type="expression" dxfId="2562" priority="19">
      <formula>K25&gt;0</formula>
    </cfRule>
    <cfRule type="expression" dxfId="2561" priority="20">
      <formula>K25&lt;0</formula>
    </cfRule>
  </conditionalFormatting>
  <conditionalFormatting sqref="L25:L38">
    <cfRule type="expression" dxfId="2560" priority="17">
      <formula>L25&gt;0</formula>
    </cfRule>
    <cfRule type="expression" dxfId="2559" priority="18">
      <formula>L25&lt;0</formula>
    </cfRule>
  </conditionalFormatting>
  <conditionalFormatting sqref="J40">
    <cfRule type="expression" dxfId="2558" priority="15">
      <formula>J40&gt;0</formula>
    </cfRule>
    <cfRule type="expression" dxfId="2557" priority="16">
      <formula>J40&lt;0</formula>
    </cfRule>
  </conditionalFormatting>
  <conditionalFormatting sqref="L39">
    <cfRule type="expression" dxfId="2556" priority="11">
      <formula>L39&gt;0</formula>
    </cfRule>
    <cfRule type="expression" dxfId="2555" priority="12">
      <formula>L39&lt;0</formula>
    </cfRule>
  </conditionalFormatting>
  <conditionalFormatting sqref="F39">
    <cfRule type="expression" dxfId="2554" priority="9">
      <formula>F39&gt;0</formula>
    </cfRule>
    <cfRule type="expression" dxfId="2553" priority="10">
      <formula>F39&lt;0</formula>
    </cfRule>
  </conditionalFormatting>
  <conditionalFormatting sqref="H39">
    <cfRule type="expression" dxfId="2552" priority="7">
      <formula>H39&gt;0</formula>
    </cfRule>
    <cfRule type="expression" dxfId="2551" priority="8">
      <formula>H39&lt;0</formula>
    </cfRule>
  </conditionalFormatting>
  <conditionalFormatting sqref="J41">
    <cfRule type="expression" dxfId="2550" priority="5">
      <formula>J41&gt;0</formula>
    </cfRule>
    <cfRule type="expression" dxfId="2549" priority="6">
      <formula>J41&lt;0</formula>
    </cfRule>
  </conditionalFormatting>
  <conditionalFormatting sqref="J43">
    <cfRule type="expression" dxfId="2548" priority="3">
      <formula>J43&gt;0</formula>
    </cfRule>
    <cfRule type="expression" dxfId="2547" priority="4">
      <formula>J43&lt;0</formula>
    </cfRule>
  </conditionalFormatting>
  <conditionalFormatting sqref="J44">
    <cfRule type="expression" dxfId="2546" priority="1">
      <formula>J44&gt;0</formula>
    </cfRule>
    <cfRule type="expression" dxfId="254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44" priority="31">
      <formula>F29&gt;0</formula>
    </cfRule>
    <cfRule type="expression" dxfId="2543" priority="32">
      <formula>F29&lt;0</formula>
    </cfRule>
  </conditionalFormatting>
  <conditionalFormatting sqref="F29 F31:F35">
    <cfRule type="expression" dxfId="2542" priority="33">
      <formula>F29&gt;0</formula>
    </cfRule>
    <cfRule type="expression" dxfId="2541" priority="34">
      <formula>F29&lt;0</formula>
    </cfRule>
  </conditionalFormatting>
  <conditionalFormatting sqref="H29 H31:H35">
    <cfRule type="expression" dxfId="2540" priority="29">
      <formula>H29&gt;0</formula>
    </cfRule>
    <cfRule type="expression" dxfId="2539" priority="30">
      <formula>H29&lt;0</formula>
    </cfRule>
  </conditionalFormatting>
  <conditionalFormatting sqref="F21:F28">
    <cfRule type="expression" dxfId="2538" priority="27">
      <formula>F21&gt;0</formula>
    </cfRule>
    <cfRule type="expression" dxfId="2537" priority="28">
      <formula>F21&lt;0</formula>
    </cfRule>
  </conditionalFormatting>
  <conditionalFormatting sqref="H21:H28">
    <cfRule type="expression" dxfId="2536" priority="25">
      <formula>H21&gt;0</formula>
    </cfRule>
    <cfRule type="expression" dxfId="2535" priority="26">
      <formula>H21&lt;0</formula>
    </cfRule>
  </conditionalFormatting>
  <conditionalFormatting sqref="Q8">
    <cfRule type="expression" dxfId="2534" priority="21">
      <formula>Q8&gt;0</formula>
    </cfRule>
    <cfRule type="expression" dxfId="2533" priority="22">
      <formula>Q8&lt;0</formula>
    </cfRule>
  </conditionalFormatting>
  <conditionalFormatting sqref="Q7">
    <cfRule type="expression" dxfId="2532" priority="23">
      <formula>Q7&gt;0</formula>
    </cfRule>
    <cfRule type="expression" dxfId="2531" priority="24">
      <formula>Q7&lt;0</formula>
    </cfRule>
  </conditionalFormatting>
  <conditionalFormatting sqref="F30">
    <cfRule type="expression" dxfId="2530" priority="19">
      <formula>F30&gt;0</formula>
    </cfRule>
    <cfRule type="expression" dxfId="2529" priority="20">
      <formula>F30&lt;0</formula>
    </cfRule>
  </conditionalFormatting>
  <conditionalFormatting sqref="H30">
    <cfRule type="expression" dxfId="2528" priority="17">
      <formula>H30&gt;0</formula>
    </cfRule>
    <cfRule type="expression" dxfId="2527" priority="18">
      <formula>H30&lt;0</formula>
    </cfRule>
  </conditionalFormatting>
  <conditionalFormatting sqref="F68 F70:F74">
    <cfRule type="expression" dxfId="2526" priority="13">
      <formula>F68&gt;0</formula>
    </cfRule>
    <cfRule type="expression" dxfId="2525" priority="14">
      <formula>F68&lt;0</formula>
    </cfRule>
  </conditionalFormatting>
  <conditionalFormatting sqref="F68 F70:F74">
    <cfRule type="expression" dxfId="2524" priority="15">
      <formula>F68&gt;0</formula>
    </cfRule>
    <cfRule type="expression" dxfId="2523" priority="16">
      <formula>F68&lt;0</formula>
    </cfRule>
  </conditionalFormatting>
  <conditionalFormatting sqref="H68 H70:H74">
    <cfRule type="expression" dxfId="2522" priority="11">
      <formula>H68&gt;0</formula>
    </cfRule>
    <cfRule type="expression" dxfId="2521" priority="12">
      <formula>H68&lt;0</formula>
    </cfRule>
  </conditionalFormatting>
  <conditionalFormatting sqref="F60:F67">
    <cfRule type="expression" dxfId="2520" priority="9">
      <formula>F60&gt;0</formula>
    </cfRule>
    <cfRule type="expression" dxfId="2519" priority="10">
      <formula>F60&lt;0</formula>
    </cfRule>
  </conditionalFormatting>
  <conditionalFormatting sqref="H60:H67">
    <cfRule type="expression" dxfId="2518" priority="7">
      <formula>H60&gt;0</formula>
    </cfRule>
    <cfRule type="expression" dxfId="2517" priority="8">
      <formula>H60&lt;0</formula>
    </cfRule>
  </conditionalFormatting>
  <conditionalFormatting sqref="F69">
    <cfRule type="expression" dxfId="2516" priority="5">
      <formula>F69&gt;0</formula>
    </cfRule>
    <cfRule type="expression" dxfId="2515" priority="6">
      <formula>F69&lt;0</formula>
    </cfRule>
  </conditionalFormatting>
  <conditionalFormatting sqref="H69">
    <cfRule type="expression" dxfId="2514" priority="3">
      <formula>H69&gt;0</formula>
    </cfRule>
    <cfRule type="expression" dxfId="2513" priority="4">
      <formula>H69&lt;0</formula>
    </cfRule>
  </conditionalFormatting>
  <conditionalFormatting sqref="Q10">
    <cfRule type="expression" dxfId="2512" priority="1">
      <formula>Q10&gt;0</formula>
    </cfRule>
    <cfRule type="expression" dxfId="251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1" t="s">
        <v>78</v>
      </c>
      <c r="P40" s="87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10" priority="11">
      <formula>F33&gt;0</formula>
    </cfRule>
    <cfRule type="expression" dxfId="2509" priority="12">
      <formula>F33&lt;0</formula>
    </cfRule>
  </conditionalFormatting>
  <conditionalFormatting sqref="Q7">
    <cfRule type="expression" dxfId="2508" priority="9">
      <formula>Q7&gt;0</formula>
    </cfRule>
    <cfRule type="expression" dxfId="2507" priority="10">
      <formula>Q7&lt;0</formula>
    </cfRule>
  </conditionalFormatting>
  <conditionalFormatting sqref="Q8">
    <cfRule type="expression" dxfId="2506" priority="7">
      <formula>Q8&gt;0</formula>
    </cfRule>
    <cfRule type="expression" dxfId="2505" priority="8">
      <formula>Q8&lt;0</formula>
    </cfRule>
  </conditionalFormatting>
  <conditionalFormatting sqref="F25:F32">
    <cfRule type="expression" dxfId="2504" priority="5">
      <formula>F25&gt;0</formula>
    </cfRule>
    <cfRule type="expression" dxfId="2503" priority="6">
      <formula>F25&lt;0</formula>
    </cfRule>
  </conditionalFormatting>
  <conditionalFormatting sqref="H25:H32">
    <cfRule type="expression" dxfId="2502" priority="3">
      <formula>H25&gt;0</formula>
    </cfRule>
    <cfRule type="expression" dxfId="2501" priority="4">
      <formula>H25&lt;0</formula>
    </cfRule>
  </conditionalFormatting>
  <conditionalFormatting sqref="Q10">
    <cfRule type="expression" dxfId="2500" priority="1">
      <formula>Q10&gt;0</formula>
    </cfRule>
    <cfRule type="expression" dxfId="249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1" t="s">
        <v>78</v>
      </c>
      <c r="P15" s="871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8" priority="75">
      <formula>F32&gt;0</formula>
    </cfRule>
    <cfRule type="expression" dxfId="2497" priority="76">
      <formula>F32&lt;0</formula>
    </cfRule>
  </conditionalFormatting>
  <conditionalFormatting sqref="Q7">
    <cfRule type="expression" dxfId="2496" priority="73">
      <formula>Q7&gt;0</formula>
    </cfRule>
    <cfRule type="expression" dxfId="2495" priority="74">
      <formula>Q7&lt;0</formula>
    </cfRule>
  </conditionalFormatting>
  <conditionalFormatting sqref="Q8">
    <cfRule type="expression" dxfId="2494" priority="71">
      <formula>Q8&gt;0</formula>
    </cfRule>
    <cfRule type="expression" dxfId="249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92" priority="63">
      <formula>M58&gt;0</formula>
    </cfRule>
    <cfRule type="expression" dxfId="2491" priority="64">
      <formula>M58&lt;0</formula>
    </cfRule>
  </conditionalFormatting>
  <conditionalFormatting sqref="Q10">
    <cfRule type="expression" dxfId="2490" priority="61">
      <formula>Q10&gt;0</formula>
    </cfRule>
    <cfRule type="expression" dxfId="2489" priority="62">
      <formula>Q10&lt;0</formula>
    </cfRule>
  </conditionalFormatting>
  <conditionalFormatting sqref="F29:F31">
    <cfRule type="expression" dxfId="2488" priority="59">
      <formula>F29&gt;0</formula>
    </cfRule>
    <cfRule type="expression" dxfId="2487" priority="60">
      <formula>F29&lt;0</formula>
    </cfRule>
  </conditionalFormatting>
  <conditionalFormatting sqref="H29:H31">
    <cfRule type="expression" dxfId="2486" priority="57">
      <formula>H29&gt;0</formula>
    </cfRule>
    <cfRule type="expression" dxfId="2485" priority="58">
      <formula>H29&lt;0</formula>
    </cfRule>
  </conditionalFormatting>
  <conditionalFormatting sqref="F83:F94">
    <cfRule type="expression" dxfId="2484" priority="55">
      <formula>F83&gt;0</formula>
    </cfRule>
    <cfRule type="expression" dxfId="2483" priority="56">
      <formula>F83&lt;0</formula>
    </cfRule>
  </conditionalFormatting>
  <conditionalFormatting sqref="H83:H94">
    <cfRule type="expression" dxfId="2482" priority="53">
      <formula>H83&gt;0</formula>
    </cfRule>
    <cfRule type="expression" dxfId="2481" priority="54">
      <formula>H83&lt;0</formula>
    </cfRule>
  </conditionalFormatting>
  <conditionalFormatting sqref="J41">
    <cfRule type="expression" dxfId="2480" priority="51">
      <formula>J41&gt;0</formula>
    </cfRule>
    <cfRule type="expression" dxfId="2479" priority="52">
      <formula>J41&lt;0</formula>
    </cfRule>
  </conditionalFormatting>
  <conditionalFormatting sqref="J39:J47">
    <cfRule type="expression" dxfId="2478" priority="49">
      <formula>J39&gt;0</formula>
    </cfRule>
    <cfRule type="expression" dxfId="2477" priority="50">
      <formula>J39&lt;0</formula>
    </cfRule>
  </conditionalFormatting>
  <conditionalFormatting sqref="F48:F51 H48:H51">
    <cfRule type="expression" dxfId="2476" priority="47">
      <formula>F48&gt;0</formula>
    </cfRule>
    <cfRule type="expression" dxfId="2475" priority="48">
      <formula>F48&lt;0</formula>
    </cfRule>
  </conditionalFormatting>
  <conditionalFormatting sqref="J48:J57">
    <cfRule type="expression" dxfId="2474" priority="45">
      <formula>J48&gt;0</formula>
    </cfRule>
    <cfRule type="expression" dxfId="2473" priority="46">
      <formula>J48&lt;0</formula>
    </cfRule>
  </conditionalFormatting>
  <conditionalFormatting sqref="K45:K52">
    <cfRule type="expression" dxfId="2472" priority="43">
      <formula>K45&gt;0</formula>
    </cfRule>
    <cfRule type="expression" dxfId="2471" priority="44">
      <formula>K45&lt;0</formula>
    </cfRule>
  </conditionalFormatting>
  <conditionalFormatting sqref="K45:K52">
    <cfRule type="expression" dxfId="2470" priority="41">
      <formula>K45&gt;0</formula>
    </cfRule>
    <cfRule type="expression" dxfId="2469" priority="42">
      <formula>K45&lt;0</formula>
    </cfRule>
  </conditionalFormatting>
  <conditionalFormatting sqref="F102:F118 H102:H118 H120:H128 F120:F128">
    <cfRule type="expression" dxfId="2468" priority="37">
      <formula>F102&gt;0</formula>
    </cfRule>
    <cfRule type="expression" dxfId="2467" priority="38">
      <formula>F102&lt;0</formula>
    </cfRule>
  </conditionalFormatting>
  <conditionalFormatting sqref="F96:F101">
    <cfRule type="expression" dxfId="2466" priority="35">
      <formula>F96&gt;0</formula>
    </cfRule>
    <cfRule type="expression" dxfId="2465" priority="36">
      <formula>F96&lt;0</formula>
    </cfRule>
  </conditionalFormatting>
  <conditionalFormatting sqref="H96:H101">
    <cfRule type="expression" dxfId="2464" priority="33">
      <formula>H96&gt;0</formula>
    </cfRule>
    <cfRule type="expression" dxfId="2463" priority="34">
      <formula>H96&lt;0</formula>
    </cfRule>
  </conditionalFormatting>
  <conditionalFormatting sqref="J112">
    <cfRule type="expression" dxfId="2462" priority="31">
      <formula>J112&gt;0</formula>
    </cfRule>
    <cfRule type="expression" dxfId="2461" priority="32">
      <formula>J112&lt;0</formula>
    </cfRule>
  </conditionalFormatting>
  <conditionalFormatting sqref="J110:J118 J120">
    <cfRule type="expression" dxfId="2460" priority="29">
      <formula>J110&gt;0</formula>
    </cfRule>
    <cfRule type="expression" dxfId="2459" priority="30">
      <formula>J110&lt;0</formula>
    </cfRule>
  </conditionalFormatting>
  <conditionalFormatting sqref="F119 H119">
    <cfRule type="expression" dxfId="2458" priority="27">
      <formula>F119&gt;0</formula>
    </cfRule>
    <cfRule type="expression" dxfId="2457" priority="28">
      <formula>F119&lt;0</formula>
    </cfRule>
  </conditionalFormatting>
  <conditionalFormatting sqref="J119">
    <cfRule type="expression" dxfId="2456" priority="25">
      <formula>J119&gt;0</formula>
    </cfRule>
    <cfRule type="expression" dxfId="2455" priority="26">
      <formula>J119&lt;0</formula>
    </cfRule>
  </conditionalFormatting>
  <conditionalFormatting sqref="K112:K123">
    <cfRule type="expression" dxfId="2454" priority="23">
      <formula>K112&gt;0</formula>
    </cfRule>
    <cfRule type="expression" dxfId="2453" priority="24">
      <formula>K112&lt;0</formula>
    </cfRule>
  </conditionalFormatting>
  <conditionalFormatting sqref="K110:K123">
    <cfRule type="expression" dxfId="2452" priority="21">
      <formula>K110&gt;0</formula>
    </cfRule>
    <cfRule type="expression" dxfId="2451" priority="22">
      <formula>K110&lt;0</formula>
    </cfRule>
  </conditionalFormatting>
  <conditionalFormatting sqref="J121">
    <cfRule type="expression" dxfId="2450" priority="19">
      <formula>J121&gt;0</formula>
    </cfRule>
    <cfRule type="expression" dxfId="2449" priority="20">
      <formula>J121&lt;0</formula>
    </cfRule>
  </conditionalFormatting>
  <conditionalFormatting sqref="F25:F28">
    <cfRule type="expression" dxfId="2448" priority="17">
      <formula>F25&gt;0</formula>
    </cfRule>
    <cfRule type="expression" dxfId="2447" priority="18">
      <formula>F25&lt;0</formula>
    </cfRule>
  </conditionalFormatting>
  <conditionalFormatting sqref="H25:H28">
    <cfRule type="expression" dxfId="2446" priority="15">
      <formula>H25&gt;0</formula>
    </cfRule>
    <cfRule type="expression" dxfId="2445" priority="16">
      <formula>H25&lt;0</formula>
    </cfRule>
  </conditionalFormatting>
  <conditionalFormatting sqref="J27:J29">
    <cfRule type="expression" dxfId="2444" priority="13">
      <formula>J27&gt;0</formula>
    </cfRule>
    <cfRule type="expression" dxfId="2443" priority="14">
      <formula>J27&lt;0</formula>
    </cfRule>
  </conditionalFormatting>
  <conditionalFormatting sqref="J30:J31">
    <cfRule type="expression" dxfId="2442" priority="11">
      <formula>J30&gt;0</formula>
    </cfRule>
    <cfRule type="expression" dxfId="2441" priority="12">
      <formula>J30&lt;0</formula>
    </cfRule>
  </conditionalFormatting>
  <conditionalFormatting sqref="J33">
    <cfRule type="expression" dxfId="2440" priority="9">
      <formula>J33&gt;0</formula>
    </cfRule>
    <cfRule type="expression" dxfId="2439" priority="10">
      <formula>J33&lt;0</formula>
    </cfRule>
  </conditionalFormatting>
  <conditionalFormatting sqref="J34">
    <cfRule type="expression" dxfId="2438" priority="7">
      <formula>J34&gt;0</formula>
    </cfRule>
    <cfRule type="expression" dxfId="2437" priority="8">
      <formula>J34&lt;0</formula>
    </cfRule>
  </conditionalFormatting>
  <conditionalFormatting sqref="J35:J43">
    <cfRule type="expression" dxfId="2436" priority="5">
      <formula>J35&gt;0</formula>
    </cfRule>
    <cfRule type="expression" dxfId="243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34" priority="1">
      <formula>Q9&gt;0</formula>
    </cfRule>
    <cfRule type="expression" dxfId="243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1" t="s">
        <v>78</v>
      </c>
      <c r="P40" s="87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32" priority="15">
      <formula>F39&gt;0</formula>
    </cfRule>
    <cfRule type="expression" dxfId="2431" priority="16">
      <formula>F39&lt;0</formula>
    </cfRule>
  </conditionalFormatting>
  <conditionalFormatting sqref="Q7">
    <cfRule type="expression" dxfId="2430" priority="13">
      <formula>Q7&gt;0</formula>
    </cfRule>
    <cfRule type="expression" dxfId="2429" priority="14">
      <formula>Q7&lt;0</formula>
    </cfRule>
  </conditionalFormatting>
  <conditionalFormatting sqref="Q8">
    <cfRule type="expression" dxfId="2428" priority="11">
      <formula>Q8&gt;0</formula>
    </cfRule>
    <cfRule type="expression" dxfId="2427" priority="12">
      <formula>Q8&lt;0</formula>
    </cfRule>
  </conditionalFormatting>
  <conditionalFormatting sqref="F25:F38">
    <cfRule type="expression" dxfId="2426" priority="9">
      <formula>F25&gt;0</formula>
    </cfRule>
    <cfRule type="expression" dxfId="2425" priority="10">
      <formula>F25&lt;0</formula>
    </cfRule>
  </conditionalFormatting>
  <conditionalFormatting sqref="H25:H38">
    <cfRule type="expression" dxfId="2424" priority="7">
      <formula>H25&gt;0</formula>
    </cfRule>
    <cfRule type="expression" dxfId="2423" priority="8">
      <formula>H25&lt;0</formula>
    </cfRule>
  </conditionalFormatting>
  <conditionalFormatting sqref="M55">
    <cfRule type="expression" dxfId="2422" priority="3">
      <formula>M55&gt;0</formula>
    </cfRule>
    <cfRule type="expression" dxfId="2421" priority="4">
      <formula>M55&lt;0</formula>
    </cfRule>
  </conditionalFormatting>
  <conditionalFormatting sqref="Q10">
    <cfRule type="expression" dxfId="2420" priority="1">
      <formula>Q10&gt;0</formula>
    </cfRule>
    <cfRule type="expression" dxfId="241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1" t="s">
        <v>78</v>
      </c>
      <c r="P40" s="871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8" priority="27">
      <formula>F27&gt;0</formula>
    </cfRule>
    <cfRule type="expression" dxfId="2417" priority="28">
      <formula>F27&lt;0</formula>
    </cfRule>
  </conditionalFormatting>
  <conditionalFormatting sqref="Q8">
    <cfRule type="expression" dxfId="2416" priority="15">
      <formula>Q8&gt;0</formula>
    </cfRule>
    <cfRule type="expression" dxfId="2415" priority="16">
      <formula>Q8&lt;0</formula>
    </cfRule>
  </conditionalFormatting>
  <conditionalFormatting sqref="Q7">
    <cfRule type="expression" dxfId="2414" priority="17">
      <formula>Q7&gt;0</formula>
    </cfRule>
    <cfRule type="expression" dxfId="2413" priority="18">
      <formula>Q7&lt;0</formula>
    </cfRule>
  </conditionalFormatting>
  <conditionalFormatting sqref="F37:F38">
    <cfRule type="expression" dxfId="2412" priority="13">
      <formula>F37&gt;0</formula>
    </cfRule>
    <cfRule type="expression" dxfId="2411" priority="14">
      <formula>F37&lt;0</formula>
    </cfRule>
  </conditionalFormatting>
  <conditionalFormatting sqref="H37:H38">
    <cfRule type="expression" dxfId="2410" priority="11">
      <formula>H37&gt;0</formula>
    </cfRule>
    <cfRule type="expression" dxfId="2409" priority="12">
      <formula>H37&lt;0</formula>
    </cfRule>
  </conditionalFormatting>
  <conditionalFormatting sqref="F23:F26 H23:H26">
    <cfRule type="expression" dxfId="2408" priority="9">
      <formula>F23&gt;0</formula>
    </cfRule>
    <cfRule type="expression" dxfId="2407" priority="10">
      <formula>F23&lt;0</formula>
    </cfRule>
  </conditionalFormatting>
  <conditionalFormatting sqref="Q10">
    <cfRule type="expression" dxfId="2406" priority="3">
      <formula>Q10&gt;0</formula>
    </cfRule>
    <cfRule type="expression" dxfId="2405" priority="4">
      <formula>Q10&lt;0</formula>
    </cfRule>
  </conditionalFormatting>
  <conditionalFormatting sqref="F22 H22">
    <cfRule type="expression" dxfId="2404" priority="1">
      <formula>F22&gt;0</formula>
    </cfRule>
    <cfRule type="expression" dxfId="2403" priority="2">
      <formula>F22&lt;0</formula>
    </cfRule>
  </conditionalFormatting>
  <conditionalFormatting sqref="M41">
    <cfRule type="expression" dxfId="2402" priority="5">
      <formula>M41&gt;0</formula>
    </cfRule>
    <cfRule type="expression" dxfId="240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00" priority="29">
      <formula>F25&gt;0</formula>
    </cfRule>
    <cfRule type="expression" dxfId="2399" priority="30">
      <formula>F25&lt;0</formula>
    </cfRule>
  </conditionalFormatting>
  <conditionalFormatting sqref="Q7">
    <cfRule type="expression" dxfId="2398" priority="27">
      <formula>Q7&gt;0</formula>
    </cfRule>
    <cfRule type="expression" dxfId="2397" priority="28">
      <formula>Q7&lt;0</formula>
    </cfRule>
  </conditionalFormatting>
  <conditionalFormatting sqref="Q8">
    <cfRule type="expression" dxfId="2396" priority="25">
      <formula>Q8&gt;0</formula>
    </cfRule>
    <cfRule type="expression" dxfId="2395" priority="26">
      <formula>Q8&lt;0</formula>
    </cfRule>
  </conditionalFormatting>
  <conditionalFormatting sqref="Q10">
    <cfRule type="expression" dxfId="2394" priority="13">
      <formula>Q10&gt;0</formula>
    </cfRule>
    <cfRule type="expression" dxfId="2393" priority="14">
      <formula>Q10&lt;0</formula>
    </cfRule>
  </conditionalFormatting>
  <conditionalFormatting sqref="M46">
    <cfRule type="expression" dxfId="2392" priority="11">
      <formula>M46&gt;0</formula>
    </cfRule>
    <cfRule type="expression" dxfId="2391" priority="12">
      <formula>M46&lt;0</formula>
    </cfRule>
  </conditionalFormatting>
  <conditionalFormatting sqref="F80:F88 H80:H88">
    <cfRule type="expression" dxfId="2390" priority="9">
      <formula>F80&gt;0</formula>
    </cfRule>
    <cfRule type="expression" dxfId="2389" priority="10">
      <formula>F80&lt;0</formula>
    </cfRule>
  </conditionalFormatting>
  <conditionalFormatting sqref="F75:F79">
    <cfRule type="expression" dxfId="2388" priority="7">
      <formula>F75&gt;0</formula>
    </cfRule>
    <cfRule type="expression" dxfId="2387" priority="8">
      <formula>F75&lt;0</formula>
    </cfRule>
  </conditionalFormatting>
  <conditionalFormatting sqref="H75:H79">
    <cfRule type="expression" dxfId="2386" priority="5">
      <formula>H75&gt;0</formula>
    </cfRule>
    <cfRule type="expression" dxfId="2385" priority="6">
      <formula>H75&lt;0</formula>
    </cfRule>
  </conditionalFormatting>
  <conditionalFormatting sqref="F71:F74">
    <cfRule type="expression" dxfId="2384" priority="3">
      <formula>F71&gt;0</formula>
    </cfRule>
    <cfRule type="expression" dxfId="2383" priority="4">
      <formula>F71&lt;0</formula>
    </cfRule>
  </conditionalFormatting>
  <conditionalFormatting sqref="H71:H74">
    <cfRule type="expression" dxfId="2382" priority="1">
      <formula>H71&gt;0</formula>
    </cfRule>
    <cfRule type="expression" dxfId="238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80" priority="21">
      <formula>F47&gt;0</formula>
    </cfRule>
    <cfRule type="expression" dxfId="2379" priority="22">
      <formula>F47&lt;0</formula>
    </cfRule>
  </conditionalFormatting>
  <conditionalFormatting sqref="Q7">
    <cfRule type="expression" dxfId="2378" priority="19">
      <formula>Q7&gt;0</formula>
    </cfRule>
    <cfRule type="expression" dxfId="2377" priority="20">
      <formula>Q7&lt;0</formula>
    </cfRule>
  </conditionalFormatting>
  <conditionalFormatting sqref="Q8">
    <cfRule type="expression" dxfId="2376" priority="17">
      <formula>Q8&gt;0</formula>
    </cfRule>
    <cfRule type="expression" dxfId="2375" priority="18">
      <formula>Q8&lt;0</formula>
    </cfRule>
  </conditionalFormatting>
  <conditionalFormatting sqref="F25:F46">
    <cfRule type="expression" dxfId="2374" priority="15">
      <formula>F25&gt;0</formula>
    </cfRule>
    <cfRule type="expression" dxfId="2373" priority="16">
      <formula>F25&lt;0</formula>
    </cfRule>
  </conditionalFormatting>
  <conditionalFormatting sqref="H25:H46">
    <cfRule type="expression" dxfId="2372" priority="13">
      <formula>H25&gt;0</formula>
    </cfRule>
    <cfRule type="expression" dxfId="2371" priority="14">
      <formula>H25&lt;0</formula>
    </cfRule>
  </conditionalFormatting>
  <conditionalFormatting sqref="F89:F110">
    <cfRule type="expression" dxfId="2370" priority="11">
      <formula>F89&gt;0</formula>
    </cfRule>
    <cfRule type="expression" dxfId="2369" priority="12">
      <formula>F89&lt;0</formula>
    </cfRule>
  </conditionalFormatting>
  <conditionalFormatting sqref="H89:H110">
    <cfRule type="expression" dxfId="2368" priority="9">
      <formula>H89&gt;0</formula>
    </cfRule>
    <cfRule type="expression" dxfId="2367" priority="10">
      <formula>H89&lt;0</formula>
    </cfRule>
  </conditionalFormatting>
  <conditionalFormatting sqref="Q10">
    <cfRule type="expression" dxfId="2366" priority="7">
      <formula>Q10&gt;0</formula>
    </cfRule>
    <cfRule type="expression" dxfId="2365" priority="8">
      <formula>Q10&lt;0</formula>
    </cfRule>
  </conditionalFormatting>
  <conditionalFormatting sqref="J25:J38">
    <cfRule type="expression" dxfId="2364" priority="5">
      <formula>J25&gt;0</formula>
    </cfRule>
    <cfRule type="expression" dxfId="2363" priority="6">
      <formula>J25&lt;0</formula>
    </cfRule>
  </conditionalFormatting>
  <conditionalFormatting sqref="K25:K38">
    <cfRule type="expression" dxfId="2362" priority="3">
      <formula>K25&gt;0</formula>
    </cfRule>
    <cfRule type="expression" dxfId="2361" priority="4">
      <formula>K25&lt;0</formula>
    </cfRule>
  </conditionalFormatting>
  <conditionalFormatting sqref="L25:L38">
    <cfRule type="expression" dxfId="2360" priority="1">
      <formula>L25&gt;0</formula>
    </cfRule>
    <cfRule type="expression" dxfId="23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8" priority="23">
      <formula>F34&gt;0</formula>
    </cfRule>
    <cfRule type="expression" dxfId="2357" priority="24">
      <formula>F34&lt;0</formula>
    </cfRule>
  </conditionalFormatting>
  <conditionalFormatting sqref="Q7">
    <cfRule type="expression" dxfId="2356" priority="21">
      <formula>Q7&gt;0</formula>
    </cfRule>
    <cfRule type="expression" dxfId="2355" priority="22">
      <formula>Q7&lt;0</formula>
    </cfRule>
  </conditionalFormatting>
  <conditionalFormatting sqref="Q8">
    <cfRule type="expression" dxfId="2354" priority="19">
      <formula>Q8&gt;0</formula>
    </cfRule>
    <cfRule type="expression" dxfId="2353" priority="20">
      <formula>Q8&lt;0</formula>
    </cfRule>
  </conditionalFormatting>
  <conditionalFormatting sqref="F25:F33">
    <cfRule type="expression" dxfId="2352" priority="17">
      <formula>F25&gt;0</formula>
    </cfRule>
    <cfRule type="expression" dxfId="2351" priority="18">
      <formula>F25&lt;0</formula>
    </cfRule>
  </conditionalFormatting>
  <conditionalFormatting sqref="H25:H33">
    <cfRule type="expression" dxfId="2350" priority="15">
      <formula>H25&gt;0</formula>
    </cfRule>
    <cfRule type="expression" dxfId="2349" priority="16">
      <formula>H25&lt;0</formula>
    </cfRule>
  </conditionalFormatting>
  <conditionalFormatting sqref="M46">
    <cfRule type="expression" dxfId="2348" priority="13">
      <formula>M46&gt;0</formula>
    </cfRule>
    <cfRule type="expression" dxfId="2347" priority="14">
      <formula>M46&lt;0</formula>
    </cfRule>
  </conditionalFormatting>
  <conditionalFormatting sqref="F79:F87 H79:H87">
    <cfRule type="expression" dxfId="2346" priority="11">
      <formula>F79&gt;0</formula>
    </cfRule>
    <cfRule type="expression" dxfId="2345" priority="12">
      <formula>F79&lt;0</formula>
    </cfRule>
  </conditionalFormatting>
  <conditionalFormatting sqref="F70:F78">
    <cfRule type="expression" dxfId="2344" priority="9">
      <formula>F70&gt;0</formula>
    </cfRule>
    <cfRule type="expression" dxfId="2343" priority="10">
      <formula>F70&lt;0</formula>
    </cfRule>
  </conditionalFormatting>
  <conditionalFormatting sqref="H70:H78">
    <cfRule type="expression" dxfId="2342" priority="7">
      <formula>H70&gt;0</formula>
    </cfRule>
    <cfRule type="expression" dxfId="2341" priority="8">
      <formula>H70&lt;0</formula>
    </cfRule>
  </conditionalFormatting>
  <conditionalFormatting sqref="J27:K27 J30:K30 J33:K33 J36:K36 J39:K39 J42:K42">
    <cfRule type="expression" dxfId="2340" priority="5">
      <formula>J27&gt;0</formula>
    </cfRule>
    <cfRule type="expression" dxfId="2339" priority="6">
      <formula>J27&lt;0</formula>
    </cfRule>
  </conditionalFormatting>
  <conditionalFormatting sqref="J28:K29 J31:K32 J34:K35 J37:K38 J40:K41">
    <cfRule type="expression" dxfId="2338" priority="3">
      <formula>J28&gt;0</formula>
    </cfRule>
    <cfRule type="expression" dxfId="2337" priority="4">
      <formula>J28&lt;0</formula>
    </cfRule>
  </conditionalFormatting>
  <conditionalFormatting sqref="L27:L42">
    <cfRule type="expression" dxfId="2336" priority="1">
      <formula>L27&gt;0</formula>
    </cfRule>
    <cfRule type="expression" dxfId="233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4" priority="9">
      <formula>F57&gt;0</formula>
    </cfRule>
    <cfRule type="expression" dxfId="2333" priority="10">
      <formula>F57&lt;0</formula>
    </cfRule>
  </conditionalFormatting>
  <conditionalFormatting sqref="Q7">
    <cfRule type="expression" dxfId="2332" priority="7">
      <formula>Q7&gt;0</formula>
    </cfRule>
    <cfRule type="expression" dxfId="2331" priority="8">
      <formula>Q7&lt;0</formula>
    </cfRule>
  </conditionalFormatting>
  <conditionalFormatting sqref="Q8">
    <cfRule type="expression" dxfId="2330" priority="5">
      <formula>Q8&gt;0</formula>
    </cfRule>
    <cfRule type="expression" dxfId="2329" priority="6">
      <formula>Q8&lt;0</formula>
    </cfRule>
  </conditionalFormatting>
  <conditionalFormatting sqref="F25:F56">
    <cfRule type="expression" dxfId="2328" priority="3">
      <formula>F25&gt;0</formula>
    </cfRule>
    <cfRule type="expression" dxfId="2327" priority="4">
      <formula>F25&lt;0</formula>
    </cfRule>
  </conditionalFormatting>
  <conditionalFormatting sqref="H25:H56">
    <cfRule type="expression" dxfId="2326" priority="1">
      <formula>H25&gt;0</formula>
    </cfRule>
    <cfRule type="expression" dxfId="232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51.7699</v>
      </c>
      <c r="R4" s="495">
        <v>-2.0000000000000001E-4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15530.97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432.89999999999964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432.89999999999964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2.8672538940407593E-2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3.3996588751378697E-2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56.946890000000003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56.429191000000003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55.911492000000003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55.393793000000002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54.876094000000002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54.358395000000002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53.840696000000001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53.322997000000001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52.805298000000001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52.287599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51.7699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51.252200999999999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50.734501999999999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50.216802999999999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49.699103999999998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49.181404999999998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48.663705999999998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48.146007000000004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47.628308000000004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47.110609000000004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46.592910000000003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7:J35">
    <cfRule type="expression" dxfId="2312" priority="23">
      <formula>J27&gt;0</formula>
    </cfRule>
    <cfRule type="expression" dxfId="2311" priority="24">
      <formula>J27&lt;0</formula>
    </cfRule>
  </conditionalFormatting>
  <conditionalFormatting sqref="K27:K38">
    <cfRule type="expression" dxfId="2310" priority="21">
      <formula>K27&gt;0</formula>
    </cfRule>
    <cfRule type="expression" dxfId="2309" priority="22">
      <formula>K27&lt;0</formula>
    </cfRule>
  </conditionalFormatting>
  <conditionalFormatting sqref="L27:L38">
    <cfRule type="expression" dxfId="2308" priority="19">
      <formula>L27&gt;0</formula>
    </cfRule>
    <cfRule type="expression" dxfId="2307" priority="20">
      <formula>L27&lt;0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">
    <cfRule type="expression" dxfId="2296" priority="7">
      <formula>F29&gt;0</formula>
    </cfRule>
    <cfRule type="expression" dxfId="2295" priority="8">
      <formula>F29&lt;0</formula>
    </cfRule>
  </conditionalFormatting>
  <conditionalFormatting sqref="H29">
    <cfRule type="expression" dxfId="2294" priority="5">
      <formula>H29&gt;0</formula>
    </cfRule>
    <cfRule type="expression" dxfId="2293" priority="6">
      <formula>H29&lt;0</formula>
    </cfRule>
  </conditionalFormatting>
  <conditionalFormatting sqref="F25:F28 H25:H28">
    <cfRule type="expression" dxfId="2292" priority="1">
      <formula>F25&gt;0</formula>
    </cfRule>
    <cfRule type="expression" dxfId="229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79.5</v>
      </c>
      <c r="R4" s="475">
        <v>9.9000000000000008E-3</v>
      </c>
      <c r="T4" s="156" t="s">
        <v>1248</v>
      </c>
      <c r="U4" s="1" t="s">
        <v>1249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3975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2377.0099999999948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2179.7999999999993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1.2142379679144375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11.397849462365592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0">O22*$Q$4</f>
        <v>86.655000000000001</v>
      </c>
    </row>
    <row r="23" spans="1:16" x14ac:dyDescent="0.25">
      <c r="O23" s="81">
        <v>1.08</v>
      </c>
      <c r="P23" s="81">
        <f t="shared" si="0"/>
        <v>85.86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85.065000000000012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84.27000000000001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83.475000000000009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82.68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81.885000000000005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81.09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80.295000000000002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79.5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78.704999999999998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77.91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77.114999999999995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76.319999999999993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75.524999999999991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74.72999999999999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73.935000000000002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73.14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72.344999999999999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71.55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90" priority="23">
      <formula>F57&gt;0</formula>
    </cfRule>
    <cfRule type="expression" dxfId="2289" priority="24">
      <formula>F57&lt;0</formula>
    </cfRule>
  </conditionalFormatting>
  <conditionalFormatting sqref="Q7">
    <cfRule type="expression" dxfId="2288" priority="21">
      <formula>Q7&gt;0</formula>
    </cfRule>
    <cfRule type="expression" dxfId="2287" priority="22">
      <formula>Q7&lt;0</formula>
    </cfRule>
  </conditionalFormatting>
  <conditionalFormatting sqref="Q8">
    <cfRule type="expression" dxfId="2286" priority="19">
      <formula>Q8&gt;0</formula>
    </cfRule>
    <cfRule type="expression" dxfId="2285" priority="20">
      <formula>Q8&lt;0</formula>
    </cfRule>
  </conditionalFormatting>
  <conditionalFormatting sqref="M58">
    <cfRule type="expression" dxfId="2284" priority="13">
      <formula>M58&gt;0</formula>
    </cfRule>
    <cfRule type="expression" dxfId="2283" priority="14">
      <formula>M58&lt;0</formula>
    </cfRule>
  </conditionalFormatting>
  <conditionalFormatting sqref="F84:F115">
    <cfRule type="expression" dxfId="2282" priority="11">
      <formula>F84&gt;0</formula>
    </cfRule>
    <cfRule type="expression" dxfId="2281" priority="12">
      <formula>F84&lt;0</formula>
    </cfRule>
  </conditionalFormatting>
  <conditionalFormatting sqref="H84:H115">
    <cfRule type="expression" dxfId="2280" priority="9">
      <formula>H84&gt;0</formula>
    </cfRule>
    <cfRule type="expression" dxfId="2279" priority="10">
      <formula>H84&lt;0</formula>
    </cfRule>
  </conditionalFormatting>
  <conditionalFormatting sqref="F25:F56 H25:H56">
    <cfRule type="expression" dxfId="2278" priority="7">
      <formula>F25&gt;0</formula>
    </cfRule>
    <cfRule type="expression" dxfId="2277" priority="8">
      <formula>F25&lt;0</formula>
    </cfRule>
  </conditionalFormatting>
  <conditionalFormatting sqref="J28:J30 K25:K30 J31:K38">
    <cfRule type="expression" dxfId="2276" priority="3">
      <formula>J25&gt;0</formula>
    </cfRule>
    <cfRule type="expression" dxfId="2275" priority="4">
      <formula>J25&lt;0</formula>
    </cfRule>
  </conditionalFormatting>
  <conditionalFormatting sqref="K39">
    <cfRule type="expression" dxfId="2274" priority="1">
      <formula>K39&gt;0</formula>
    </cfRule>
    <cfRule type="expression" dxfId="2273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2" priority="21">
      <formula>F47&gt;0</formula>
    </cfRule>
    <cfRule type="expression" dxfId="2271" priority="22">
      <formula>F47&lt;0</formula>
    </cfRule>
  </conditionalFormatting>
  <conditionalFormatting sqref="Q7">
    <cfRule type="expression" dxfId="2270" priority="19">
      <formula>Q7&gt;0</formula>
    </cfRule>
    <cfRule type="expression" dxfId="2269" priority="20">
      <formula>Q7&lt;0</formula>
    </cfRule>
  </conditionalFormatting>
  <conditionalFormatting sqref="Q8">
    <cfRule type="expression" dxfId="2268" priority="17">
      <formula>Q8&gt;0</formula>
    </cfRule>
    <cfRule type="expression" dxfId="2267" priority="18">
      <formula>Q8&lt;0</formula>
    </cfRule>
  </conditionalFormatting>
  <conditionalFormatting sqref="F25:F46">
    <cfRule type="expression" dxfId="2266" priority="15">
      <formula>F25&gt;0</formula>
    </cfRule>
    <cfRule type="expression" dxfId="2265" priority="16">
      <formula>F25&lt;0</formula>
    </cfRule>
  </conditionalFormatting>
  <conditionalFormatting sqref="H25:H46">
    <cfRule type="expression" dxfId="2264" priority="13">
      <formula>H25&gt;0</formula>
    </cfRule>
    <cfRule type="expression" dxfId="2263" priority="14">
      <formula>H25&lt;0</formula>
    </cfRule>
  </conditionalFormatting>
  <conditionalFormatting sqref="F89:F110">
    <cfRule type="expression" dxfId="2262" priority="11">
      <formula>F89&gt;0</formula>
    </cfRule>
    <cfRule type="expression" dxfId="2261" priority="12">
      <formula>F89&lt;0</formula>
    </cfRule>
  </conditionalFormatting>
  <conditionalFormatting sqref="H89:H110">
    <cfRule type="expression" dxfId="2260" priority="9">
      <formula>H89&gt;0</formula>
    </cfRule>
    <cfRule type="expression" dxfId="2259" priority="10">
      <formula>H89&lt;0</formula>
    </cfRule>
  </conditionalFormatting>
  <conditionalFormatting sqref="Q10">
    <cfRule type="expression" dxfId="2258" priority="7">
      <formula>Q10&gt;0</formula>
    </cfRule>
    <cfRule type="expression" dxfId="2257" priority="8">
      <formula>Q10&lt;0</formula>
    </cfRule>
  </conditionalFormatting>
  <conditionalFormatting sqref="J25:J38">
    <cfRule type="expression" dxfId="2256" priority="5">
      <formula>J25&gt;0</formula>
    </cfRule>
    <cfRule type="expression" dxfId="2255" priority="6">
      <formula>J25&lt;0</formula>
    </cfRule>
  </conditionalFormatting>
  <conditionalFormatting sqref="K25:K38">
    <cfRule type="expression" dxfId="2254" priority="3">
      <formula>K25&gt;0</formula>
    </cfRule>
    <cfRule type="expression" dxfId="2253" priority="4">
      <formula>K25&lt;0</formula>
    </cfRule>
  </conditionalFormatting>
  <conditionalFormatting sqref="L25:L38">
    <cfRule type="expression" dxfId="2252" priority="1">
      <formula>L25&gt;0</formula>
    </cfRule>
    <cfRule type="expression" dxfId="225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61" activePane="bottomLeft" state="frozen"/>
      <selection pane="bottomLeft" activeCell="O288" sqref="O2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800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-17.712912499999948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23.86</v>
      </c>
      <c r="R4" s="475">
        <v>2.4899999999999999E-2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19088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-14170.329999999958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47873.901000001584</v>
      </c>
      <c r="R7">
        <v>501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33258.329999999958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-2.3470399066217977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8.3822296730930428E-3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37.873015873015873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1" t="s">
        <v>78</v>
      </c>
      <c r="P23" s="871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29.109199999999998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28.8706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28.631999999999998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28.3934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28.154799999999998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27.916199999999996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27.677599999999998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27.438999999999997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27.200399999999998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26.961799999999997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26.723200000000002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26.4846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26.246000000000002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26.007400000000001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25.768800000000002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25.530200000000001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25.291599999999999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25.053000000000001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24.814399999999999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24.575800000000001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24.337199999999999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24.098600000000001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23.86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23.621399999999998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23.3828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23.144199999999998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22.9056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22.666999999999998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22.4284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22.189800000000002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21.9512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21.712600000000002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21.474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21.235399999999998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20.9968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20.758199999999999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20.519600000000001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20.280999999999999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2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2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3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3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3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3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2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2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2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2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28800</v>
      </c>
      <c r="I104" s="79"/>
      <c r="J104" s="18"/>
      <c r="K104" s="18">
        <f>SUM(K2:K103)</f>
        <v>500618.62999999995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28800</v>
      </c>
      <c r="D105" s="343"/>
      <c r="E105" s="343"/>
      <c r="F105" s="344">
        <f>SumByColor($A$105, F2:F103)</f>
        <v>472735</v>
      </c>
      <c r="G105" s="343"/>
      <c r="H105" s="343">
        <f>SumByColor($A$105, H2:H103)</f>
        <v>28800</v>
      </c>
      <c r="I105" s="343"/>
      <c r="J105" s="344"/>
      <c r="K105" s="344">
        <f>SumByColor($A$105, K2:K103)</f>
        <v>500627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1" si="46">C270*(E270-D270)</f>
        <v>23425.5</v>
      </c>
      <c r="G270" s="39">
        <f t="shared" ref="G270:G291" si="47">D270*C270</f>
        <v>44194.5</v>
      </c>
      <c r="H270" s="222">
        <f t="shared" ref="H270:H291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2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A291">
        <v>501</v>
      </c>
      <c r="B291" s="150">
        <v>43371</v>
      </c>
      <c r="C291" s="10">
        <v>800</v>
      </c>
      <c r="D291" s="233">
        <v>-17.713000000000001</v>
      </c>
      <c r="E291" s="39">
        <v>23.28</v>
      </c>
      <c r="F291" s="39">
        <f t="shared" si="46"/>
        <v>32794.400000000001</v>
      </c>
      <c r="G291" s="39">
        <f t="shared" si="47"/>
        <v>-14170.400000000001</v>
      </c>
      <c r="H291" s="222">
        <f t="shared" si="48"/>
        <v>-2.314288940326314</v>
      </c>
      <c r="I291" s="39"/>
      <c r="J291" s="39"/>
      <c r="K291" s="864">
        <f t="shared" si="49"/>
        <v>47409.971000001628</v>
      </c>
      <c r="L291" s="39">
        <v>73.510000000000005</v>
      </c>
    </row>
    <row r="292" spans="1:14" x14ac:dyDescent="0.25">
      <c r="A292">
        <v>501</v>
      </c>
      <c r="B292" s="150">
        <v>43374</v>
      </c>
      <c r="C292" s="10">
        <v>800</v>
      </c>
      <c r="D292" s="233">
        <v>-17.713000000000001</v>
      </c>
      <c r="E292" s="39">
        <v>23.86</v>
      </c>
      <c r="F292" s="39">
        <f t="shared" ref="F292" si="50">C292*(E292-D292)</f>
        <v>33258.400000000001</v>
      </c>
      <c r="G292" s="39">
        <f t="shared" ref="G292" si="51">D292*C292</f>
        <v>-14170.400000000001</v>
      </c>
      <c r="H292" s="222">
        <f t="shared" ref="H292" si="52">(E292-D292)/D292</f>
        <v>-2.3470332524134814</v>
      </c>
      <c r="I292" s="39"/>
      <c r="J292" s="39"/>
      <c r="K292" s="864">
        <f t="shared" si="49"/>
        <v>47873.971000001628</v>
      </c>
      <c r="L292" s="39">
        <v>75.400000000000006</v>
      </c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3">IF(C298=0, 0,D298*C298)</f>
        <v>68120</v>
      </c>
      <c r="H298" s="365">
        <f t="shared" ref="H298:H304" si="54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3"/>
        <v>0</v>
      </c>
      <c r="H299" s="365" t="str">
        <f t="shared" si="54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3"/>
        <v>0</v>
      </c>
      <c r="H300" s="365" t="str">
        <f t="shared" si="54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3"/>
        <v>75600</v>
      </c>
      <c r="H301" s="365">
        <f t="shared" si="54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3"/>
        <v>0</v>
      </c>
      <c r="H302" s="365" t="str">
        <f t="shared" si="54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3"/>
        <v>82367.28</v>
      </c>
      <c r="H303" s="365">
        <f t="shared" si="54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3"/>
        <v>0</v>
      </c>
      <c r="H304" s="365" t="str">
        <f t="shared" si="54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5">C306*(E306-D306)</f>
        <v>-29017.579999999998</v>
      </c>
      <c r="G306" s="363">
        <f t="shared" ref="G306:G335" si="56">D306*C306</f>
        <v>91417.900000000009</v>
      </c>
      <c r="H306" s="364">
        <f t="shared" ref="H306:H335" si="57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5"/>
        <v>-31836.35999999999</v>
      </c>
      <c r="G307" s="363">
        <f t="shared" si="56"/>
        <v>101483.62</v>
      </c>
      <c r="H307" s="364">
        <f t="shared" si="57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5"/>
        <v>-34009.06</v>
      </c>
      <c r="G308" s="363">
        <f t="shared" si="56"/>
        <v>109418.42</v>
      </c>
      <c r="H308" s="364">
        <f t="shared" si="57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5"/>
        <v>-34008.920000000006</v>
      </c>
      <c r="G309" s="363">
        <f t="shared" si="56"/>
        <v>101358.28000000001</v>
      </c>
      <c r="H309" s="364">
        <f t="shared" si="57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5"/>
        <v>-39575.879999999997</v>
      </c>
      <c r="G310" s="363">
        <f t="shared" si="56"/>
        <v>108716.71999999999</v>
      </c>
      <c r="H310" s="364">
        <f t="shared" si="57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5"/>
        <v>-38892.919999999991</v>
      </c>
      <c r="G311" s="363">
        <f t="shared" si="56"/>
        <v>110180.68</v>
      </c>
      <c r="H311" s="364">
        <f t="shared" si="57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5"/>
        <v>-39649.22</v>
      </c>
      <c r="G312" s="363">
        <f t="shared" si="56"/>
        <v>101232.94</v>
      </c>
      <c r="H312" s="364">
        <f t="shared" si="57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5"/>
        <v>-41303.94</v>
      </c>
      <c r="G313" s="363">
        <f t="shared" si="56"/>
        <v>94046.46</v>
      </c>
      <c r="H313" s="364">
        <f t="shared" si="57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5"/>
        <v>-42699.159999999996</v>
      </c>
      <c r="G314" s="363">
        <f t="shared" si="56"/>
        <v>101024.04</v>
      </c>
      <c r="H314" s="364">
        <f t="shared" si="57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5"/>
        <v>-47715.600000000006</v>
      </c>
      <c r="G315" s="363">
        <f t="shared" si="56"/>
        <v>107500.44</v>
      </c>
      <c r="H315" s="364">
        <f t="shared" si="57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5"/>
        <v>-46809.119999999995</v>
      </c>
      <c r="G316" s="363">
        <f t="shared" si="56"/>
        <v>113864.21999999999</v>
      </c>
      <c r="H316" s="364">
        <f t="shared" si="57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5"/>
        <v>-47694.16</v>
      </c>
      <c r="G317" s="363">
        <f t="shared" si="56"/>
        <v>126525.44</v>
      </c>
      <c r="H317" s="364">
        <f t="shared" si="57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5"/>
        <v>-48128</v>
      </c>
      <c r="G318" s="363">
        <f t="shared" si="56"/>
        <v>129280</v>
      </c>
      <c r="H318" s="364">
        <f t="shared" si="57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5"/>
        <v>-48155.4</v>
      </c>
      <c r="G319" s="363">
        <f t="shared" si="56"/>
        <v>113708.88</v>
      </c>
      <c r="H319" s="364">
        <f t="shared" si="57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5"/>
        <v>-42239.579999999994</v>
      </c>
      <c r="G320" s="363">
        <f t="shared" si="56"/>
        <v>100564.46</v>
      </c>
      <c r="H320" s="364">
        <f t="shared" si="57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5"/>
        <v>-42072.46</v>
      </c>
      <c r="G321" s="363">
        <f t="shared" si="56"/>
        <v>100397.34000000001</v>
      </c>
      <c r="H321" s="364">
        <f t="shared" si="57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5"/>
        <v>-45543.96</v>
      </c>
      <c r="G322" s="363">
        <f t="shared" si="56"/>
        <v>132958.98000000001</v>
      </c>
      <c r="H322" s="364">
        <f t="shared" si="57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5"/>
        <v>-45906.62000000001</v>
      </c>
      <c r="G323" s="363">
        <f t="shared" si="56"/>
        <v>158980.96</v>
      </c>
      <c r="H323" s="364">
        <f t="shared" si="57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5"/>
        <v>-51777.299999999996</v>
      </c>
      <c r="G324" s="363">
        <f t="shared" si="56"/>
        <v>171590.94</v>
      </c>
      <c r="H324" s="365">
        <f t="shared" si="57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5"/>
        <v>-49664.193999999989</v>
      </c>
      <c r="G325" s="363">
        <f t="shared" si="56"/>
        <v>158920.21399999998</v>
      </c>
      <c r="H325" s="365">
        <f t="shared" si="57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5"/>
        <v>-47987.500000000015</v>
      </c>
      <c r="G326" s="363">
        <f t="shared" si="56"/>
        <v>145958.78</v>
      </c>
      <c r="H326" s="365">
        <f t="shared" si="57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5"/>
        <v>-47702.966000000015</v>
      </c>
      <c r="G327" s="363">
        <f t="shared" si="56"/>
        <v>158434.24600000001</v>
      </c>
      <c r="H327" s="365">
        <f t="shared" si="57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5"/>
        <v>-60971.399999999987</v>
      </c>
      <c r="G328" s="363">
        <f t="shared" si="56"/>
        <v>170139.24</v>
      </c>
      <c r="H328" s="365">
        <f t="shared" si="57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5"/>
        <v>-77656.859999999986</v>
      </c>
      <c r="G329" s="363">
        <f t="shared" si="56"/>
        <v>166354.54</v>
      </c>
      <c r="H329" s="365">
        <f t="shared" si="57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5"/>
        <v>-85359.959999999992</v>
      </c>
      <c r="G330" s="363">
        <f t="shared" si="56"/>
        <v>169945.68</v>
      </c>
      <c r="H330" s="365">
        <f t="shared" si="57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5"/>
        <v>-100883.47199999999</v>
      </c>
      <c r="G331" s="363">
        <f t="shared" si="56"/>
        <v>169887.61199999999</v>
      </c>
      <c r="H331" s="364">
        <f t="shared" si="57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5"/>
        <v>-97651.02</v>
      </c>
      <c r="G332" s="363">
        <f t="shared" si="56"/>
        <v>169848.9</v>
      </c>
      <c r="H332" s="364">
        <f t="shared" si="57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5"/>
        <v>-97231.731999999989</v>
      </c>
      <c r="G333" s="363">
        <f t="shared" si="56"/>
        <v>165974.95199999999</v>
      </c>
      <c r="H333" s="364">
        <f t="shared" si="57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5"/>
        <v>-97234.865999999995</v>
      </c>
      <c r="G334" s="363">
        <f t="shared" si="56"/>
        <v>169723.08599999998</v>
      </c>
      <c r="H334" s="364">
        <f t="shared" si="57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5"/>
        <v>-104373.632</v>
      </c>
      <c r="G335" s="363">
        <f t="shared" si="56"/>
        <v>197776.17199999999</v>
      </c>
      <c r="H335" s="364">
        <f t="shared" si="57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5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5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8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8"/>
        <v>-94166.28</v>
      </c>
      <c r="G339" s="363">
        <f t="shared" ref="G339:G346" si="59">IF(C339=0, 0,D339*C339)</f>
        <v>165387.56</v>
      </c>
      <c r="H339" s="364">
        <f t="shared" ref="H339:H346" si="60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8"/>
        <v>-91969.787999999986</v>
      </c>
      <c r="G340" s="363">
        <f t="shared" si="59"/>
        <v>157393.788</v>
      </c>
      <c r="H340" s="364">
        <f t="shared" si="60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8"/>
        <v>-91154.7</v>
      </c>
      <c r="G341" s="363">
        <f t="shared" si="59"/>
        <v>145246.5</v>
      </c>
      <c r="H341" s="364">
        <f t="shared" si="60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8"/>
        <v>-92238.461999999985</v>
      </c>
      <c r="G342" s="363">
        <f t="shared" si="59"/>
        <v>161141.78199999998</v>
      </c>
      <c r="H342" s="364">
        <f t="shared" si="60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8"/>
        <v>-89571.54800000001</v>
      </c>
      <c r="G343" s="363">
        <f t="shared" si="59"/>
        <v>152607.92800000001</v>
      </c>
      <c r="H343" s="364">
        <f t="shared" si="60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8"/>
        <v>-89550.534</v>
      </c>
      <c r="G344" s="363">
        <f t="shared" si="59"/>
        <v>169006.91400000002</v>
      </c>
      <c r="H344" s="364">
        <f t="shared" si="60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8"/>
        <v>-89678.238000000012</v>
      </c>
      <c r="G345" s="363">
        <f t="shared" si="59"/>
        <v>165029.61800000002</v>
      </c>
      <c r="H345" s="364">
        <f t="shared" si="60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8"/>
        <v>-89511.821999999986</v>
      </c>
      <c r="G346" s="363">
        <f t="shared" si="59"/>
        <v>168968.20199999999</v>
      </c>
      <c r="H346" s="364">
        <f t="shared" si="60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61">C347*(E347-D347)</f>
        <v>-89632.347999999984</v>
      </c>
      <c r="G347" s="363">
        <f t="shared" ref="G347:G358" si="62">IF(C347=0, 0,D347*C347)</f>
        <v>164983.728</v>
      </c>
      <c r="H347" s="364">
        <f t="shared" ref="H347:H398" si="63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61"/>
        <v>-93372.971999999994</v>
      </c>
      <c r="G348" s="363">
        <f t="shared" si="62"/>
        <v>172761.372</v>
      </c>
      <c r="H348" s="364">
        <f t="shared" si="63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61"/>
        <v>-91747.44</v>
      </c>
      <c r="G349" s="363">
        <f t="shared" si="62"/>
        <v>168784.32</v>
      </c>
      <c r="H349" s="364">
        <f t="shared" si="63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61"/>
        <v>-80757.467999999993</v>
      </c>
      <c r="G350" s="363">
        <f t="shared" si="62"/>
        <v>159727.26799999998</v>
      </c>
      <c r="H350" s="365">
        <f t="shared" si="63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61"/>
        <v>-72386.955999999976</v>
      </c>
      <c r="G351" s="363">
        <f t="shared" si="62"/>
        <v>164888.61599999998</v>
      </c>
      <c r="H351" s="365">
        <f t="shared" si="63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61"/>
        <v>-62830.615999999987</v>
      </c>
      <c r="G352" s="363">
        <f t="shared" si="62"/>
        <v>164888.61599999998</v>
      </c>
      <c r="H352" s="365">
        <f t="shared" si="63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61"/>
        <v>-66133.584000000003</v>
      </c>
      <c r="G353" s="363">
        <f t="shared" si="62"/>
        <v>164387.60399999999</v>
      </c>
      <c r="H353" s="365">
        <f t="shared" si="63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61"/>
        <v>-61160.576000000008</v>
      </c>
      <c r="G354" s="363">
        <f t="shared" si="62"/>
        <v>164331.93599999999</v>
      </c>
      <c r="H354" s="365">
        <f t="shared" si="63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61"/>
        <v>-58033.889999999992</v>
      </c>
      <c r="G355" s="363">
        <f t="shared" si="62"/>
        <v>164266.99</v>
      </c>
      <c r="H355" s="365">
        <f t="shared" si="63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61"/>
        <v>-56328.439999999988</v>
      </c>
      <c r="G356" s="363">
        <f t="shared" si="62"/>
        <v>148531.07999999999</v>
      </c>
      <c r="H356" s="365">
        <f t="shared" si="63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61"/>
        <v>-57894.720000000016</v>
      </c>
      <c r="G357" s="363">
        <f t="shared" si="62"/>
        <v>163942.26</v>
      </c>
      <c r="H357" s="364">
        <f t="shared" si="63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61"/>
        <v>-58904.104000000007</v>
      </c>
      <c r="G358" s="363">
        <f t="shared" si="62"/>
        <v>167796.78400000001</v>
      </c>
      <c r="H358" s="364">
        <f t="shared" si="63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4">C359*(E359-D359)</f>
        <v>-69928.587000000014</v>
      </c>
      <c r="G359" s="363">
        <f t="shared" ref="G359:G398" si="65">IF(C359=0, 0,D359*C359)</f>
        <v>206559.20699999999</v>
      </c>
      <c r="H359" s="364">
        <f t="shared" si="63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4"/>
        <v>-66302.234199999992</v>
      </c>
      <c r="G360" s="363">
        <f t="shared" si="65"/>
        <v>185059.5742</v>
      </c>
      <c r="H360" s="364">
        <f t="shared" si="63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4"/>
        <v>-59729.712599999977</v>
      </c>
      <c r="G361" s="363">
        <f t="shared" si="65"/>
        <v>167542.63259999998</v>
      </c>
      <c r="H361" s="364">
        <f t="shared" si="63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4"/>
        <v>-65233.308000000005</v>
      </c>
      <c r="G362" s="363">
        <f t="shared" si="65"/>
        <v>188202.64799999999</v>
      </c>
      <c r="H362" s="364">
        <f t="shared" si="63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4"/>
        <v>-64902.603600000009</v>
      </c>
      <c r="G363" s="363">
        <f t="shared" si="65"/>
        <v>167102.28360000002</v>
      </c>
      <c r="H363" s="364">
        <f t="shared" si="63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4"/>
        <v>-66452.265800000008</v>
      </c>
      <c r="G364" s="363">
        <f t="shared" si="65"/>
        <v>168143.46580000001</v>
      </c>
      <c r="H364" s="364">
        <f t="shared" si="63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4"/>
        <v>-64191.270599999982</v>
      </c>
      <c r="G365" s="363">
        <f t="shared" si="65"/>
        <v>167068.4106</v>
      </c>
      <c r="H365" s="364">
        <f t="shared" si="63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4"/>
        <v>-53072.044600000016</v>
      </c>
      <c r="G366" s="363">
        <f t="shared" si="65"/>
        <v>155298.88460000002</v>
      </c>
      <c r="H366" s="364">
        <f t="shared" si="63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4"/>
        <v>-54016.789200000007</v>
      </c>
      <c r="G367" s="363">
        <f t="shared" si="65"/>
        <v>166959.04920000001</v>
      </c>
      <c r="H367" s="364">
        <f t="shared" si="63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4"/>
        <v>-40694.080000000002</v>
      </c>
      <c r="G368" s="363">
        <f t="shared" si="65"/>
        <v>148852.48000000001</v>
      </c>
      <c r="H368" s="364">
        <f t="shared" si="63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4"/>
        <v>-41622.116400000006</v>
      </c>
      <c r="G369" s="363">
        <f t="shared" si="65"/>
        <v>161235.47640000001</v>
      </c>
      <c r="H369" s="364">
        <f t="shared" si="63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4"/>
        <v>-39713.673000000003</v>
      </c>
      <c r="G370" s="363">
        <f t="shared" si="65"/>
        <v>166592.253</v>
      </c>
      <c r="H370" s="364">
        <f t="shared" si="63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4"/>
        <v>-39679.2474</v>
      </c>
      <c r="G371" s="363">
        <f t="shared" si="65"/>
        <v>160002.82739999998</v>
      </c>
      <c r="H371" s="364">
        <f t="shared" si="63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4"/>
        <v>-40600.177800000019</v>
      </c>
      <c r="G372" s="363">
        <f t="shared" si="65"/>
        <v>166510.9578</v>
      </c>
      <c r="H372" s="364">
        <f t="shared" si="63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4"/>
        <v>-37192.92720000002</v>
      </c>
      <c r="G373" s="363">
        <f t="shared" si="65"/>
        <v>159811.00720000002</v>
      </c>
      <c r="H373" s="364">
        <f t="shared" si="63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4"/>
        <v>-28198.487200000018</v>
      </c>
      <c r="G374" s="363">
        <f t="shared" si="65"/>
        <v>159811.00720000002</v>
      </c>
      <c r="H374" s="364">
        <f t="shared" si="63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4"/>
        <v>-32939.072999999997</v>
      </c>
      <c r="G375" s="363">
        <f t="shared" si="65"/>
        <v>166785.81299999999</v>
      </c>
      <c r="H375" s="364">
        <f t="shared" si="63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4"/>
        <v>-27080.606799999998</v>
      </c>
      <c r="G376" s="363">
        <f t="shared" si="65"/>
        <v>159610.92679999999</v>
      </c>
      <c r="H376" s="365">
        <f t="shared" si="63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4"/>
        <v>-23278.161400000005</v>
      </c>
      <c r="G377" s="363">
        <f t="shared" si="65"/>
        <v>159479.6814</v>
      </c>
      <c r="H377" s="365">
        <f t="shared" si="63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4"/>
        <v>-27860.058600000004</v>
      </c>
      <c r="G378" s="363">
        <f t="shared" si="65"/>
        <v>166739.35860000001</v>
      </c>
      <c r="H378" s="365">
        <f t="shared" si="63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4"/>
        <v>-29897.277600000016</v>
      </c>
      <c r="G379" s="363">
        <f t="shared" si="65"/>
        <v>166260.29760000002</v>
      </c>
      <c r="H379" s="365">
        <f t="shared" si="63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4"/>
        <v>-34709.179199999977</v>
      </c>
      <c r="G380" s="363">
        <f t="shared" si="65"/>
        <v>165846.07919999998</v>
      </c>
      <c r="H380" s="365">
        <f t="shared" si="63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4"/>
        <v>-41926.063800000004</v>
      </c>
      <c r="G381" s="363">
        <f t="shared" si="65"/>
        <v>165707.6838</v>
      </c>
      <c r="H381" s="365">
        <f t="shared" si="63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4"/>
        <v>-48426.330400000006</v>
      </c>
      <c r="G382" s="363">
        <f t="shared" si="65"/>
        <v>190547.59040000002</v>
      </c>
      <c r="H382" s="365">
        <f t="shared" si="63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4"/>
        <v>-48374.515200000002</v>
      </c>
      <c r="G383" s="363">
        <f t="shared" si="65"/>
        <v>165187.97520000002</v>
      </c>
      <c r="H383" s="364">
        <f t="shared" si="63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4"/>
        <v>-54432.172800000015</v>
      </c>
      <c r="G384" s="363">
        <f t="shared" si="65"/>
        <v>176588.49280000001</v>
      </c>
      <c r="H384" s="364">
        <f t="shared" si="63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4"/>
        <v>-49378.123800000016</v>
      </c>
      <c r="G385" s="363">
        <f t="shared" si="65"/>
        <v>164933.44380000001</v>
      </c>
      <c r="H385" s="364">
        <f t="shared" si="63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4"/>
        <v>-45614.280400000011</v>
      </c>
      <c r="G386" s="363">
        <f t="shared" si="65"/>
        <v>177274.02040000001</v>
      </c>
      <c r="H386" s="364">
        <f t="shared" si="63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4"/>
        <v>-45519.5052</v>
      </c>
      <c r="G387" s="363">
        <f t="shared" si="65"/>
        <v>164849.2452</v>
      </c>
      <c r="H387" s="364">
        <f t="shared" si="63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4"/>
        <v>-45770.165399999983</v>
      </c>
      <c r="G388" s="363">
        <f t="shared" si="65"/>
        <v>164809.56539999999</v>
      </c>
      <c r="H388" s="364">
        <f t="shared" si="63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4"/>
        <v>-41109.240599999997</v>
      </c>
      <c r="G389" s="363">
        <f t="shared" si="65"/>
        <v>164794.08059999999</v>
      </c>
      <c r="H389" s="364">
        <f t="shared" si="63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4"/>
        <v>-37211.283199999991</v>
      </c>
      <c r="G390" s="363">
        <f t="shared" si="65"/>
        <v>158269.10319999998</v>
      </c>
      <c r="H390" s="364">
        <f t="shared" si="63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4"/>
        <v>-38770.067999999999</v>
      </c>
      <c r="G391" s="363">
        <f t="shared" si="65"/>
        <v>164777.628</v>
      </c>
      <c r="H391" s="364">
        <f t="shared" si="63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4"/>
        <v>-33653.890400000018</v>
      </c>
      <c r="G392" s="363">
        <f t="shared" si="65"/>
        <v>157924.0104</v>
      </c>
      <c r="H392" s="364">
        <f t="shared" si="63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4"/>
        <v>-37103.516399999986</v>
      </c>
      <c r="G393" s="363">
        <f t="shared" si="65"/>
        <v>164562.77639999997</v>
      </c>
      <c r="H393" s="364">
        <f t="shared" si="63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4"/>
        <v>-39676.8966</v>
      </c>
      <c r="G394" s="363">
        <f t="shared" si="65"/>
        <v>164523.09660000002</v>
      </c>
      <c r="H394" s="364">
        <f t="shared" si="63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4"/>
        <v>-35572.456799999993</v>
      </c>
      <c r="G395" s="363">
        <f t="shared" si="65"/>
        <v>164483.41680000001</v>
      </c>
      <c r="H395" s="364">
        <f t="shared" si="63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4"/>
        <v>-29514.401999999984</v>
      </c>
      <c r="G396" s="363">
        <f t="shared" si="65"/>
        <v>143679.28200000001</v>
      </c>
      <c r="H396" s="364">
        <f t="shared" si="63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4"/>
        <v>-24105.848799999996</v>
      </c>
      <c r="G397" s="363">
        <f t="shared" si="65"/>
        <v>136358.20879999999</v>
      </c>
      <c r="H397" s="364">
        <f t="shared" si="63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4"/>
        <v>-24823.50120000001</v>
      </c>
      <c r="G398" s="363">
        <f t="shared" si="65"/>
        <v>143649.8412</v>
      </c>
      <c r="H398" s="364">
        <f t="shared" si="63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6">C399*(E399-D399)</f>
        <v>-33713.287800000006</v>
      </c>
      <c r="G399" s="363">
        <f t="shared" ref="G399:G407" si="67">IF(C399=0, 0,D399*C399)</f>
        <v>154198.0478</v>
      </c>
      <c r="H399" s="364">
        <f t="shared" ref="H399:H407" si="68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6"/>
        <v>-34191.285600000003</v>
      </c>
      <c r="G400" s="363">
        <f t="shared" si="67"/>
        <v>158702.04560000001</v>
      </c>
      <c r="H400" s="364">
        <f t="shared" si="68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6"/>
        <v>-33706.974000000009</v>
      </c>
      <c r="G401" s="363">
        <f t="shared" si="67"/>
        <v>158217.734</v>
      </c>
      <c r="H401" s="364">
        <f t="shared" si="68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6"/>
        <v>-35317.9254</v>
      </c>
      <c r="G402" s="363">
        <f t="shared" si="67"/>
        <v>163357.86540000001</v>
      </c>
      <c r="H402" s="364">
        <f t="shared" si="68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6"/>
        <v>-36815.103999999985</v>
      </c>
      <c r="G403" s="363">
        <f t="shared" si="67"/>
        <v>157985.78399999999</v>
      </c>
      <c r="H403" s="364">
        <f t="shared" si="68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6"/>
        <v>-40329.610399999998</v>
      </c>
      <c r="G404" s="363">
        <f t="shared" si="67"/>
        <v>157881.87039999999</v>
      </c>
      <c r="H404" s="364">
        <f t="shared" si="68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6"/>
        <v>-35684.1158</v>
      </c>
      <c r="G405" s="363">
        <f t="shared" si="67"/>
        <v>157782.59580000001</v>
      </c>
      <c r="H405" s="364">
        <f t="shared" si="68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6"/>
        <v>-23709.664000000008</v>
      </c>
      <c r="G406" s="363">
        <f t="shared" si="67"/>
        <v>134887.10400000002</v>
      </c>
      <c r="H406" s="365">
        <f t="shared" si="68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6"/>
        <v>-19054.279999999995</v>
      </c>
      <c r="G407" s="363">
        <f t="shared" si="67"/>
        <v>121666.28</v>
      </c>
      <c r="H407" s="365">
        <f t="shared" si="68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9">C408*(E408-D408)</f>
        <v>-21366.37</v>
      </c>
      <c r="G408" s="363">
        <f t="shared" ref="G408:G416" si="70">IF(C408=0, 0,D408*C408)</f>
        <v>129041.37</v>
      </c>
      <c r="H408" s="365">
        <f t="shared" ref="H408:H416" si="71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9"/>
        <v>-17585.480000000014</v>
      </c>
      <c r="G409" s="363">
        <f t="shared" si="70"/>
        <v>121421.48000000001</v>
      </c>
      <c r="H409" s="365">
        <f t="shared" si="71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9"/>
        <v>-23433.255999999998</v>
      </c>
      <c r="G410" s="363">
        <f t="shared" si="70"/>
        <v>134073.236</v>
      </c>
      <c r="H410" s="365">
        <f t="shared" si="71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9"/>
        <v>-21154.320000000003</v>
      </c>
      <c r="G411" s="363">
        <f t="shared" si="70"/>
        <v>138785.16</v>
      </c>
      <c r="H411" s="365">
        <f t="shared" si="71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9"/>
        <v>-29477.467400000005</v>
      </c>
      <c r="G412" s="363">
        <f t="shared" si="70"/>
        <v>152116.9474</v>
      </c>
      <c r="H412" s="365">
        <f t="shared" si="71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9"/>
        <v>-29453.938799999982</v>
      </c>
      <c r="G413" s="363">
        <f t="shared" si="70"/>
        <v>156191.41879999998</v>
      </c>
      <c r="H413" s="364">
        <f t="shared" si="71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9"/>
        <v>-19172.503200000017</v>
      </c>
      <c r="G414" s="363">
        <f t="shared" si="70"/>
        <v>140043.3432</v>
      </c>
      <c r="H414" s="364">
        <f t="shared" si="71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9"/>
        <v>-13448.017</v>
      </c>
      <c r="G415" s="363">
        <f t="shared" si="70"/>
        <v>132303.45699999999</v>
      </c>
      <c r="H415" s="364">
        <f t="shared" si="71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9"/>
        <v>-12142.820000000009</v>
      </c>
      <c r="G416" s="363">
        <f t="shared" si="70"/>
        <v>126387.82</v>
      </c>
      <c r="H416" s="364">
        <f t="shared" si="71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72">C417*(E417-D417)</f>
        <v>-11873.480000000014</v>
      </c>
      <c r="G417" s="363">
        <f t="shared" ref="G417:G438" si="73">IF(C417=0, 0,D417*C417)</f>
        <v>118633.48000000001</v>
      </c>
      <c r="H417" s="364">
        <f t="shared" ref="H417:H438" si="74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72"/>
        <v>-11929.199999999995</v>
      </c>
      <c r="G418" s="363">
        <f t="shared" si="73"/>
        <v>106009.2</v>
      </c>
      <c r="H418" s="364">
        <f t="shared" si="74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72"/>
        <v>-18473.284199999991</v>
      </c>
      <c r="G419" s="363">
        <f t="shared" si="73"/>
        <v>138853.4442</v>
      </c>
      <c r="H419" s="364">
        <f t="shared" si="74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72"/>
        <v>-18423.393999999993</v>
      </c>
      <c r="G420" s="363">
        <f t="shared" si="73"/>
        <v>146163.554</v>
      </c>
      <c r="H420" s="364">
        <f t="shared" si="74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72"/>
        <v>-17342.266799999998</v>
      </c>
      <c r="G421" s="363">
        <f t="shared" si="73"/>
        <v>138703.7868</v>
      </c>
      <c r="H421" s="364">
        <f t="shared" si="74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72"/>
        <v>-17312.610000000008</v>
      </c>
      <c r="G422" s="363">
        <f t="shared" si="73"/>
        <v>146094.13</v>
      </c>
      <c r="H422" s="364">
        <f t="shared" si="74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72"/>
        <v>-16618.370000000006</v>
      </c>
      <c r="G423" s="363">
        <f t="shared" si="73"/>
        <v>146094.13</v>
      </c>
      <c r="H423" s="364">
        <f t="shared" si="74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72"/>
        <v>-18614.310000000012</v>
      </c>
      <c r="G424" s="363">
        <f t="shared" si="73"/>
        <v>146094.13</v>
      </c>
      <c r="H424" s="364">
        <f t="shared" si="74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72"/>
        <v>-10717.330000000011</v>
      </c>
      <c r="G425" s="363">
        <f t="shared" si="73"/>
        <v>146094.13</v>
      </c>
      <c r="H425" s="364">
        <f t="shared" si="74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72"/>
        <v>-13335.061799999996</v>
      </c>
      <c r="G426" s="363">
        <f t="shared" si="73"/>
        <v>146939.08179999999</v>
      </c>
      <c r="H426" s="364">
        <f t="shared" si="74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72"/>
        <v>-14034.101799999982</v>
      </c>
      <c r="G427" s="363">
        <f t="shared" si="73"/>
        <v>146939.08179999999</v>
      </c>
      <c r="H427" s="364">
        <f t="shared" si="74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72"/>
        <v>-18125.222999999994</v>
      </c>
      <c r="G428" s="363">
        <f t="shared" si="73"/>
        <v>152910.723</v>
      </c>
      <c r="H428" s="364">
        <f t="shared" si="74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72"/>
        <v>-17204.112599999997</v>
      </c>
      <c r="G429" s="363">
        <f t="shared" si="73"/>
        <v>152812.03260000001</v>
      </c>
      <c r="H429" s="364">
        <f t="shared" si="74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72"/>
        <v>-21007.348200000015</v>
      </c>
      <c r="G430" s="363">
        <f t="shared" si="73"/>
        <v>152777.3082</v>
      </c>
      <c r="H430" s="364">
        <f t="shared" si="74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72"/>
        <v>-23836.109799999987</v>
      </c>
      <c r="G431" s="363">
        <f t="shared" si="73"/>
        <v>154748.68979999999</v>
      </c>
      <c r="H431" s="364">
        <f t="shared" si="74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72"/>
        <v>-28747.721799999992</v>
      </c>
      <c r="G432" s="363">
        <f t="shared" si="73"/>
        <v>157458.96179999999</v>
      </c>
      <c r="H432" s="364">
        <f t="shared" si="74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72"/>
        <v>-26852.387599999998</v>
      </c>
      <c r="G433" s="363">
        <f t="shared" si="73"/>
        <v>154703.22759999998</v>
      </c>
      <c r="H433" s="364">
        <f t="shared" si="74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72"/>
        <v>-32892.451199999996</v>
      </c>
      <c r="G434" s="363">
        <f t="shared" si="73"/>
        <v>157338.5912</v>
      </c>
      <c r="H434" s="364">
        <f t="shared" si="74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72"/>
        <v>-28045.401999999998</v>
      </c>
      <c r="G435" s="363">
        <f t="shared" si="73"/>
        <v>157325.32200000001</v>
      </c>
      <c r="H435" s="365">
        <f t="shared" si="74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72"/>
        <v>-28056.67200000001</v>
      </c>
      <c r="G436" s="363">
        <f t="shared" si="73"/>
        <v>154608.592</v>
      </c>
      <c r="H436" s="365">
        <f t="shared" si="74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72"/>
        <v>-34756.773799999995</v>
      </c>
      <c r="G437" s="363">
        <f t="shared" si="73"/>
        <v>157212.5338</v>
      </c>
      <c r="H437" s="365">
        <f t="shared" si="74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72"/>
        <v>-34901.771399999991</v>
      </c>
      <c r="G438" s="363">
        <f t="shared" si="73"/>
        <v>159747.97140000001</v>
      </c>
      <c r="H438" s="365">
        <f t="shared" si="74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5">C439*(E439-D439)</f>
        <v>-36344.291399999995</v>
      </c>
      <c r="G439" s="363">
        <f t="shared" ref="G439:G454" si="76">IF(C439=0, 0,D439*C439)</f>
        <v>166350.4914</v>
      </c>
      <c r="H439" s="365">
        <f t="shared" ref="H439:H454" si="77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5"/>
        <v>-29806.304399999986</v>
      </c>
      <c r="G440" s="363">
        <f t="shared" si="76"/>
        <v>159588.28439999997</v>
      </c>
      <c r="H440" s="365">
        <f t="shared" si="77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5"/>
        <v>-27362.67760000001</v>
      </c>
      <c r="G441" s="363">
        <f t="shared" si="76"/>
        <v>154100.15760000001</v>
      </c>
      <c r="H441" s="365">
        <f t="shared" si="77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5"/>
        <v>-25413.691800000004</v>
      </c>
      <c r="G442" s="363">
        <f t="shared" si="76"/>
        <v>152157.7518</v>
      </c>
      <c r="H442" s="364">
        <f t="shared" si="77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5"/>
        <v>-18660.303400000012</v>
      </c>
      <c r="G443" s="363">
        <f t="shared" si="76"/>
        <v>145445.88340000002</v>
      </c>
      <c r="H443" s="364">
        <f t="shared" si="77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5"/>
        <v>-16029.133799999994</v>
      </c>
      <c r="G444" s="363">
        <f t="shared" si="76"/>
        <v>145331.33379999999</v>
      </c>
      <c r="H444" s="364">
        <f t="shared" si="77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5"/>
        <v>-13680.976200000003</v>
      </c>
      <c r="G445" s="363">
        <f t="shared" si="76"/>
        <v>137741.23620000001</v>
      </c>
      <c r="H445" s="364">
        <f t="shared" si="77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5"/>
        <v>-9402.4621999999927</v>
      </c>
      <c r="G446" s="363">
        <f t="shared" si="76"/>
        <v>122097.06219999999</v>
      </c>
      <c r="H446" s="364">
        <f t="shared" si="77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5"/>
        <v>-2780.8000000000065</v>
      </c>
      <c r="G447" s="363">
        <f t="shared" si="76"/>
        <v>94520.8</v>
      </c>
      <c r="H447" s="364">
        <f t="shared" si="77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5"/>
        <v>-2111.0000000000005</v>
      </c>
      <c r="G448" s="363">
        <f t="shared" si="76"/>
        <v>86111</v>
      </c>
      <c r="H448" s="364">
        <f t="shared" si="77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5"/>
        <v>-7950.599999999994</v>
      </c>
      <c r="G449" s="363">
        <f t="shared" si="76"/>
        <v>101790.59999999999</v>
      </c>
      <c r="H449" s="364">
        <f t="shared" si="77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5"/>
        <v>-7870.8499999999922</v>
      </c>
      <c r="G450" s="363">
        <f t="shared" si="76"/>
        <v>109530.84999999999</v>
      </c>
      <c r="H450" s="364">
        <f t="shared" si="77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5"/>
        <v>-2961.0000000000055</v>
      </c>
      <c r="G451" s="363">
        <f t="shared" si="76"/>
        <v>101541</v>
      </c>
      <c r="H451" s="364">
        <f t="shared" si="77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5"/>
        <v>-3051.400000000001</v>
      </c>
      <c r="G452" s="363">
        <f t="shared" si="76"/>
        <v>93416.4</v>
      </c>
      <c r="H452" s="364">
        <f t="shared" si="77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5"/>
        <v>-3026.4999999999986</v>
      </c>
      <c r="G453" s="363">
        <f t="shared" si="76"/>
        <v>85176.5</v>
      </c>
      <c r="H453" s="364">
        <f t="shared" si="77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5"/>
        <v>-4876.1226000000042</v>
      </c>
      <c r="G454" s="363">
        <f t="shared" si="76"/>
        <v>88034.802599999995</v>
      </c>
      <c r="H454" s="364">
        <f t="shared" si="77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8">C457*(E457-D457)</f>
        <v>-5163.5724000000046</v>
      </c>
      <c r="G457" s="363">
        <f t="shared" ref="G457:G462" si="79">IF(C457=0, 0,D457*C457)</f>
        <v>103949.79240000001</v>
      </c>
      <c r="H457" s="364">
        <f t="shared" ref="H457:H462" si="80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8"/>
        <v>-7946.8199999999852</v>
      </c>
      <c r="G458" s="363">
        <f t="shared" si="79"/>
        <v>111789.71999999999</v>
      </c>
      <c r="H458" s="365">
        <f t="shared" si="80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8"/>
        <v>-7946.7637999999934</v>
      </c>
      <c r="G459" s="363">
        <f t="shared" si="79"/>
        <v>119564.66379999999</v>
      </c>
      <c r="H459" s="364">
        <f t="shared" si="80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8"/>
        <v>-11864.04560000001</v>
      </c>
      <c r="G460" s="363">
        <f t="shared" si="79"/>
        <v>127187.60560000001</v>
      </c>
      <c r="H460" s="364">
        <f t="shared" si="80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8"/>
        <v>-11894.083199999997</v>
      </c>
      <c r="G461" s="363">
        <f t="shared" si="79"/>
        <v>134727.64319999999</v>
      </c>
      <c r="H461" s="364">
        <f t="shared" si="80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8"/>
        <v>-7970.5317999999861</v>
      </c>
      <c r="G462" s="363">
        <f t="shared" si="79"/>
        <v>126902.75179999998</v>
      </c>
      <c r="H462" s="364">
        <f t="shared" si="80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81">C468*(E468-D468)</f>
        <v>-5839.4414759999936</v>
      </c>
      <c r="G468" s="363">
        <f t="shared" ref="G468:G474" si="82">IF(C468=0, 0,D468*C468)</f>
        <v>126153.70147599999</v>
      </c>
      <c r="H468" s="364">
        <f t="shared" ref="H468:H474" si="83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81"/>
        <v>-7235.2097400000011</v>
      </c>
      <c r="G469" s="363">
        <f t="shared" si="82"/>
        <v>126013.86974000001</v>
      </c>
      <c r="H469" s="364">
        <f t="shared" si="83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81"/>
        <v>-6801.3106039999893</v>
      </c>
      <c r="G470" s="363">
        <f t="shared" si="82"/>
        <v>125579.970604</v>
      </c>
      <c r="H470" s="364">
        <f t="shared" si="83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81"/>
        <v>-15816.44348</v>
      </c>
      <c r="G471" s="363">
        <f t="shared" si="82"/>
        <v>134522.96348000001</v>
      </c>
      <c r="H471" s="365">
        <f t="shared" si="83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81"/>
        <v>-15980.450220000002</v>
      </c>
      <c r="G472" s="363">
        <f t="shared" si="82"/>
        <v>140422.97021999999</v>
      </c>
      <c r="H472" s="365">
        <f t="shared" si="83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81"/>
        <v>-16022.453030000013</v>
      </c>
      <c r="G473" s="363">
        <f t="shared" si="82"/>
        <v>144766.97303000002</v>
      </c>
      <c r="H473" s="365">
        <f t="shared" si="83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81"/>
        <v>-15995.457559999995</v>
      </c>
      <c r="G474" s="363">
        <f t="shared" si="82"/>
        <v>149041.97756</v>
      </c>
      <c r="H474" s="365">
        <f t="shared" si="83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4">C475*(E475-D475)</f>
        <v>-19058.277097999995</v>
      </c>
      <c r="G475" s="363">
        <f t="shared" ref="G475:G482" si="85">IF(C475=0, 0,D475*C475)</f>
        <v>151845.05709799999</v>
      </c>
      <c r="H475" s="365">
        <f t="shared" ref="H475:H482" si="86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4"/>
        <v>-16640.780505999985</v>
      </c>
      <c r="G476" s="363">
        <f t="shared" si="85"/>
        <v>151797.06050599998</v>
      </c>
      <c r="H476" s="365">
        <f t="shared" si="86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4"/>
        <v>-16830.340505999982</v>
      </c>
      <c r="G477" s="363">
        <f t="shared" si="85"/>
        <v>151797.06050599998</v>
      </c>
      <c r="H477" s="365">
        <f t="shared" si="86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4"/>
        <v>-18246.039857999996</v>
      </c>
      <c r="G478" s="363">
        <f t="shared" si="85"/>
        <v>154609.05985799999</v>
      </c>
      <c r="H478" s="364">
        <f t="shared" si="86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4"/>
        <v>-20423.199632000014</v>
      </c>
      <c r="G479" s="363">
        <f t="shared" si="85"/>
        <v>157431.05963200002</v>
      </c>
      <c r="H479" s="364">
        <f t="shared" si="86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4"/>
        <v>-20451.260000000017</v>
      </c>
      <c r="G480" s="363">
        <f t="shared" si="85"/>
        <v>159151.26</v>
      </c>
      <c r="H480" s="364">
        <f t="shared" si="86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4"/>
        <v>-12770.498441999989</v>
      </c>
      <c r="G481" s="363">
        <f t="shared" si="85"/>
        <v>154553.19844199999</v>
      </c>
      <c r="H481" s="364">
        <f t="shared" si="86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4"/>
        <v>-12774.627693999981</v>
      </c>
      <c r="G482" s="363">
        <f t="shared" si="85"/>
        <v>148697.32769399998</v>
      </c>
      <c r="H482" s="364">
        <f t="shared" si="86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7">C483*(E483-D483)</f>
        <v>-10733.467693999992</v>
      </c>
      <c r="G483" s="363">
        <f t="shared" ref="G483:G494" si="88">IF(C483=0, 0,D483*C483)</f>
        <v>148697.32769399998</v>
      </c>
      <c r="H483" s="364">
        <f t="shared" ref="H483:H494" si="89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7"/>
        <v>-14237.112315999999</v>
      </c>
      <c r="G484" s="363">
        <f t="shared" si="88"/>
        <v>151573.33231600001</v>
      </c>
      <c r="H484" s="364">
        <f t="shared" si="89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7"/>
        <v>-14933.404899999989</v>
      </c>
      <c r="G485" s="363">
        <f t="shared" si="88"/>
        <v>148629.38489999998</v>
      </c>
      <c r="H485" s="364">
        <f t="shared" si="89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7"/>
        <v>-14951.241703999996</v>
      </c>
      <c r="G486" s="363">
        <f t="shared" si="88"/>
        <v>151529.221704</v>
      </c>
      <c r="H486" s="364">
        <f t="shared" si="89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7"/>
        <v>-14945.406348000004</v>
      </c>
      <c r="G487" s="363">
        <f t="shared" si="88"/>
        <v>154405.386348</v>
      </c>
      <c r="H487" s="364">
        <f t="shared" si="89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7"/>
        <v>-18303.73</v>
      </c>
      <c r="G488" s="363">
        <f t="shared" si="88"/>
        <v>158903.73000000001</v>
      </c>
      <c r="H488" s="364">
        <f t="shared" si="89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7"/>
        <v>-7311.0640000000021</v>
      </c>
      <c r="G489" s="363">
        <f t="shared" si="88"/>
        <v>148151.10399999999</v>
      </c>
      <c r="H489" s="364">
        <f t="shared" si="89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7"/>
        <v>-7285.3417480000098</v>
      </c>
      <c r="G490" s="363">
        <f t="shared" si="88"/>
        <v>143571.38174800001</v>
      </c>
      <c r="H490" s="364">
        <f t="shared" si="89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7"/>
        <v>-1007.5158000000105</v>
      </c>
      <c r="G491" s="363">
        <f t="shared" si="88"/>
        <v>138987.71580000001</v>
      </c>
      <c r="H491" s="364">
        <f t="shared" si="89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7"/>
        <v>-1091.5898499999998</v>
      </c>
      <c r="G492" s="363">
        <f t="shared" si="88"/>
        <v>127941.78985</v>
      </c>
      <c r="H492" s="364">
        <f t="shared" si="89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7"/>
        <v>-1074.5375999999919</v>
      </c>
      <c r="G493" s="363">
        <f t="shared" si="88"/>
        <v>124522.1376</v>
      </c>
      <c r="H493" s="364">
        <f t="shared" si="89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7"/>
        <v>-975.11200799999187</v>
      </c>
      <c r="G494" s="363">
        <f t="shared" si="88"/>
        <v>131005.31200799999</v>
      </c>
      <c r="H494" s="364">
        <f t="shared" si="89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90">C496*(E496-D496)</f>
        <v>-320.8720079999913</v>
      </c>
      <c r="G496" s="363">
        <f t="shared" ref="G496:G505" si="91">IF(C496=0, 0,D496*C496)</f>
        <v>131005.31200799999</v>
      </c>
      <c r="H496" s="364">
        <f t="shared" ref="H496:H505" si="92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90"/>
        <v>-3298.169357999996</v>
      </c>
      <c r="G497" s="363">
        <f t="shared" si="91"/>
        <v>138935.309358</v>
      </c>
      <c r="H497" s="364">
        <f t="shared" si="92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90"/>
        <v>-3293.1673579999938</v>
      </c>
      <c r="G498" s="363">
        <f t="shared" si="91"/>
        <v>146745.30735799999</v>
      </c>
      <c r="H498" s="364">
        <f t="shared" si="92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90"/>
        <v>1163.524950000012</v>
      </c>
      <c r="G499" s="363">
        <f t="shared" si="91"/>
        <v>130665.83504999999</v>
      </c>
      <c r="H499" s="364">
        <f t="shared" si="92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90"/>
        <v>1293.5203380000021</v>
      </c>
      <c r="G500" s="363">
        <f t="shared" si="91"/>
        <v>122475.839662</v>
      </c>
      <c r="H500" s="364">
        <f t="shared" si="92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90"/>
        <v>1201.2174379999781</v>
      </c>
      <c r="G501" s="363">
        <f t="shared" si="91"/>
        <v>138341.022562</v>
      </c>
      <c r="H501" s="364">
        <f t="shared" si="92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90"/>
        <v>-3368.3391059999908</v>
      </c>
      <c r="G502" s="363">
        <f t="shared" si="91"/>
        <v>143066.01910599999</v>
      </c>
      <c r="H502" s="364">
        <f t="shared" si="92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90"/>
        <v>-3374.3343760000034</v>
      </c>
      <c r="G503" s="363">
        <f t="shared" si="91"/>
        <v>147740.01437600001</v>
      </c>
      <c r="H503" s="364">
        <f t="shared" si="92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90"/>
        <v>-1890.1133999999961</v>
      </c>
      <c r="G504" s="363">
        <f t="shared" si="91"/>
        <v>154028.27340000001</v>
      </c>
      <c r="H504" s="364">
        <f t="shared" si="92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90"/>
        <v>-17012.580000000009</v>
      </c>
      <c r="G505" s="363">
        <f t="shared" si="91"/>
        <v>159012.58000000002</v>
      </c>
      <c r="H505" s="364">
        <f t="shared" si="92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3">C509*(E509-D509)</f>
        <v>-19935.600000000009</v>
      </c>
      <c r="G509" s="363">
        <f t="shared" ref="G509:G516" si="94">IF(C509=0, 0,D509*C509)</f>
        <v>187335.6</v>
      </c>
      <c r="H509" s="365">
        <f t="shared" ref="H509:H516" si="95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3"/>
        <v>-19900.075000000015</v>
      </c>
      <c r="G510" s="363">
        <f t="shared" si="94"/>
        <v>194275.07500000001</v>
      </c>
      <c r="H510" s="365">
        <f t="shared" si="95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3"/>
        <v>-22705.387499999997</v>
      </c>
      <c r="G511" s="363">
        <f t="shared" si="94"/>
        <v>194205.38750000001</v>
      </c>
      <c r="H511" s="365">
        <f t="shared" si="95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3"/>
        <v>-29391.250000000004</v>
      </c>
      <c r="G512" s="363">
        <f t="shared" si="94"/>
        <v>194141.25</v>
      </c>
      <c r="H512" s="365">
        <f t="shared" si="95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3"/>
        <v>-34359.325000000004</v>
      </c>
      <c r="G513" s="363">
        <f t="shared" si="94"/>
        <v>194109.32500000001</v>
      </c>
      <c r="H513" s="364">
        <f t="shared" si="95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3"/>
        <v>-16630.000000000004</v>
      </c>
      <c r="G514" s="363">
        <f t="shared" si="94"/>
        <v>158130</v>
      </c>
      <c r="H514" s="364">
        <f t="shared" si="95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3"/>
        <v>-21229.999999999996</v>
      </c>
      <c r="G515" s="363">
        <f t="shared" si="94"/>
        <v>171820</v>
      </c>
      <c r="H515" s="364">
        <f t="shared" si="95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3"/>
        <v>6109.9988400000047</v>
      </c>
      <c r="G516" s="363">
        <f t="shared" si="94"/>
        <v>118887.84116000001</v>
      </c>
      <c r="H516" s="364">
        <f t="shared" si="95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6">C517*(E517-D517)</f>
        <v>822.70680000000016</v>
      </c>
      <c r="G517" s="363">
        <f t="shared" ref="G517:G534" si="97">IF(C517=0, 0,D517*C517)</f>
        <v>126917.6532</v>
      </c>
      <c r="H517" s="364">
        <f t="shared" ref="H517:H534" si="98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6"/>
        <v>83.308799999990825</v>
      </c>
      <c r="G518" s="363">
        <f t="shared" si="97"/>
        <v>134772.8112</v>
      </c>
      <c r="H518" s="364">
        <f t="shared" si="98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6"/>
        <v>-4985.4834000000074</v>
      </c>
      <c r="G519" s="363">
        <f t="shared" si="97"/>
        <v>139206.5834</v>
      </c>
      <c r="H519" s="364">
        <f t="shared" si="98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6"/>
        <v>18978.923399999992</v>
      </c>
      <c r="G520" s="363">
        <f t="shared" si="97"/>
        <v>74535.756600000008</v>
      </c>
      <c r="H520" s="364">
        <f t="shared" si="98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6"/>
        <v>18638.087600000006</v>
      </c>
      <c r="G521" s="363">
        <f t="shared" si="97"/>
        <v>65051.332399999999</v>
      </c>
      <c r="H521" s="364">
        <f t="shared" si="98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6"/>
        <v>18627.5</v>
      </c>
      <c r="G522" s="363">
        <f t="shared" si="97"/>
        <v>70822.5</v>
      </c>
      <c r="H522" s="364">
        <f t="shared" si="98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6"/>
        <v>20177.499999999996</v>
      </c>
      <c r="G523" s="363">
        <f t="shared" si="97"/>
        <v>70822.5</v>
      </c>
      <c r="H523" s="364">
        <f t="shared" si="98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6"/>
        <v>21382.430000000011</v>
      </c>
      <c r="G524" s="363">
        <f t="shared" si="97"/>
        <v>70717.569999999992</v>
      </c>
      <c r="H524" s="364">
        <f t="shared" si="98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6"/>
        <v>20612.23</v>
      </c>
      <c r="G525" s="363">
        <f t="shared" si="97"/>
        <v>70637.77</v>
      </c>
      <c r="H525" s="364">
        <f t="shared" si="98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6"/>
        <v>22311.999999999993</v>
      </c>
      <c r="G526" s="363">
        <f t="shared" si="97"/>
        <v>70138</v>
      </c>
      <c r="H526" s="364">
        <f t="shared" si="98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6"/>
        <v>20873</v>
      </c>
      <c r="G527" s="363">
        <f t="shared" si="97"/>
        <v>70127</v>
      </c>
      <c r="H527" s="364">
        <f t="shared" si="98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6"/>
        <v>20073</v>
      </c>
      <c r="G528" s="363">
        <f t="shared" si="97"/>
        <v>70127</v>
      </c>
      <c r="H528" s="364">
        <f t="shared" si="98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6"/>
        <v>17654.651999999998</v>
      </c>
      <c r="G529" s="363">
        <f t="shared" si="97"/>
        <v>87765.347999999998</v>
      </c>
      <c r="H529" s="365">
        <f t="shared" si="98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6"/>
        <v>16484.261999999992</v>
      </c>
      <c r="G530" s="363">
        <f t="shared" si="97"/>
        <v>87375.737999999998</v>
      </c>
      <c r="H530" s="365">
        <f t="shared" si="98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6"/>
        <v>20939.061000000002</v>
      </c>
      <c r="G531" s="363">
        <f t="shared" si="97"/>
        <v>78335.938999999998</v>
      </c>
      <c r="H531" s="365">
        <f t="shared" si="98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6"/>
        <v>20604.060000000005</v>
      </c>
      <c r="G532" s="363">
        <f t="shared" si="97"/>
        <v>87275.94</v>
      </c>
      <c r="H532" s="365">
        <f t="shared" si="98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6"/>
        <v>17593.872000000007</v>
      </c>
      <c r="G533" s="363">
        <f t="shared" si="97"/>
        <v>87166.127999999997</v>
      </c>
      <c r="H533" s="365">
        <f t="shared" si="98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6"/>
        <v>16453.871999999999</v>
      </c>
      <c r="G534" s="363">
        <f t="shared" si="97"/>
        <v>87166.127999999997</v>
      </c>
      <c r="H534" s="365">
        <f t="shared" si="98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9">C535*(E535-D535)</f>
        <v>19333.872000000003</v>
      </c>
      <c r="G535" s="363">
        <f t="shared" ref="G535:G549" si="100">IF(C535=0, 0,D535*C535)</f>
        <v>87166.127999999997</v>
      </c>
      <c r="H535" s="365">
        <f t="shared" ref="H535:H549" si="101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9"/>
        <v>19450.98</v>
      </c>
      <c r="G536" s="363">
        <f t="shared" si="100"/>
        <v>87049.02</v>
      </c>
      <c r="H536" s="365">
        <f t="shared" si="101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9"/>
        <v>17423.978999999996</v>
      </c>
      <c r="G537" s="363">
        <f t="shared" si="100"/>
        <v>88777.021000000008</v>
      </c>
      <c r="H537" s="365">
        <f t="shared" si="101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9"/>
        <v>11978.979600000011</v>
      </c>
      <c r="G538" s="363">
        <f t="shared" si="100"/>
        <v>102078.02039999999</v>
      </c>
      <c r="H538" s="365">
        <f t="shared" si="101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9"/>
        <v>13568.870699999996</v>
      </c>
      <c r="G539" s="363">
        <f t="shared" si="100"/>
        <v>102006.1293</v>
      </c>
      <c r="H539" s="365">
        <f t="shared" si="101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9"/>
        <v>12886.949999999995</v>
      </c>
      <c r="G540" s="363">
        <f t="shared" si="100"/>
        <v>86653.05</v>
      </c>
      <c r="H540" s="365">
        <f t="shared" si="101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9"/>
        <v>13051.947999999999</v>
      </c>
      <c r="G541" s="363">
        <f t="shared" si="100"/>
        <v>103078.052</v>
      </c>
      <c r="H541" s="365">
        <f t="shared" si="101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9"/>
        <v>13089.952800000001</v>
      </c>
      <c r="G542" s="363">
        <f t="shared" si="100"/>
        <v>106358.0472</v>
      </c>
      <c r="H542" s="365">
        <f t="shared" si="101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9"/>
        <v>13075.699000000004</v>
      </c>
      <c r="G543" s="363">
        <f t="shared" si="100"/>
        <v>94759.300999999992</v>
      </c>
      <c r="H543" s="365">
        <f t="shared" si="101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9"/>
        <v>13867.271999999995</v>
      </c>
      <c r="G544" s="363">
        <f>IF(C544=0, 0,D544*C544)</f>
        <v>86212.728000000003</v>
      </c>
      <c r="H544" s="365">
        <f t="shared" si="101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9"/>
        <v>17083.611900000004</v>
      </c>
      <c r="G545" s="363">
        <f t="shared" si="100"/>
        <v>74235.388099999996</v>
      </c>
      <c r="H545" s="365">
        <f t="shared" si="101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9"/>
        <v>13252.614000000001</v>
      </c>
      <c r="G546" s="363">
        <f t="shared" si="100"/>
        <v>85867.385999999999</v>
      </c>
      <c r="H546" s="365">
        <f t="shared" si="101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9"/>
        <v>10351.611600000004</v>
      </c>
      <c r="G547" s="363">
        <f t="shared" si="100"/>
        <v>95446.388400000011</v>
      </c>
      <c r="H547" s="365">
        <f t="shared" si="101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9"/>
        <v>12307.2804</v>
      </c>
      <c r="G548" s="363">
        <f t="shared" si="100"/>
        <v>80602.719600000011</v>
      </c>
      <c r="H548" s="365">
        <f t="shared" si="101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9"/>
        <v>11781.900000000011</v>
      </c>
      <c r="G549" s="363">
        <f t="shared" si="100"/>
        <v>80387.100000000006</v>
      </c>
      <c r="H549" s="365">
        <f t="shared" si="101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102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3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102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3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102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3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102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3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102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3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102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3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102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3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102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3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102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3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102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3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102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3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102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3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102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3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102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3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102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3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102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3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102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3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102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3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102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3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102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3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102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3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102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3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102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3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102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3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102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3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102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3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102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3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102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3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102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102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102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4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102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4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102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4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102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4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102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4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102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4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102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4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102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4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102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4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102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4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102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4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102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4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102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4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102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102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102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5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102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5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102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5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102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5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102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5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102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5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102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5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102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5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102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5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102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5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102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5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102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5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102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5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102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5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102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5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102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5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102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5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102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5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102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5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6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5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6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5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6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5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6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5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6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5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6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5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6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5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6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5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6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5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6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5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6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5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6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5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6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5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6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5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6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5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6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5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6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5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6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5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6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5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6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5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6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5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6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5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6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5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6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5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6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5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6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5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6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5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6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5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6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5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6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5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6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5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6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5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6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5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6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5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6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5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6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5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6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5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6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5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6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5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6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5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6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5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6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6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6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6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6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6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6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6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6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6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6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6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6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6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6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6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6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6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6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6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6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6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6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7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7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7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7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7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7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7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7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7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7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7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7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7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7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7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7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8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7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8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7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8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7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8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7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8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7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8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7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8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7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8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7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8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7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8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7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8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7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8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7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8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7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8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7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8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7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8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7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8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7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8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7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8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7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8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7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8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7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8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7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8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7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8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7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8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7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8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7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8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7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8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7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8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7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8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7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8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7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8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7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8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7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8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7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8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7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8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7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8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7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8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7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8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7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8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7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8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7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8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7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8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7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8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7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8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7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8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7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8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7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8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7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8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9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8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9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8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9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8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9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8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9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8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9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8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9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8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9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8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9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8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9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8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9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8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9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8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9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8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9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8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9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8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8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8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10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8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10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8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10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8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10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8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10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8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10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8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10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8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10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8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10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8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10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8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8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11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8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11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8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11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8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11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8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11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8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11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8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11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8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11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8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11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8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11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11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11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11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11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11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11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11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50" priority="179">
      <formula>F109&gt;0</formula>
    </cfRule>
    <cfRule type="expression" dxfId="2249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8" priority="172">
      <formula>F298&gt;0</formula>
    </cfRule>
    <cfRule type="expression" dxfId="2247" priority="173">
      <formula>F298&lt;0</formula>
    </cfRule>
  </conditionalFormatting>
  <conditionalFormatting sqref="H298:H304">
    <cfRule type="expression" dxfId="2246" priority="168">
      <formula>H298&gt;0</formula>
    </cfRule>
    <cfRule type="expression" dxfId="2245" priority="169">
      <formula>H298&lt;0</formula>
    </cfRule>
  </conditionalFormatting>
  <conditionalFormatting sqref="Q8">
    <cfRule type="expression" dxfId="2244" priority="154">
      <formula>Q8&gt;0</formula>
    </cfRule>
    <cfRule type="expression" dxfId="2243" priority="155">
      <formula>Q8&lt;0</formula>
    </cfRule>
  </conditionalFormatting>
  <conditionalFormatting sqref="Q7">
    <cfRule type="expression" dxfId="2242" priority="156">
      <formula>Q7&gt;0</formula>
    </cfRule>
    <cfRule type="expression" dxfId="2241" priority="157">
      <formula>Q7&lt;0</formula>
    </cfRule>
  </conditionalFormatting>
  <conditionalFormatting sqref="F406:F412">
    <cfRule type="expression" dxfId="2240" priority="128">
      <formula>F406&gt;0</formula>
    </cfRule>
    <cfRule type="expression" dxfId="2239" priority="129">
      <formula>F406&lt;0</formula>
    </cfRule>
  </conditionalFormatting>
  <conditionalFormatting sqref="F331:F349 H331:H349">
    <cfRule type="expression" dxfId="2238" priority="150">
      <formula>F331&gt;0</formula>
    </cfRule>
    <cfRule type="expression" dxfId="2237" priority="151">
      <formula>F331&lt;0</formula>
    </cfRule>
  </conditionalFormatting>
  <conditionalFormatting sqref="F324:F330">
    <cfRule type="expression" dxfId="2236" priority="148">
      <formula>F324&gt;0</formula>
    </cfRule>
    <cfRule type="expression" dxfId="2235" priority="149">
      <formula>F324&lt;0</formula>
    </cfRule>
  </conditionalFormatting>
  <conditionalFormatting sqref="H324:H330">
    <cfRule type="expression" dxfId="2234" priority="146">
      <formula>H324&gt;0</formula>
    </cfRule>
    <cfRule type="expression" dxfId="2233" priority="147">
      <formula>H324&lt;0</formula>
    </cfRule>
  </conditionalFormatting>
  <conditionalFormatting sqref="F357:F375 H357:H375">
    <cfRule type="expression" dxfId="2232" priority="144">
      <formula>F357&gt;0</formula>
    </cfRule>
    <cfRule type="expression" dxfId="2231" priority="145">
      <formula>F357&lt;0</formula>
    </cfRule>
  </conditionalFormatting>
  <conditionalFormatting sqref="F350:F356">
    <cfRule type="expression" dxfId="2230" priority="142">
      <formula>F350&gt;0</formula>
    </cfRule>
    <cfRule type="expression" dxfId="2229" priority="143">
      <formula>F350&lt;0</formula>
    </cfRule>
  </conditionalFormatting>
  <conditionalFormatting sqref="H350:H356">
    <cfRule type="expression" dxfId="2228" priority="140">
      <formula>H350&gt;0</formula>
    </cfRule>
    <cfRule type="expression" dxfId="2227" priority="141">
      <formula>H350&lt;0</formula>
    </cfRule>
  </conditionalFormatting>
  <conditionalFormatting sqref="F383:F400 H383:H400">
    <cfRule type="expression" dxfId="2226" priority="138">
      <formula>F383&gt;0</formula>
    </cfRule>
    <cfRule type="expression" dxfId="2225" priority="139">
      <formula>F383&lt;0</formula>
    </cfRule>
  </conditionalFormatting>
  <conditionalFormatting sqref="F376:F382">
    <cfRule type="expression" dxfId="2224" priority="136">
      <formula>F376&gt;0</formula>
    </cfRule>
    <cfRule type="expression" dxfId="2223" priority="137">
      <formula>F376&lt;0</formula>
    </cfRule>
  </conditionalFormatting>
  <conditionalFormatting sqref="H376:H382">
    <cfRule type="expression" dxfId="2222" priority="134">
      <formula>H376&gt;0</formula>
    </cfRule>
    <cfRule type="expression" dxfId="2221" priority="135">
      <formula>H376&lt;0</formula>
    </cfRule>
  </conditionalFormatting>
  <conditionalFormatting sqref="F401:F405 H401:H405">
    <cfRule type="expression" dxfId="2220" priority="132">
      <formula>F401&gt;0</formula>
    </cfRule>
    <cfRule type="expression" dxfId="2219" priority="133">
      <formula>F401&lt;0</formula>
    </cfRule>
  </conditionalFormatting>
  <conditionalFormatting sqref="F413:F428 H413:H428">
    <cfRule type="expression" dxfId="2218" priority="130">
      <formula>F413&gt;0</formula>
    </cfRule>
    <cfRule type="expression" dxfId="2217" priority="131">
      <formula>F413&lt;0</formula>
    </cfRule>
  </conditionalFormatting>
  <conditionalFormatting sqref="H406:H412">
    <cfRule type="expression" dxfId="2216" priority="126">
      <formula>H406&gt;0</formula>
    </cfRule>
    <cfRule type="expression" dxfId="2215" priority="127">
      <formula>H406&lt;0</formula>
    </cfRule>
  </conditionalFormatting>
  <conditionalFormatting sqref="F429 H429">
    <cfRule type="expression" dxfId="2214" priority="124">
      <formula>F429&gt;0</formula>
    </cfRule>
    <cfRule type="expression" dxfId="2213" priority="125">
      <formula>F429&lt;0</formula>
    </cfRule>
  </conditionalFormatting>
  <conditionalFormatting sqref="F430:F434 H430:H434">
    <cfRule type="expression" dxfId="2212" priority="122">
      <formula>F430&gt;0</formula>
    </cfRule>
    <cfRule type="expression" dxfId="2211" priority="123">
      <formula>F430&lt;0</formula>
    </cfRule>
  </conditionalFormatting>
  <conditionalFormatting sqref="F442:F457 H442:H457">
    <cfRule type="expression" dxfId="2210" priority="120">
      <formula>F442&gt;0</formula>
    </cfRule>
    <cfRule type="expression" dxfId="2209" priority="121">
      <formula>F442&lt;0</formula>
    </cfRule>
  </conditionalFormatting>
  <conditionalFormatting sqref="F435:F441">
    <cfRule type="expression" dxfId="2208" priority="118">
      <formula>F435&gt;0</formula>
    </cfRule>
    <cfRule type="expression" dxfId="2207" priority="119">
      <formula>F435&lt;0</formula>
    </cfRule>
  </conditionalFormatting>
  <conditionalFormatting sqref="H435:H441">
    <cfRule type="expression" dxfId="2206" priority="116">
      <formula>H435&gt;0</formula>
    </cfRule>
    <cfRule type="expression" dxfId="2205" priority="117">
      <formula>H435&lt;0</formula>
    </cfRule>
  </conditionalFormatting>
  <conditionalFormatting sqref="F459:F464 H459:H464">
    <cfRule type="expression" dxfId="2204" priority="114">
      <formula>F459&gt;0</formula>
    </cfRule>
    <cfRule type="expression" dxfId="2203" priority="115">
      <formula>F459&lt;0</formula>
    </cfRule>
  </conditionalFormatting>
  <conditionalFormatting sqref="F465 H465">
    <cfRule type="expression" dxfId="2202" priority="112">
      <formula>F465&gt;0</formula>
    </cfRule>
    <cfRule type="expression" dxfId="2201" priority="113">
      <formula>F465&lt;0</formula>
    </cfRule>
  </conditionalFormatting>
  <conditionalFormatting sqref="F466:F470 H466:H470">
    <cfRule type="expression" dxfId="2200" priority="110">
      <formula>F466&gt;0</formula>
    </cfRule>
    <cfRule type="expression" dxfId="2199" priority="111">
      <formula>F466&lt;0</formula>
    </cfRule>
  </conditionalFormatting>
  <conditionalFormatting sqref="F478:F493 H478:H493">
    <cfRule type="expression" dxfId="2198" priority="108">
      <formula>F478&gt;0</formula>
    </cfRule>
    <cfRule type="expression" dxfId="2197" priority="109">
      <formula>F478&lt;0</formula>
    </cfRule>
  </conditionalFormatting>
  <conditionalFormatting sqref="F471:F477">
    <cfRule type="expression" dxfId="2196" priority="106">
      <formula>F471&gt;0</formula>
    </cfRule>
    <cfRule type="expression" dxfId="2195" priority="107">
      <formula>F471&lt;0</formula>
    </cfRule>
  </conditionalFormatting>
  <conditionalFormatting sqref="H471:H477">
    <cfRule type="expression" dxfId="2194" priority="104">
      <formula>H471&gt;0</formula>
    </cfRule>
    <cfRule type="expression" dxfId="2193" priority="105">
      <formula>H471&lt;0</formula>
    </cfRule>
  </conditionalFormatting>
  <conditionalFormatting sqref="F494:F499 H494:H499">
    <cfRule type="expression" dxfId="2192" priority="102">
      <formula>F494&gt;0</formula>
    </cfRule>
    <cfRule type="expression" dxfId="2191" priority="103">
      <formula>F494&lt;0</formula>
    </cfRule>
  </conditionalFormatting>
  <conditionalFormatting sqref="F500 H500">
    <cfRule type="expression" dxfId="2190" priority="100">
      <formula>F500&gt;0</formula>
    </cfRule>
    <cfRule type="expression" dxfId="2189" priority="101">
      <formula>F500&lt;0</formula>
    </cfRule>
  </conditionalFormatting>
  <conditionalFormatting sqref="F501:F505 H501:H505">
    <cfRule type="expression" dxfId="2188" priority="98">
      <formula>F501&gt;0</formula>
    </cfRule>
    <cfRule type="expression" dxfId="2187" priority="99">
      <formula>F501&lt;0</formula>
    </cfRule>
  </conditionalFormatting>
  <conditionalFormatting sqref="F513:F528 H513:H528">
    <cfRule type="expression" dxfId="2186" priority="96">
      <formula>F513&gt;0</formula>
    </cfRule>
    <cfRule type="expression" dxfId="2185" priority="97">
      <formula>F513&lt;0</formula>
    </cfRule>
  </conditionalFormatting>
  <conditionalFormatting sqref="F506:F512">
    <cfRule type="expression" dxfId="2184" priority="94">
      <formula>F506&gt;0</formula>
    </cfRule>
    <cfRule type="expression" dxfId="2183" priority="95">
      <formula>F506&lt;0</formula>
    </cfRule>
  </conditionalFormatting>
  <conditionalFormatting sqref="H506:H512">
    <cfRule type="expression" dxfId="2182" priority="92">
      <formula>H506&gt;0</formula>
    </cfRule>
    <cfRule type="expression" dxfId="2181" priority="93">
      <formula>H506&lt;0</formula>
    </cfRule>
  </conditionalFormatting>
  <conditionalFormatting sqref="M557">
    <cfRule type="expression" dxfId="2180" priority="90">
      <formula>M557&gt;0</formula>
    </cfRule>
    <cfRule type="expression" dxfId="2179" priority="91">
      <formula>M557&lt;0</formula>
    </cfRule>
  </conditionalFormatting>
  <conditionalFormatting sqref="F115:F126">
    <cfRule type="expression" dxfId="2178" priority="86">
      <formula>F115&gt;0</formula>
    </cfRule>
    <cfRule type="expression" dxfId="2177" priority="87">
      <formula>F115&lt;0</formula>
    </cfRule>
  </conditionalFormatting>
  <conditionalFormatting sqref="H115:H126">
    <cfRule type="expression" dxfId="2176" priority="84">
      <formula>H115&gt;0</formula>
    </cfRule>
    <cfRule type="expression" dxfId="2175" priority="85">
      <formula>H115&lt;0</formula>
    </cfRule>
  </conditionalFormatting>
  <conditionalFormatting sqref="F109:F114 H109:H114">
    <cfRule type="expression" dxfId="2174" priority="82">
      <formula>F109&gt;0</formula>
    </cfRule>
    <cfRule type="expression" dxfId="2173" priority="83">
      <formula>F109&lt;0</formula>
    </cfRule>
  </conditionalFormatting>
  <conditionalFormatting sqref="J111">
    <cfRule type="expression" dxfId="2172" priority="80">
      <formula>J111&gt;0</formula>
    </cfRule>
    <cfRule type="expression" dxfId="2171" priority="81">
      <formula>J111&lt;0</formula>
    </cfRule>
  </conditionalFormatting>
  <conditionalFormatting sqref="J112:J118">
    <cfRule type="expression" dxfId="2170" priority="78">
      <formula>J112&gt;0</formula>
    </cfRule>
    <cfRule type="expression" dxfId="2169" priority="79">
      <formula>J112&lt;0</formula>
    </cfRule>
  </conditionalFormatting>
  <conditionalFormatting sqref="L111:L193 L200 L202">
    <cfRule type="expression" dxfId="2168" priority="74">
      <formula>L111&gt;0</formula>
    </cfRule>
    <cfRule type="expression" dxfId="2167" priority="75">
      <formula>L111&lt;0</formula>
    </cfRule>
  </conditionalFormatting>
  <conditionalFormatting sqref="Q10">
    <cfRule type="expression" dxfId="2166" priority="72">
      <formula>Q10&gt;0</formula>
    </cfRule>
    <cfRule type="expression" dxfId="2165" priority="73">
      <formula>Q10&lt;0</formula>
    </cfRule>
  </conditionalFormatting>
  <conditionalFormatting sqref="H222:H224 F222:F224">
    <cfRule type="expression" dxfId="2164" priority="69">
      <formula>F222&gt;0</formula>
    </cfRule>
    <cfRule type="expression" dxfId="2163" priority="70">
      <formula>F222&lt;0</formula>
    </cfRule>
  </conditionalFormatting>
  <conditionalFormatting sqref="H218:H220 F218:F220">
    <cfRule type="expression" dxfId="2162" priority="67">
      <formula>F218&gt;0</formula>
    </cfRule>
    <cfRule type="expression" dxfId="2161" priority="68">
      <formula>F218&lt;0</formula>
    </cfRule>
  </conditionalFormatting>
  <conditionalFormatting sqref="H217 F217">
    <cfRule type="expression" dxfId="2160" priority="65">
      <formula>F217&gt;0</formula>
    </cfRule>
    <cfRule type="expression" dxfId="2159" priority="66">
      <formula>F217&lt;0</formula>
    </cfRule>
  </conditionalFormatting>
  <conditionalFormatting sqref="H221 F221">
    <cfRule type="expression" dxfId="2158" priority="63">
      <formula>F221&gt;0</formula>
    </cfRule>
    <cfRule type="expression" dxfId="2157" priority="64">
      <formula>F221&lt;0</formula>
    </cfRule>
  </conditionalFormatting>
  <conditionalFormatting sqref="H227:H230 F227:F230">
    <cfRule type="expression" dxfId="2156" priority="59">
      <formula>F227&gt;0</formula>
    </cfRule>
    <cfRule type="expression" dxfId="2155" priority="60">
      <formula>F227&lt;0</formula>
    </cfRule>
  </conditionalFormatting>
  <conditionalFormatting sqref="H225:H226 F225:F226">
    <cfRule type="expression" dxfId="2154" priority="57">
      <formula>F225&gt;0</formula>
    </cfRule>
    <cfRule type="expression" dxfId="2153" priority="58">
      <formula>F225&lt;0</formula>
    </cfRule>
  </conditionalFormatting>
  <conditionalFormatting sqref="H252 F252">
    <cfRule type="expression" dxfId="2152" priority="55">
      <formula>F252&gt;0</formula>
    </cfRule>
    <cfRule type="expression" dxfId="2151" priority="56">
      <formula>F252&lt;0</formula>
    </cfRule>
  </conditionalFormatting>
  <conditionalFormatting sqref="H233:H235 F233:F235">
    <cfRule type="expression" dxfId="2150" priority="53">
      <formula>F233&gt;0</formula>
    </cfRule>
    <cfRule type="expression" dxfId="2149" priority="54">
      <formula>F233&lt;0</formula>
    </cfRule>
  </conditionalFormatting>
  <conditionalFormatting sqref="H231:H232 F231:F232">
    <cfRule type="expression" dxfId="2148" priority="51">
      <formula>F231&gt;0</formula>
    </cfRule>
    <cfRule type="expression" dxfId="2147" priority="52">
      <formula>F231&lt;0</formula>
    </cfRule>
  </conditionalFormatting>
  <conditionalFormatting sqref="H245:H247 F245:F247">
    <cfRule type="expression" dxfId="2146" priority="49">
      <formula>F245&gt;0</formula>
    </cfRule>
    <cfRule type="expression" dxfId="2145" priority="50">
      <formula>F245&lt;0</formula>
    </cfRule>
  </conditionalFormatting>
  <conditionalFormatting sqref="H244 F244">
    <cfRule type="expression" dxfId="2144" priority="47">
      <formula>F244&gt;0</formula>
    </cfRule>
    <cfRule type="expression" dxfId="2143" priority="48">
      <formula>F244&lt;0</formula>
    </cfRule>
  </conditionalFormatting>
  <conditionalFormatting sqref="H241:H243 F241:F243">
    <cfRule type="expression" dxfId="2142" priority="45">
      <formula>F241&gt;0</formula>
    </cfRule>
    <cfRule type="expression" dxfId="2141" priority="46">
      <formula>F241&lt;0</formula>
    </cfRule>
  </conditionalFormatting>
  <conditionalFormatting sqref="H240 F240">
    <cfRule type="expression" dxfId="2140" priority="43">
      <formula>F240&gt;0</formula>
    </cfRule>
    <cfRule type="expression" dxfId="2139" priority="44">
      <formula>F240&lt;0</formula>
    </cfRule>
  </conditionalFormatting>
  <conditionalFormatting sqref="H237:H239 F237:F239">
    <cfRule type="expression" dxfId="2138" priority="41">
      <formula>F237&gt;0</formula>
    </cfRule>
    <cfRule type="expression" dxfId="2137" priority="42">
      <formula>F237&lt;0</formula>
    </cfRule>
  </conditionalFormatting>
  <conditionalFormatting sqref="H236 F236">
    <cfRule type="expression" dxfId="2136" priority="39">
      <formula>F236&gt;0</formula>
    </cfRule>
    <cfRule type="expression" dxfId="2135" priority="40">
      <formula>F236&lt;0</formula>
    </cfRule>
  </conditionalFormatting>
  <conditionalFormatting sqref="H249:H251 F249:F251">
    <cfRule type="expression" dxfId="2134" priority="37">
      <formula>F249&gt;0</formula>
    </cfRule>
    <cfRule type="expression" dxfId="2133" priority="38">
      <formula>F249&lt;0</formula>
    </cfRule>
  </conditionalFormatting>
  <conditionalFormatting sqref="H248 F248">
    <cfRule type="expression" dxfId="2132" priority="35">
      <formula>F248&gt;0</formula>
    </cfRule>
    <cfRule type="expression" dxfId="2131" priority="36">
      <formula>F248&lt;0</formula>
    </cfRule>
  </conditionalFormatting>
  <conditionalFormatting sqref="H256 F256">
    <cfRule type="expression" dxfId="2130" priority="31">
      <formula>F256&gt;0</formula>
    </cfRule>
    <cfRule type="expression" dxfId="2129" priority="32">
      <formula>F256&lt;0</formula>
    </cfRule>
  </conditionalFormatting>
  <conditionalFormatting sqref="H253:H255 F253:F255">
    <cfRule type="expression" dxfId="2128" priority="29">
      <formula>F253&gt;0</formula>
    </cfRule>
    <cfRule type="expression" dxfId="2127" priority="30">
      <formula>F253&lt;0</formula>
    </cfRule>
  </conditionalFormatting>
  <conditionalFormatting sqref="H267:H268 F267:F268">
    <cfRule type="expression" dxfId="2126" priority="27">
      <formula>F267&gt;0</formula>
    </cfRule>
    <cfRule type="expression" dxfId="2125" priority="28">
      <formula>F267&lt;0</formula>
    </cfRule>
  </conditionalFormatting>
  <conditionalFormatting sqref="H263:H266 F263:F266">
    <cfRule type="expression" dxfId="2124" priority="23">
      <formula>F263&gt;0</formula>
    </cfRule>
    <cfRule type="expression" dxfId="2123" priority="24">
      <formula>F263&lt;0</formula>
    </cfRule>
  </conditionalFormatting>
  <conditionalFormatting sqref="H261:H262 F261:F262">
    <cfRule type="expression" dxfId="2122" priority="21">
      <formula>F261&gt;0</formula>
    </cfRule>
    <cfRule type="expression" dxfId="2121" priority="22">
      <formula>F261&lt;0</formula>
    </cfRule>
  </conditionalFormatting>
  <conditionalFormatting sqref="H257:H260 F257:F260">
    <cfRule type="expression" dxfId="2120" priority="17">
      <formula>F257&gt;0</formula>
    </cfRule>
    <cfRule type="expression" dxfId="2119" priority="18">
      <formula>F257&lt;0</formula>
    </cfRule>
  </conditionalFormatting>
  <conditionalFormatting sqref="F276:F279 H276:H279">
    <cfRule type="expression" dxfId="2118" priority="15">
      <formula>F276&gt;0</formula>
    </cfRule>
    <cfRule type="expression" dxfId="2117" priority="16">
      <formula>F276&lt;0</formula>
    </cfRule>
  </conditionalFormatting>
  <conditionalFormatting sqref="F274:F275 H274:H275">
    <cfRule type="expression" dxfId="2116" priority="13">
      <formula>F274&gt;0</formula>
    </cfRule>
    <cfRule type="expression" dxfId="2115" priority="14">
      <formula>F274&lt;0</formula>
    </cfRule>
  </conditionalFormatting>
  <conditionalFormatting sqref="F280:F282 H280:H282 K280:K283">
    <cfRule type="expression" dxfId="2114" priority="7">
      <formula>F280&gt;0</formula>
    </cfRule>
    <cfRule type="expression" dxfId="2113" priority="8">
      <formula>F280&lt;0</formula>
    </cfRule>
  </conditionalFormatting>
  <conditionalFormatting sqref="H287:H289 F287:F289 K287:K290">
    <cfRule type="expression" dxfId="2112" priority="3">
      <formula>F287&gt;0</formula>
    </cfRule>
    <cfRule type="expression" dxfId="2111" priority="4">
      <formula>F287&lt;0</formula>
    </cfRule>
  </conditionalFormatting>
  <conditionalFormatting sqref="H290:H292 F290:F292 K291:K292">
    <cfRule type="expression" dxfId="2110" priority="1">
      <formula>F290&gt;0</formula>
    </cfRule>
    <cfRule type="expression" dxfId="2109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7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279</v>
      </c>
      <c r="AJ2">
        <f>$Q$2*$Q$4</f>
        <v>4836</v>
      </c>
      <c r="AK2">
        <f ca="1">AJ2*EXP(-$X$2 * AI2/365.25)</f>
        <v>4836</v>
      </c>
      <c r="AM2" s="2">
        <f>Q10</f>
        <v>0</v>
      </c>
      <c r="AO2">
        <f ca="1" xml:space="preserve"> (SUM(AB:AB) - SUM(AE:AE) - SUM(AH:AH) - SUM(AK:AK))/SUM(AB:AB)</f>
        <v>4.21062403899157E-2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13.904200000000005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12.09</v>
      </c>
      <c r="R4" s="495">
        <v>7.0900000000000005E-2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4836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5561.6800000000021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-725.68000000000211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-725.68000000000211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-0.1304785604349768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3.9702233250620347E-2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12.726315789473684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850</v>
      </c>
      <c r="I18" s="18"/>
      <c r="J18" s="18"/>
      <c r="K18" s="18">
        <f>SUM(K2:K7)</f>
        <v>11612.819999999998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850</v>
      </c>
      <c r="D19" s="343"/>
      <c r="E19" s="343"/>
      <c r="F19" s="344">
        <f>SumByColor($A$19,F2:F17)</f>
        <v>11190</v>
      </c>
      <c r="G19" s="343"/>
      <c r="H19" s="343">
        <f>SumByColor($A$19,H2:H17)</f>
        <v>850</v>
      </c>
      <c r="I19" s="343"/>
      <c r="J19" s="343"/>
      <c r="K19" s="344">
        <f>SumByColor($A$19,K2:K17)</f>
        <v>11613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1" t="s">
        <v>78</v>
      </c>
      <c r="P20" s="871"/>
      <c r="W20" s="134"/>
    </row>
    <row r="21" spans="1:34" ht="15.75" thickTop="1" x14ac:dyDescent="0.25">
      <c r="O21" s="81">
        <v>1.1000000000000001</v>
      </c>
      <c r="P21" s="81">
        <f>O21*$Q$4</f>
        <v>13.299000000000001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13.178100000000001</v>
      </c>
      <c r="W22" s="134"/>
    </row>
    <row r="23" spans="1:34" x14ac:dyDescent="0.25">
      <c r="O23" s="81">
        <v>1.08</v>
      </c>
      <c r="P23" s="81">
        <f t="shared" si="11"/>
        <v>13.0572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12.936300000000001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12.8154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12.6945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12.573600000000001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12.4527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12.331799999999999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12.210900000000001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12.09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11.969099999999999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11.8482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11.7273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11.606399999999999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11.4855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11.364599999999999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11.2437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11.1228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11.001900000000001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10.881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8" priority="25">
      <formula>F62&gt;0</formula>
    </cfRule>
    <cfRule type="expression" dxfId="2107" priority="26">
      <formula>F62&lt;0</formula>
    </cfRule>
  </conditionalFormatting>
  <conditionalFormatting sqref="Q7">
    <cfRule type="expression" dxfId="2106" priority="23">
      <formula>Q7&gt;0</formula>
    </cfRule>
    <cfRule type="expression" dxfId="2105" priority="24">
      <formula>Q7&lt;0</formula>
    </cfRule>
  </conditionalFormatting>
  <conditionalFormatting sqref="Q8">
    <cfRule type="expression" dxfId="2104" priority="21">
      <formula>Q8&gt;0</formula>
    </cfRule>
    <cfRule type="expression" dxfId="2103" priority="22">
      <formula>Q8&lt;0</formula>
    </cfRule>
  </conditionalFormatting>
  <conditionalFormatting sqref="F25:F30 F34:F61">
    <cfRule type="expression" dxfId="2102" priority="19">
      <formula>F25&gt;0</formula>
    </cfRule>
    <cfRule type="expression" dxfId="2101" priority="20">
      <formula>F25&lt;0</formula>
    </cfRule>
  </conditionalFormatting>
  <conditionalFormatting sqref="H25:H30 H34:H61">
    <cfRule type="expression" dxfId="2100" priority="17">
      <formula>H25&gt;0</formula>
    </cfRule>
    <cfRule type="expression" dxfId="2099" priority="18">
      <formula>H25&lt;0</formula>
    </cfRule>
  </conditionalFormatting>
  <conditionalFormatting sqref="F89:F110">
    <cfRule type="expression" dxfId="2098" priority="15">
      <formula>F89&gt;0</formula>
    </cfRule>
    <cfRule type="expression" dxfId="2097" priority="16">
      <formula>F89&lt;0</formula>
    </cfRule>
  </conditionalFormatting>
  <conditionalFormatting sqref="H89:H110">
    <cfRule type="expression" dxfId="2096" priority="13">
      <formula>H89&gt;0</formula>
    </cfRule>
    <cfRule type="expression" dxfId="2095" priority="14">
      <formula>H89&lt;0</formula>
    </cfRule>
  </conditionalFormatting>
  <conditionalFormatting sqref="Q10">
    <cfRule type="expression" dxfId="2094" priority="11">
      <formula>Q10&gt;0</formula>
    </cfRule>
    <cfRule type="expression" dxfId="2093" priority="12">
      <formula>Q10&lt;0</formula>
    </cfRule>
  </conditionalFormatting>
  <conditionalFormatting sqref="J25:J38">
    <cfRule type="expression" dxfId="2092" priority="9">
      <formula>J25&gt;0</formula>
    </cfRule>
    <cfRule type="expression" dxfId="2091" priority="10">
      <formula>J25&lt;0</formula>
    </cfRule>
  </conditionalFormatting>
  <conditionalFormatting sqref="K25:K38">
    <cfRule type="expression" dxfId="2090" priority="7">
      <formula>K25&gt;0</formula>
    </cfRule>
    <cfRule type="expression" dxfId="2089" priority="8">
      <formula>K25&lt;0</formula>
    </cfRule>
  </conditionalFormatting>
  <conditionalFormatting sqref="L25:L38">
    <cfRule type="expression" dxfId="2088" priority="5">
      <formula>L25&gt;0</formula>
    </cfRule>
    <cfRule type="expression" dxfId="208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6" priority="3">
      <formula>F31&gt;0</formula>
    </cfRule>
    <cfRule type="expression" dxfId="2085" priority="4">
      <formula>F31&lt;0</formula>
    </cfRule>
  </conditionalFormatting>
  <conditionalFormatting sqref="H31:H33">
    <cfRule type="expression" dxfId="2084" priority="1">
      <formula>H31&gt;0</formula>
    </cfRule>
    <cfRule type="expression" dxfId="208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37.679900000000004</v>
      </c>
      <c r="R4" s="495">
        <v>-1.6000000000000001E-3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13187.965000000002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-1788.8449999999993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-1788.8449999999993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-0.11944098910248571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18.15898795180723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41.447890000000008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41.07109100000001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40.694292000000004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40.317493000000006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39.940694000000008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39.563895000000002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39.187096000000004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38.810297000000006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38.433498000000007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38.056699000000002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37.679900000000004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37.303101000000005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36.926302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36.549503000000001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36.172704000000003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35.795905000000005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35.419105999999999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35.042307000000008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34.665508000000003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34.288709000000004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33.911910000000006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2" priority="35">
      <formula>F60&gt;0</formula>
    </cfRule>
    <cfRule type="expression" dxfId="2081" priority="36">
      <formula>F60&lt;0</formula>
    </cfRule>
  </conditionalFormatting>
  <conditionalFormatting sqref="Q7">
    <cfRule type="expression" dxfId="2080" priority="33">
      <formula>Q7&gt;0</formula>
    </cfRule>
    <cfRule type="expression" dxfId="2079" priority="34">
      <formula>Q7&lt;0</formula>
    </cfRule>
  </conditionalFormatting>
  <conditionalFormatting sqref="Q8">
    <cfRule type="expression" dxfId="2078" priority="31">
      <formula>Q8&gt;0</formula>
    </cfRule>
    <cfRule type="expression" dxfId="2077" priority="32">
      <formula>Q8&lt;0</formula>
    </cfRule>
  </conditionalFormatting>
  <conditionalFormatting sqref="F31:F49 F51:F59">
    <cfRule type="expression" dxfId="2076" priority="29">
      <formula>F31&gt;0</formula>
    </cfRule>
    <cfRule type="expression" dxfId="2075" priority="30">
      <formula>F31&lt;0</formula>
    </cfRule>
  </conditionalFormatting>
  <conditionalFormatting sqref="H31:H49 H51:H59">
    <cfRule type="expression" dxfId="2074" priority="27">
      <formula>H31&gt;0</formula>
    </cfRule>
    <cfRule type="expression" dxfId="2073" priority="28">
      <formula>H31&lt;0</formula>
    </cfRule>
  </conditionalFormatting>
  <conditionalFormatting sqref="Q10">
    <cfRule type="expression" dxfId="2072" priority="25">
      <formula>Q10&gt;0</formula>
    </cfRule>
    <cfRule type="expression" dxfId="2071" priority="26">
      <formula>Q10&lt;0</formula>
    </cfRule>
  </conditionalFormatting>
  <conditionalFormatting sqref="J25:J38">
    <cfRule type="expression" dxfId="2070" priority="23">
      <formula>J25&gt;0</formula>
    </cfRule>
    <cfRule type="expression" dxfId="2069" priority="24">
      <formula>J25&lt;0</formula>
    </cfRule>
  </conditionalFormatting>
  <conditionalFormatting sqref="K38">
    <cfRule type="expression" dxfId="2068" priority="21">
      <formula>K38&gt;0</formula>
    </cfRule>
    <cfRule type="expression" dxfId="2067" priority="22">
      <formula>K38&lt;0</formula>
    </cfRule>
  </conditionalFormatting>
  <conditionalFormatting sqref="L25:L38">
    <cfRule type="expression" dxfId="2066" priority="19">
      <formula>L25&gt;0</formula>
    </cfRule>
    <cfRule type="expression" dxfId="2065" priority="20">
      <formula>L25&lt;0</formula>
    </cfRule>
  </conditionalFormatting>
  <conditionalFormatting sqref="F89:F110">
    <cfRule type="expression" dxfId="2064" priority="17">
      <formula>F89&gt;0</formula>
    </cfRule>
    <cfRule type="expression" dxfId="2063" priority="18">
      <formula>F89&lt;0</formula>
    </cfRule>
  </conditionalFormatting>
  <conditionalFormatting sqref="H89:H110">
    <cfRule type="expression" dxfId="2062" priority="15">
      <formula>H89&gt;0</formula>
    </cfRule>
    <cfRule type="expression" dxfId="2061" priority="16">
      <formula>H89&lt;0</formula>
    </cfRule>
  </conditionalFormatting>
  <conditionalFormatting sqref="J89:J102">
    <cfRule type="expression" dxfId="2060" priority="13">
      <formula>J89&gt;0</formula>
    </cfRule>
    <cfRule type="expression" dxfId="2059" priority="14">
      <formula>J89&lt;0</formula>
    </cfRule>
  </conditionalFormatting>
  <conditionalFormatting sqref="K89:K102">
    <cfRule type="expression" dxfId="2058" priority="11">
      <formula>K89&gt;0</formula>
    </cfRule>
    <cfRule type="expression" dxfId="2057" priority="12">
      <formula>K89&lt;0</formula>
    </cfRule>
  </conditionalFormatting>
  <conditionalFormatting sqref="L89:L102">
    <cfRule type="expression" dxfId="2056" priority="9">
      <formula>L89&gt;0</formula>
    </cfRule>
    <cfRule type="expression" dxfId="2055" priority="10">
      <formula>L89&lt;0</formula>
    </cfRule>
  </conditionalFormatting>
  <conditionalFormatting sqref="F25:F30">
    <cfRule type="expression" dxfId="2054" priority="7">
      <formula>F25&gt;0</formula>
    </cfRule>
    <cfRule type="expression" dxfId="2053" priority="8">
      <formula>F25&lt;0</formula>
    </cfRule>
  </conditionalFormatting>
  <conditionalFormatting sqref="H25:H30">
    <cfRule type="expression" dxfId="2052" priority="5">
      <formula>H25&gt;0</formula>
    </cfRule>
    <cfRule type="expression" dxfId="2051" priority="6">
      <formula>H25&lt;0</formula>
    </cfRule>
  </conditionalFormatting>
  <conditionalFormatting sqref="F50">
    <cfRule type="expression" dxfId="2050" priority="3">
      <formula>F50&gt;0</formula>
    </cfRule>
    <cfRule type="expression" dxfId="2049" priority="4">
      <formula>F50&lt;0</formula>
    </cfRule>
  </conditionalFormatting>
  <conditionalFormatting sqref="H50">
    <cfRule type="expression" dxfId="2048" priority="1">
      <formula>H50&gt;0</formula>
    </cfRule>
    <cfRule type="expression" dxfId="204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6" priority="35">
      <formula>F47&gt;0</formula>
    </cfRule>
    <cfRule type="expression" dxfId="2045" priority="36">
      <formula>F47&lt;0</formula>
    </cfRule>
  </conditionalFormatting>
  <conditionalFormatting sqref="Q7">
    <cfRule type="expression" dxfId="2044" priority="33">
      <formula>Q7&gt;0</formula>
    </cfRule>
    <cfRule type="expression" dxfId="2043" priority="34">
      <formula>Q7&lt;0</formula>
    </cfRule>
  </conditionalFormatting>
  <conditionalFormatting sqref="Q8">
    <cfRule type="expression" dxfId="2042" priority="31">
      <formula>Q8&gt;0</formula>
    </cfRule>
    <cfRule type="expression" dxfId="2041" priority="32">
      <formula>Q8&lt;0</formula>
    </cfRule>
  </conditionalFormatting>
  <conditionalFormatting sqref="F30:F46">
    <cfRule type="expression" dxfId="2040" priority="29">
      <formula>F30&gt;0</formula>
    </cfRule>
    <cfRule type="expression" dxfId="2039" priority="30">
      <formula>F30&lt;0</formula>
    </cfRule>
  </conditionalFormatting>
  <conditionalFormatting sqref="H30:H46">
    <cfRule type="expression" dxfId="2038" priority="27">
      <formula>H30&gt;0</formula>
    </cfRule>
    <cfRule type="expression" dxfId="2037" priority="28">
      <formula>H30&lt;0</formula>
    </cfRule>
  </conditionalFormatting>
  <conditionalFormatting sqref="Q10">
    <cfRule type="expression" dxfId="2036" priority="25">
      <formula>Q10&gt;0</formula>
    </cfRule>
    <cfRule type="expression" dxfId="2035" priority="26">
      <formula>Q10&lt;0</formula>
    </cfRule>
  </conditionalFormatting>
  <conditionalFormatting sqref="J25:J38">
    <cfRule type="expression" dxfId="2034" priority="23">
      <formula>J25&gt;0</formula>
    </cfRule>
    <cfRule type="expression" dxfId="2033" priority="24">
      <formula>J25&lt;0</formula>
    </cfRule>
  </conditionalFormatting>
  <conditionalFormatting sqref="K25:K38">
    <cfRule type="expression" dxfId="2032" priority="21">
      <formula>K25&gt;0</formula>
    </cfRule>
    <cfRule type="expression" dxfId="2031" priority="22">
      <formula>K25&lt;0</formula>
    </cfRule>
  </conditionalFormatting>
  <conditionalFormatting sqref="L25 L38">
    <cfRule type="expression" dxfId="2030" priority="19">
      <formula>L25&gt;0</formula>
    </cfRule>
    <cfRule type="expression" dxfId="2029" priority="20">
      <formula>L25&lt;0</formula>
    </cfRule>
  </conditionalFormatting>
  <conditionalFormatting sqref="F89:F110">
    <cfRule type="expression" dxfId="2028" priority="17">
      <formula>F89&gt;0</formula>
    </cfRule>
    <cfRule type="expression" dxfId="2027" priority="18">
      <formula>F89&lt;0</formula>
    </cfRule>
  </conditionalFormatting>
  <conditionalFormatting sqref="H89:H110">
    <cfRule type="expression" dxfId="2026" priority="15">
      <formula>H89&gt;0</formula>
    </cfRule>
    <cfRule type="expression" dxfId="2025" priority="16">
      <formula>H89&lt;0</formula>
    </cfRule>
  </conditionalFormatting>
  <conditionalFormatting sqref="J89:J102">
    <cfRule type="expression" dxfId="2024" priority="13">
      <formula>J89&gt;0</formula>
    </cfRule>
    <cfRule type="expression" dxfId="2023" priority="14">
      <formula>J89&lt;0</formula>
    </cfRule>
  </conditionalFormatting>
  <conditionalFormatting sqref="K89:K102">
    <cfRule type="expression" dxfId="2022" priority="11">
      <formula>K89&gt;0</formula>
    </cfRule>
    <cfRule type="expression" dxfId="2021" priority="12">
      <formula>K89&lt;0</formula>
    </cfRule>
  </conditionalFormatting>
  <conditionalFormatting sqref="L89:L102">
    <cfRule type="expression" dxfId="2020" priority="9">
      <formula>L89&gt;0</formula>
    </cfRule>
    <cfRule type="expression" dxfId="2019" priority="10">
      <formula>L89&lt;0</formula>
    </cfRule>
  </conditionalFormatting>
  <conditionalFormatting sqref="F25 F29">
    <cfRule type="expression" dxfId="2018" priority="7">
      <formula>F25&gt;0</formula>
    </cfRule>
    <cfRule type="expression" dxfId="2017" priority="8">
      <formula>F25&lt;0</formula>
    </cfRule>
  </conditionalFormatting>
  <conditionalFormatting sqref="H29 H25:H27">
    <cfRule type="expression" dxfId="2016" priority="5">
      <formula>H25&gt;0</formula>
    </cfRule>
    <cfRule type="expression" dxfId="2015" priority="6">
      <formula>H25&lt;0</formula>
    </cfRule>
  </conditionalFormatting>
  <conditionalFormatting sqref="F26:F28">
    <cfRule type="expression" dxfId="2014" priority="3">
      <formula>F26&gt;0</formula>
    </cfRule>
    <cfRule type="expression" dxfId="2013" priority="4">
      <formula>F26&lt;0</formula>
    </cfRule>
  </conditionalFormatting>
  <conditionalFormatting sqref="H28">
    <cfRule type="expression" dxfId="2012" priority="1">
      <formula>H28&gt;0</formula>
    </cfRule>
    <cfRule type="expression" dxfId="201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28.75</v>
      </c>
      <c r="R4" s="222">
        <v>-1.24E-2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8625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5918.50000000008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4170.5300000000861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0.93625728762347593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1.9478260869565219E-2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13.855421686746986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1" t="s">
        <v>78</v>
      </c>
      <c r="P22" s="871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31.625000000000004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31.337500000000002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31.05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30.762500000000003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30.475000000000001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30.1875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29.900000000000002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29.612500000000001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29.324999999999999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29.037500000000001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28.75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28.462499999999999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28.175000000000001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27.887499999999999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27.599999999999998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27.3125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27.024999999999999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26.737500000000001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26.450000000000003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26.162500000000001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25.875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10" priority="121">
      <formula>F139&gt;0</formula>
    </cfRule>
    <cfRule type="expression" dxfId="2009" priority="122">
      <formula>F139&lt;0</formula>
    </cfRule>
  </conditionalFormatting>
  <conditionalFormatting sqref="F190:F203 F206:F250 F253:F254">
    <cfRule type="expression" dxfId="2008" priority="117">
      <formula>F190&gt;0</formula>
    </cfRule>
    <cfRule type="expression" dxfId="2007" priority="118">
      <formula>F190&lt;0</formula>
    </cfRule>
  </conditionalFormatting>
  <conditionalFormatting sqref="F190:F203 F206:F250 F253:F254">
    <cfRule type="expression" dxfId="2006" priority="119">
      <formula>F190&gt;0</formula>
    </cfRule>
    <cfRule type="expression" dxfId="2005" priority="120">
      <formula>F190&lt;0</formula>
    </cfRule>
  </conditionalFormatting>
  <conditionalFormatting sqref="H185:H203 H206:H250 H253:H254">
    <cfRule type="expression" dxfId="2004" priority="115">
      <formula>H185&gt;0</formula>
    </cfRule>
    <cfRule type="expression" dxfId="2003" priority="116">
      <formula>H185&lt;0</formula>
    </cfRule>
  </conditionalFormatting>
  <conditionalFormatting sqref="F181:F184">
    <cfRule type="expression" dxfId="2002" priority="109">
      <formula>F181&gt;0</formula>
    </cfRule>
    <cfRule type="expression" dxfId="2001" priority="110">
      <formula>F181&lt;0</formula>
    </cfRule>
  </conditionalFormatting>
  <conditionalFormatting sqref="H181:H184">
    <cfRule type="expression" dxfId="2000" priority="107">
      <formula>H181&gt;0</formula>
    </cfRule>
    <cfRule type="expression" dxfId="1999" priority="108">
      <formula>H181&lt;0</formula>
    </cfRule>
  </conditionalFormatting>
  <conditionalFormatting sqref="Q8">
    <cfRule type="expression" dxfId="1998" priority="103">
      <formula>Q8&gt;0</formula>
    </cfRule>
    <cfRule type="expression" dxfId="1997" priority="104">
      <formula>Q8&lt;0</formula>
    </cfRule>
  </conditionalFormatting>
  <conditionalFormatting sqref="Q7">
    <cfRule type="expression" dxfId="1996" priority="105">
      <formula>Q7&gt;0</formula>
    </cfRule>
    <cfRule type="expression" dxfId="1995" priority="106">
      <formula>Q7&lt;0</formula>
    </cfRule>
  </conditionalFormatting>
  <conditionalFormatting sqref="F204">
    <cfRule type="expression" dxfId="1994" priority="99">
      <formula>F204&gt;0</formula>
    </cfRule>
    <cfRule type="expression" dxfId="1993" priority="100">
      <formula>F204&lt;0</formula>
    </cfRule>
  </conditionalFormatting>
  <conditionalFormatting sqref="F204">
    <cfRule type="expression" dxfId="1992" priority="101">
      <formula>F204&gt;0</formula>
    </cfRule>
    <cfRule type="expression" dxfId="1991" priority="102">
      <formula>F204&lt;0</formula>
    </cfRule>
  </conditionalFormatting>
  <conditionalFormatting sqref="H204">
    <cfRule type="expression" dxfId="1990" priority="97">
      <formula>H204&gt;0</formula>
    </cfRule>
    <cfRule type="expression" dxfId="1989" priority="98">
      <formula>H204&lt;0</formula>
    </cfRule>
  </conditionalFormatting>
  <conditionalFormatting sqref="F205">
    <cfRule type="expression" dxfId="1988" priority="93">
      <formula>F205&gt;0</formula>
    </cfRule>
    <cfRule type="expression" dxfId="1987" priority="94">
      <formula>F205&lt;0</formula>
    </cfRule>
  </conditionalFormatting>
  <conditionalFormatting sqref="F205">
    <cfRule type="expression" dxfId="1986" priority="95">
      <formula>F205&gt;0</formula>
    </cfRule>
    <cfRule type="expression" dxfId="1985" priority="96">
      <formula>F205&lt;0</formula>
    </cfRule>
  </conditionalFormatting>
  <conditionalFormatting sqref="H205">
    <cfRule type="expression" dxfId="1984" priority="91">
      <formula>H205&gt;0</formula>
    </cfRule>
    <cfRule type="expression" dxfId="1983" priority="92">
      <formula>H205&lt;0</formula>
    </cfRule>
  </conditionalFormatting>
  <conditionalFormatting sqref="F251:F252">
    <cfRule type="expression" dxfId="1982" priority="87">
      <formula>F251&gt;0</formula>
    </cfRule>
    <cfRule type="expression" dxfId="1981" priority="88">
      <formula>F251&lt;0</formula>
    </cfRule>
  </conditionalFormatting>
  <conditionalFormatting sqref="F251:F252">
    <cfRule type="expression" dxfId="1980" priority="89">
      <formula>F251&gt;0</formula>
    </cfRule>
    <cfRule type="expression" dxfId="1979" priority="90">
      <formula>F251&lt;0</formula>
    </cfRule>
  </conditionalFormatting>
  <conditionalFormatting sqref="H251:H252">
    <cfRule type="expression" dxfId="1978" priority="85">
      <formula>H251&gt;0</formula>
    </cfRule>
    <cfRule type="expression" dxfId="1977" priority="86">
      <formula>H251&lt;0</formula>
    </cfRule>
  </conditionalFormatting>
  <conditionalFormatting sqref="F64:F79">
    <cfRule type="expression" dxfId="1976" priority="83">
      <formula>F64&gt;0</formula>
    </cfRule>
    <cfRule type="expression" dxfId="1975" priority="84">
      <formula>F64&lt;0</formula>
    </cfRule>
  </conditionalFormatting>
  <conditionalFormatting sqref="H64:H79">
    <cfRule type="expression" dxfId="1974" priority="81">
      <formula>H64&gt;0</formula>
    </cfRule>
    <cfRule type="expression" dxfId="1973" priority="82">
      <formula>H64&lt;0</formula>
    </cfRule>
  </conditionalFormatting>
  <conditionalFormatting sqref="Q10">
    <cfRule type="expression" dxfId="1972" priority="79">
      <formula>Q10&gt;0</formula>
    </cfRule>
    <cfRule type="expression" dxfId="1971" priority="80">
      <formula>Q10&lt;0</formula>
    </cfRule>
  </conditionalFormatting>
  <conditionalFormatting sqref="J74">
    <cfRule type="expression" dxfId="1970" priority="77">
      <formula>J74&gt;0</formula>
    </cfRule>
    <cfRule type="expression" dxfId="1969" priority="78">
      <formula>J74&lt;0</formula>
    </cfRule>
  </conditionalFormatting>
  <conditionalFormatting sqref="F81:F89">
    <cfRule type="expression" dxfId="1968" priority="71">
      <formula>F81&gt;0</formula>
    </cfRule>
    <cfRule type="expression" dxfId="1967" priority="72">
      <formula>F81&lt;0</formula>
    </cfRule>
  </conditionalFormatting>
  <conditionalFormatting sqref="H81:H89">
    <cfRule type="expression" dxfId="1966" priority="69">
      <formula>H81&gt;0</formula>
    </cfRule>
    <cfRule type="expression" dxfId="1965" priority="70">
      <formula>H81&lt;0</formula>
    </cfRule>
  </conditionalFormatting>
  <conditionalFormatting sqref="R4">
    <cfRule type="expression" dxfId="1964" priority="67">
      <formula>R4&gt;0</formula>
    </cfRule>
    <cfRule type="expression" dxfId="1963" priority="68">
      <formula>R4&lt;0</formula>
    </cfRule>
  </conditionalFormatting>
  <conditionalFormatting sqref="Q9">
    <cfRule type="expression" dxfId="1962" priority="65">
      <formula>Q9&gt;0</formula>
    </cfRule>
    <cfRule type="expression" dxfId="1961" priority="66">
      <formula>Q9&lt;0</formula>
    </cfRule>
  </conditionalFormatting>
  <conditionalFormatting sqref="F90:F113">
    <cfRule type="expression" dxfId="1960" priority="61">
      <formula>F90&gt;0</formula>
    </cfRule>
    <cfRule type="expression" dxfId="1959" priority="62">
      <formula>F90&lt;0</formula>
    </cfRule>
  </conditionalFormatting>
  <conditionalFormatting sqref="H90:H113">
    <cfRule type="expression" dxfId="1958" priority="59">
      <formula>H90&gt;0</formula>
    </cfRule>
    <cfRule type="expression" dxfId="1957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6" priority="55">
      <formula>F114&gt;0</formula>
    </cfRule>
    <cfRule type="expression" dxfId="1955" priority="56">
      <formula>F114&lt;0</formula>
    </cfRule>
  </conditionalFormatting>
  <conditionalFormatting sqref="H114:H138">
    <cfRule type="expression" dxfId="1954" priority="53">
      <formula>H114&gt;0</formula>
    </cfRule>
    <cfRule type="expression" dxfId="1953" priority="54">
      <formula>H114&lt;0</formula>
    </cfRule>
  </conditionalFormatting>
  <conditionalFormatting sqref="H148:H149 F148:F149">
    <cfRule type="expression" dxfId="1952" priority="35">
      <formula>F148&gt;0</formula>
    </cfRule>
    <cfRule type="expression" dxfId="1951" priority="36">
      <formula>F148&lt;0</formula>
    </cfRule>
  </conditionalFormatting>
  <conditionalFormatting sqref="H143:H147 F143:F147">
    <cfRule type="expression" dxfId="1950" priority="33">
      <formula>F143&gt;0</formula>
    </cfRule>
    <cfRule type="expression" dxfId="1949" priority="34">
      <formula>F143&lt;0</formula>
    </cfRule>
  </conditionalFormatting>
  <conditionalFormatting sqref="F80">
    <cfRule type="expression" dxfId="1948" priority="31">
      <formula>F80&gt;0</formula>
    </cfRule>
    <cfRule type="expression" dxfId="1947" priority="32">
      <formula>F80&lt;0</formula>
    </cfRule>
  </conditionalFormatting>
  <conditionalFormatting sqref="H80">
    <cfRule type="expression" dxfId="1946" priority="29">
      <formula>H80&gt;0</formula>
    </cfRule>
    <cfRule type="expression" dxfId="1945" priority="30">
      <formula>H80&lt;0</formula>
    </cfRule>
  </conditionalFormatting>
  <conditionalFormatting sqref="F171:F173 H171:H173">
    <cfRule type="expression" dxfId="1944" priority="27">
      <formula>F171&gt;0</formula>
    </cfRule>
    <cfRule type="expression" dxfId="1943" priority="28">
      <formula>F171&lt;0</formula>
    </cfRule>
  </conditionalFormatting>
  <conditionalFormatting sqref="F160:F164 H160:H164">
    <cfRule type="expression" dxfId="1942" priority="23">
      <formula>F160&gt;0</formula>
    </cfRule>
    <cfRule type="expression" dxfId="1941" priority="24">
      <formula>F160&lt;0</formula>
    </cfRule>
  </conditionalFormatting>
  <conditionalFormatting sqref="F157:F159 H157:H159">
    <cfRule type="expression" dxfId="1940" priority="19">
      <formula>F157&gt;0</formula>
    </cfRule>
    <cfRule type="expression" dxfId="1939" priority="20">
      <formula>F157&lt;0</formula>
    </cfRule>
  </conditionalFormatting>
  <conditionalFormatting sqref="F154:F156 H154:H156">
    <cfRule type="expression" dxfId="1938" priority="17">
      <formula>F154&gt;0</formula>
    </cfRule>
    <cfRule type="expression" dxfId="1937" priority="18">
      <formula>F154&lt;0</formula>
    </cfRule>
  </conditionalFormatting>
  <conditionalFormatting sqref="F153 H153">
    <cfRule type="expression" dxfId="1936" priority="15">
      <formula>F153&gt;0</formula>
    </cfRule>
    <cfRule type="expression" dxfId="1935" priority="16">
      <formula>F153&lt;0</formula>
    </cfRule>
  </conditionalFormatting>
  <conditionalFormatting sqref="F166:F168 H166:H168 K64:K168">
    <cfRule type="expression" dxfId="1934" priority="13">
      <formula>F64&gt;0</formula>
    </cfRule>
    <cfRule type="expression" dxfId="1933" priority="14">
      <formula>F64&lt;0</formula>
    </cfRule>
  </conditionalFormatting>
  <conditionalFormatting sqref="F165 H165">
    <cfRule type="expression" dxfId="1932" priority="11">
      <formula>F165&gt;0</formula>
    </cfRule>
    <cfRule type="expression" dxfId="1931" priority="12">
      <formula>F165&lt;0</formula>
    </cfRule>
  </conditionalFormatting>
  <conditionalFormatting sqref="F169:F170 H169:H170 K169:K170">
    <cfRule type="expression" dxfId="1930" priority="9">
      <formula>F169&gt;0</formula>
    </cfRule>
    <cfRule type="expression" dxfId="1929" priority="10">
      <formula>F169&lt;0</formula>
    </cfRule>
  </conditionalFormatting>
  <conditionalFormatting sqref="F176:F177 H176:H177 K176:K177">
    <cfRule type="expression" dxfId="1928" priority="5">
      <formula>F176&gt;0</formula>
    </cfRule>
    <cfRule type="expression" dxfId="1927" priority="6">
      <formula>F176&lt;0</formula>
    </cfRule>
  </conditionalFormatting>
  <conditionalFormatting sqref="F174:F175 H174:H175 K174:K175">
    <cfRule type="expression" dxfId="1926" priority="3">
      <formula>F174&gt;0</formula>
    </cfRule>
    <cfRule type="expression" dxfId="1925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4" priority="31">
      <formula>Q7&gt;0</formula>
    </cfRule>
    <cfRule type="expression" dxfId="1923" priority="32">
      <formula>Q7&lt;0</formula>
    </cfRule>
  </conditionalFormatting>
  <conditionalFormatting sqref="Q8">
    <cfRule type="expression" dxfId="1922" priority="29">
      <formula>Q8&gt;0</formula>
    </cfRule>
    <cfRule type="expression" dxfId="1921" priority="30">
      <formula>Q8&lt;0</formula>
    </cfRule>
  </conditionalFormatting>
  <conditionalFormatting sqref="F62:F65">
    <cfRule type="expression" dxfId="1920" priority="21">
      <formula>F62&gt;0</formula>
    </cfRule>
    <cfRule type="expression" dxfId="1919" priority="22">
      <formula>F62&lt;0</formula>
    </cfRule>
  </conditionalFormatting>
  <conditionalFormatting sqref="F66:F74 F78:F98 F102:F106">
    <cfRule type="expression" dxfId="1918" priority="17">
      <formula>F66&gt;0</formula>
    </cfRule>
    <cfRule type="expression" dxfId="1917" priority="18">
      <formula>F66&lt;0</formula>
    </cfRule>
  </conditionalFormatting>
  <conditionalFormatting sqref="F66:F74 F78:F98 F102:F106">
    <cfRule type="expression" dxfId="1916" priority="19">
      <formula>F66&gt;0</formula>
    </cfRule>
    <cfRule type="expression" dxfId="1915" priority="20">
      <formula>F66&lt;0</formula>
    </cfRule>
  </conditionalFormatting>
  <conditionalFormatting sqref="H62:H74 H78:H98 H102:H106">
    <cfRule type="expression" dxfId="1914" priority="15">
      <formula>H62&gt;0</formula>
    </cfRule>
    <cfRule type="expression" dxfId="1913" priority="16">
      <formula>H62&lt;0</formula>
    </cfRule>
  </conditionalFormatting>
  <conditionalFormatting sqref="F57:F61">
    <cfRule type="expression" dxfId="1912" priority="13">
      <formula>F57&gt;0</formula>
    </cfRule>
    <cfRule type="expression" dxfId="1911" priority="14">
      <formula>F57&lt;0</formula>
    </cfRule>
  </conditionalFormatting>
  <conditionalFormatting sqref="H57:H61">
    <cfRule type="expression" dxfId="1910" priority="11">
      <formula>H57&gt;0</formula>
    </cfRule>
    <cfRule type="expression" dxfId="1909" priority="12">
      <formula>H57&lt;0</formula>
    </cfRule>
  </conditionalFormatting>
  <conditionalFormatting sqref="F75:F77">
    <cfRule type="expression" dxfId="1908" priority="7">
      <formula>F75&gt;0</formula>
    </cfRule>
    <cfRule type="expression" dxfId="1907" priority="8">
      <formula>F75&lt;0</formula>
    </cfRule>
  </conditionalFormatting>
  <conditionalFormatting sqref="F75:F77">
    <cfRule type="expression" dxfId="1906" priority="9">
      <formula>F75&gt;0</formula>
    </cfRule>
    <cfRule type="expression" dxfId="1905" priority="10">
      <formula>F75&lt;0</formula>
    </cfRule>
  </conditionalFormatting>
  <conditionalFormatting sqref="H75:H77">
    <cfRule type="expression" dxfId="1904" priority="5">
      <formula>H75&gt;0</formula>
    </cfRule>
    <cfRule type="expression" dxfId="1903" priority="6">
      <formula>H75&lt;0</formula>
    </cfRule>
  </conditionalFormatting>
  <conditionalFormatting sqref="F22:F30">
    <cfRule type="expression" dxfId="1902" priority="3">
      <formula>F22&gt;0</formula>
    </cfRule>
    <cfRule type="expression" dxfId="1901" priority="4">
      <formula>F22&lt;0</formula>
    </cfRule>
  </conditionalFormatting>
  <conditionalFormatting sqref="F99:F101">
    <cfRule type="expression" dxfId="1900" priority="1">
      <formula>F99&gt;0</formula>
    </cfRule>
    <cfRule type="expression" dxfId="189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8" priority="25">
      <formula>F30&gt;0</formula>
    </cfRule>
    <cfRule type="expression" dxfId="1897" priority="26">
      <formula>F30&lt;0</formula>
    </cfRule>
  </conditionalFormatting>
  <conditionalFormatting sqref="Q7">
    <cfRule type="expression" dxfId="1896" priority="23">
      <formula>Q7&gt;0</formula>
    </cfRule>
    <cfRule type="expression" dxfId="1895" priority="24">
      <formula>Q7&lt;0</formula>
    </cfRule>
  </conditionalFormatting>
  <conditionalFormatting sqref="Q8">
    <cfRule type="expression" dxfId="1894" priority="21">
      <formula>Q8&gt;0</formula>
    </cfRule>
    <cfRule type="expression" dxfId="1893" priority="22">
      <formula>Q8&lt;0</formula>
    </cfRule>
  </conditionalFormatting>
  <conditionalFormatting sqref="M74">
    <cfRule type="expression" dxfId="1892" priority="15">
      <formula>M74&gt;0</formula>
    </cfRule>
    <cfRule type="expression" dxfId="1891" priority="16">
      <formula>M74&lt;0</formula>
    </cfRule>
  </conditionalFormatting>
  <conditionalFormatting sqref="F113:F149 H113:H149">
    <cfRule type="expression" dxfId="1890" priority="13">
      <formula>F113&gt;0</formula>
    </cfRule>
    <cfRule type="expression" dxfId="1889" priority="14">
      <formula>F113&lt;0</formula>
    </cfRule>
  </conditionalFormatting>
  <conditionalFormatting sqref="F105:F112">
    <cfRule type="expression" dxfId="1888" priority="11">
      <formula>F105&gt;0</formula>
    </cfRule>
    <cfRule type="expression" dxfId="1887" priority="12">
      <formula>F105&lt;0</formula>
    </cfRule>
  </conditionalFormatting>
  <conditionalFormatting sqref="H105:H112">
    <cfRule type="expression" dxfId="1886" priority="9">
      <formula>H105&gt;0</formula>
    </cfRule>
    <cfRule type="expression" dxfId="1885" priority="10">
      <formula>H105&lt;0</formula>
    </cfRule>
  </conditionalFormatting>
  <conditionalFormatting sqref="Q10">
    <cfRule type="expression" dxfId="1884" priority="7">
      <formula>Q10&gt;0</formula>
    </cfRule>
    <cfRule type="expression" dxfId="1883" priority="8">
      <formula>Q10&lt;0</formula>
    </cfRule>
  </conditionalFormatting>
  <conditionalFormatting sqref="F25:F29">
    <cfRule type="expression" dxfId="1882" priority="5">
      <formula>F25&gt;0</formula>
    </cfRule>
    <cfRule type="expression" dxfId="1881" priority="6">
      <formula>F25&lt;0</formula>
    </cfRule>
  </conditionalFormatting>
  <conditionalFormatting sqref="H25:H29">
    <cfRule type="expression" dxfId="1880" priority="3">
      <formula>H25&gt;0</formula>
    </cfRule>
    <cfRule type="expression" dxfId="1879" priority="4">
      <formula>H25&lt;0</formula>
    </cfRule>
  </conditionalFormatting>
  <conditionalFormatting sqref="J26:J35">
    <cfRule type="expression" dxfId="1878" priority="1">
      <formula>J26&gt;0</formula>
    </cfRule>
    <cfRule type="expression" dxfId="187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1" t="s">
        <v>78</v>
      </c>
      <c r="P19" s="871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6" priority="47">
      <formula>F7&gt;0</formula>
    </cfRule>
    <cfRule type="expression" dxfId="1875" priority="48">
      <formula>F7&lt;0</formula>
    </cfRule>
  </conditionalFormatting>
  <conditionalFormatting sqref="Q8">
    <cfRule type="expression" dxfId="1874" priority="45">
      <formula>Q8&gt;0</formula>
    </cfRule>
    <cfRule type="expression" dxfId="1873" priority="46">
      <formula>Q8&lt;0</formula>
    </cfRule>
  </conditionalFormatting>
  <conditionalFormatting sqref="F41:F60">
    <cfRule type="expression" dxfId="1872" priority="43">
      <formula>F41&gt;0</formula>
    </cfRule>
    <cfRule type="expression" dxfId="1871" priority="44">
      <formula>F41&lt;0</formula>
    </cfRule>
  </conditionalFormatting>
  <conditionalFormatting sqref="H41:H60">
    <cfRule type="expression" dxfId="1870" priority="41">
      <formula>H41&gt;0</formula>
    </cfRule>
    <cfRule type="expression" dxfId="1869" priority="42">
      <formula>H41&lt;0</formula>
    </cfRule>
  </conditionalFormatting>
  <conditionalFormatting sqref="Q10">
    <cfRule type="expression" dxfId="1868" priority="35">
      <formula>Q10&gt;0</formula>
    </cfRule>
    <cfRule type="expression" dxfId="1867" priority="36">
      <formula>Q10&lt;0</formula>
    </cfRule>
  </conditionalFormatting>
  <conditionalFormatting sqref="J36:J60">
    <cfRule type="expression" dxfId="1866" priority="33">
      <formula>J36&gt;0</formula>
    </cfRule>
    <cfRule type="expression" dxfId="1865" priority="34">
      <formula>J36&lt;0</formula>
    </cfRule>
  </conditionalFormatting>
  <conditionalFormatting sqref="K36:K49">
    <cfRule type="expression" dxfId="1864" priority="31">
      <formula>K36&gt;0</formula>
    </cfRule>
    <cfRule type="expression" dxfId="1863" priority="32">
      <formula>K36&lt;0</formula>
    </cfRule>
  </conditionalFormatting>
  <conditionalFormatting sqref="L36:L49">
    <cfRule type="expression" dxfId="1862" priority="29">
      <formula>L36&gt;0</formula>
    </cfRule>
    <cfRule type="expression" dxfId="1861" priority="30">
      <formula>L36&lt;0</formula>
    </cfRule>
  </conditionalFormatting>
  <conditionalFormatting sqref="F114:F135">
    <cfRule type="expression" dxfId="1860" priority="27">
      <formula>F114&gt;0</formula>
    </cfRule>
    <cfRule type="expression" dxfId="1859" priority="28">
      <formula>F114&lt;0</formula>
    </cfRule>
  </conditionalFormatting>
  <conditionalFormatting sqref="H114:H135">
    <cfRule type="expression" dxfId="1858" priority="25">
      <formula>H114&gt;0</formula>
    </cfRule>
    <cfRule type="expression" dxfId="1857" priority="26">
      <formula>H114&lt;0</formula>
    </cfRule>
  </conditionalFormatting>
  <conditionalFormatting sqref="J114:J127">
    <cfRule type="expression" dxfId="1856" priority="23">
      <formula>J114&gt;0</formula>
    </cfRule>
    <cfRule type="expression" dxfId="1855" priority="24">
      <formula>J114&lt;0</formula>
    </cfRule>
  </conditionalFormatting>
  <conditionalFormatting sqref="K114:K127">
    <cfRule type="expression" dxfId="1854" priority="21">
      <formula>K114&gt;0</formula>
    </cfRule>
    <cfRule type="expression" dxfId="1853" priority="22">
      <formula>K114&lt;0</formula>
    </cfRule>
  </conditionalFormatting>
  <conditionalFormatting sqref="L114:L127">
    <cfRule type="expression" dxfId="1852" priority="19">
      <formula>L114&gt;0</formula>
    </cfRule>
    <cfRule type="expression" dxfId="1851" priority="20">
      <formula>L114&lt;0</formula>
    </cfRule>
  </conditionalFormatting>
  <conditionalFormatting sqref="F36:F40">
    <cfRule type="expression" dxfId="1850" priority="17">
      <formula>F36&gt;0</formula>
    </cfRule>
    <cfRule type="expression" dxfId="1849" priority="18">
      <formula>F36&lt;0</formula>
    </cfRule>
  </conditionalFormatting>
  <conditionalFormatting sqref="H36:H40">
    <cfRule type="expression" dxfId="1848" priority="15">
      <formula>H36&gt;0</formula>
    </cfRule>
    <cfRule type="expression" dxfId="1847" priority="16">
      <formula>H36&lt;0</formula>
    </cfRule>
  </conditionalFormatting>
  <conditionalFormatting sqref="F61:F62">
    <cfRule type="expression" dxfId="1846" priority="13">
      <formula>F61&gt;0</formula>
    </cfRule>
    <cfRule type="expression" dxfId="1845" priority="14">
      <formula>F61&lt;0</formula>
    </cfRule>
  </conditionalFormatting>
  <conditionalFormatting sqref="H61:H62">
    <cfRule type="expression" dxfId="1844" priority="11">
      <formula>H61&gt;0</formula>
    </cfRule>
    <cfRule type="expression" dxfId="1843" priority="12">
      <formula>H61&lt;0</formula>
    </cfRule>
  </conditionalFormatting>
  <conditionalFormatting sqref="J61:J62">
    <cfRule type="expression" dxfId="1842" priority="9">
      <formula>J61&gt;0</formula>
    </cfRule>
    <cfRule type="expression" dxfId="1841" priority="10">
      <formula>J61&lt;0</formula>
    </cfRule>
  </conditionalFormatting>
  <conditionalFormatting sqref="J74:J75 H74:H75 F74:F75">
    <cfRule type="expression" dxfId="1840" priority="7">
      <formula>F74&gt;0</formula>
    </cfRule>
    <cfRule type="expression" dxfId="1839" priority="8">
      <formula>F74&lt;0</formula>
    </cfRule>
  </conditionalFormatting>
  <conditionalFormatting sqref="J79:J82 F79:F83 H79:H83">
    <cfRule type="expression" dxfId="1838" priority="3">
      <formula>F79&gt;0</formula>
    </cfRule>
    <cfRule type="expression" dxfId="1837" priority="4">
      <formula>F79&lt;0</formula>
    </cfRule>
  </conditionalFormatting>
  <conditionalFormatting sqref="J84:J86 F84:F86 H84:H86">
    <cfRule type="expression" dxfId="1836" priority="1">
      <formula>F84&gt;0</formula>
    </cfRule>
    <cfRule type="expression" dxfId="183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94.77</v>
      </c>
      <c r="R4" s="495">
        <v>-1.2800000000000001E-2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9477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253.29999999999927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253.29999999999927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2.7461864544596988E-2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7.1752664345256945E-3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19.951578947368422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104.247</v>
      </c>
      <c r="W19" s="134"/>
    </row>
    <row r="20" spans="1:23" x14ac:dyDescent="0.25">
      <c r="O20" s="81">
        <v>1.0900000000000001</v>
      </c>
      <c r="P20" s="81">
        <f t="shared" ref="P20:P39" si="0">O20*$Q$4</f>
        <v>103.2993</v>
      </c>
      <c r="W20" s="134"/>
    </row>
    <row r="21" spans="1:23" x14ac:dyDescent="0.25">
      <c r="O21" s="81">
        <v>1.08</v>
      </c>
      <c r="P21" s="81">
        <f t="shared" si="0"/>
        <v>102.3516</v>
      </c>
      <c r="W21" s="134"/>
    </row>
    <row r="22" spans="1:23" x14ac:dyDescent="0.25">
      <c r="O22" s="81">
        <v>1.07</v>
      </c>
      <c r="P22" s="81">
        <f t="shared" si="0"/>
        <v>101.40390000000001</v>
      </c>
      <c r="W22" s="134"/>
    </row>
    <row r="23" spans="1:23" x14ac:dyDescent="0.25">
      <c r="O23" s="81">
        <v>1.06</v>
      </c>
      <c r="P23" s="81">
        <f t="shared" si="0"/>
        <v>100.4562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99.508499999999998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98.5608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97.613100000000003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96.665399999999991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95.717699999999994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94.77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93.822299999999998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92.874600000000001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91.926899999999989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90.979199999999992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90.031499999999994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89.083799999999997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88.136099999999999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87.188400000000001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86.240700000000004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85.292999999999992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4" priority="25">
      <formula>F47&gt;0</formula>
    </cfRule>
    <cfRule type="expression" dxfId="1833" priority="26">
      <formula>F47&lt;0</formula>
    </cfRule>
  </conditionalFormatting>
  <conditionalFormatting sqref="Q7">
    <cfRule type="expression" dxfId="1832" priority="23">
      <formula>Q7&gt;0</formula>
    </cfRule>
    <cfRule type="expression" dxfId="1831" priority="24">
      <formula>Q7&lt;0</formula>
    </cfRule>
  </conditionalFormatting>
  <conditionalFormatting sqref="Q8">
    <cfRule type="expression" dxfId="1830" priority="21">
      <formula>Q8&gt;0</formula>
    </cfRule>
    <cfRule type="expression" dxfId="1829" priority="22">
      <formula>Q8&lt;0</formula>
    </cfRule>
  </conditionalFormatting>
  <conditionalFormatting sqref="F25:F37 F41:F46">
    <cfRule type="expression" dxfId="1828" priority="19">
      <formula>F25&gt;0</formula>
    </cfRule>
    <cfRule type="expression" dxfId="1827" priority="20">
      <formula>F25&lt;0</formula>
    </cfRule>
  </conditionalFormatting>
  <conditionalFormatting sqref="H25:H37 H41:H46">
    <cfRule type="expression" dxfId="1826" priority="17">
      <formula>H25&gt;0</formula>
    </cfRule>
    <cfRule type="expression" dxfId="1825" priority="18">
      <formula>H25&lt;0</formula>
    </cfRule>
  </conditionalFormatting>
  <conditionalFormatting sqref="F89:F110">
    <cfRule type="expression" dxfId="1824" priority="15">
      <formula>F89&gt;0</formula>
    </cfRule>
    <cfRule type="expression" dxfId="1823" priority="16">
      <formula>F89&lt;0</formula>
    </cfRule>
  </conditionalFormatting>
  <conditionalFormatting sqref="H89:H110">
    <cfRule type="expression" dxfId="1822" priority="13">
      <formula>H89&gt;0</formula>
    </cfRule>
    <cfRule type="expression" dxfId="1821" priority="14">
      <formula>H89&lt;0</formula>
    </cfRule>
  </conditionalFormatting>
  <conditionalFormatting sqref="Q10">
    <cfRule type="expression" dxfId="1820" priority="11">
      <formula>Q10&gt;0</formula>
    </cfRule>
    <cfRule type="expression" dxfId="1819" priority="12">
      <formula>Q10&lt;0</formula>
    </cfRule>
  </conditionalFormatting>
  <conditionalFormatting sqref="J25:J38">
    <cfRule type="expression" dxfId="1818" priority="9">
      <formula>J25&gt;0</formula>
    </cfRule>
    <cfRule type="expression" dxfId="1817" priority="10">
      <formula>J25&lt;0</formula>
    </cfRule>
  </conditionalFormatting>
  <conditionalFormatting sqref="K25:K38">
    <cfRule type="expression" dxfId="1816" priority="7">
      <formula>K25&gt;0</formula>
    </cfRule>
    <cfRule type="expression" dxfId="1815" priority="8">
      <formula>K25&lt;0</formula>
    </cfRule>
  </conditionalFormatting>
  <conditionalFormatting sqref="F38:F40">
    <cfRule type="expression" dxfId="1814" priority="3">
      <formula>F38&gt;0</formula>
    </cfRule>
    <cfRule type="expression" dxfId="1813" priority="4">
      <formula>F38&lt;0</formula>
    </cfRule>
  </conditionalFormatting>
  <conditionalFormatting sqref="H38:H40">
    <cfRule type="expression" dxfId="1812" priority="1">
      <formula>H38&gt;0</formula>
    </cfRule>
    <cfRule type="expression" dxfId="181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1" t="s">
        <v>78</v>
      </c>
      <c r="P17" s="87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0" priority="25">
      <formula>F7&gt;0</formula>
    </cfRule>
    <cfRule type="expression" dxfId="1809" priority="26">
      <formula>F7&lt;0</formula>
    </cfRule>
  </conditionalFormatting>
  <conditionalFormatting sqref="Q8">
    <cfRule type="expression" dxfId="1808" priority="23">
      <formula>Q8&gt;0</formula>
    </cfRule>
    <cfRule type="expression" dxfId="1807" priority="24">
      <formula>Q8&lt;0</formula>
    </cfRule>
  </conditionalFormatting>
  <conditionalFormatting sqref="F93:F114">
    <cfRule type="expression" dxfId="1806" priority="17">
      <formula>F93&gt;0</formula>
    </cfRule>
    <cfRule type="expression" dxfId="1805" priority="18">
      <formula>F93&lt;0</formula>
    </cfRule>
  </conditionalFormatting>
  <conditionalFormatting sqref="H93:H114">
    <cfRule type="expression" dxfId="1804" priority="15">
      <formula>H93&gt;0</formula>
    </cfRule>
    <cfRule type="expression" dxfId="1803" priority="16">
      <formula>H93&lt;0</formula>
    </cfRule>
  </conditionalFormatting>
  <conditionalFormatting sqref="Q10">
    <cfRule type="expression" dxfId="1802" priority="13">
      <formula>Q10&gt;0</formula>
    </cfRule>
    <cfRule type="expression" dxfId="1801" priority="14">
      <formula>Q10&lt;0</formula>
    </cfRule>
  </conditionalFormatting>
  <conditionalFormatting sqref="J25:J38">
    <cfRule type="expression" dxfId="1800" priority="11">
      <formula>J25&gt;0</formula>
    </cfRule>
    <cfRule type="expression" dxfId="1799" priority="12">
      <formula>J25&lt;0</formula>
    </cfRule>
  </conditionalFormatting>
  <conditionalFormatting sqref="K25:K38">
    <cfRule type="expression" dxfId="1798" priority="9">
      <formula>K25&gt;0</formula>
    </cfRule>
    <cfRule type="expression" dxfId="1797" priority="10">
      <formula>K25&lt;0</formula>
    </cfRule>
  </conditionalFormatting>
  <conditionalFormatting sqref="L25:L34">
    <cfRule type="expression" dxfId="1796" priority="7">
      <formula>L25&gt;0</formula>
    </cfRule>
    <cfRule type="expression" dxfId="1795" priority="8">
      <formula>L25&lt;0</formula>
    </cfRule>
  </conditionalFormatting>
  <conditionalFormatting sqref="J43">
    <cfRule type="expression" dxfId="1794" priority="5">
      <formula>J43&gt;0</formula>
    </cfRule>
    <cfRule type="expression" dxfId="1793" priority="6">
      <formula>J43&lt;0</formula>
    </cfRule>
  </conditionalFormatting>
  <conditionalFormatting sqref="M25:M34">
    <cfRule type="expression" dxfId="1792" priority="3">
      <formula>M25&gt;0</formula>
    </cfRule>
    <cfRule type="expression" dxfId="1791" priority="4">
      <formula>M25&lt;0</formula>
    </cfRule>
  </conditionalFormatting>
  <conditionalFormatting sqref="H61:H64 F61:F64">
    <cfRule type="expression" dxfId="1790" priority="1">
      <formula>F61&gt;0</formula>
    </cfRule>
    <cfRule type="expression" dxfId="178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35.5199</v>
      </c>
      <c r="R4" s="495">
        <v>3.0999999999999999E-3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3551.99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872.74999999999818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872.74999999999818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0.32574536062465387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2.1396456634168452E-2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14.20796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39.071890000000003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38.716691000000004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38.361492000000005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38.006292999999999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37.651094000000001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37.295895000000002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36.940696000000003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36.585497000000004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36.230297999999998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35.875098999999999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35.5199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35.164701000000001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34.809502000000002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34.454302999999996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34.099103999999997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33.743904999999998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33.388705999999999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33.033507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32.678308000000001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32.323109000000002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31.96791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8" priority="33">
      <formula>F54&gt;0</formula>
    </cfRule>
    <cfRule type="expression" dxfId="1787" priority="34">
      <formula>F54&lt;0</formula>
    </cfRule>
  </conditionalFormatting>
  <conditionalFormatting sqref="Q7">
    <cfRule type="expression" dxfId="1786" priority="31">
      <formula>Q7&gt;0</formula>
    </cfRule>
    <cfRule type="expression" dxfId="1785" priority="32">
      <formula>Q7&lt;0</formula>
    </cfRule>
  </conditionalFormatting>
  <conditionalFormatting sqref="Q8">
    <cfRule type="expression" dxfId="1784" priority="29">
      <formula>Q8&gt;0</formula>
    </cfRule>
    <cfRule type="expression" dxfId="1783" priority="30">
      <formula>Q8&lt;0</formula>
    </cfRule>
  </conditionalFormatting>
  <conditionalFormatting sqref="F30:F53">
    <cfRule type="expression" dxfId="1782" priority="27">
      <formula>F30&gt;0</formula>
    </cfRule>
    <cfRule type="expression" dxfId="1781" priority="28">
      <formula>F30&lt;0</formula>
    </cfRule>
  </conditionalFormatting>
  <conditionalFormatting sqref="H30:H53">
    <cfRule type="expression" dxfId="1780" priority="25">
      <formula>H30&gt;0</formula>
    </cfRule>
    <cfRule type="expression" dxfId="1779" priority="26">
      <formula>H30&lt;0</formula>
    </cfRule>
  </conditionalFormatting>
  <conditionalFormatting sqref="Q10">
    <cfRule type="expression" dxfId="1778" priority="23">
      <formula>Q10&gt;0</formula>
    </cfRule>
    <cfRule type="expression" dxfId="1777" priority="24">
      <formula>Q10&lt;0</formula>
    </cfRule>
  </conditionalFormatting>
  <conditionalFormatting sqref="J25:J38">
    <cfRule type="expression" dxfId="1776" priority="21">
      <formula>J25&gt;0</formula>
    </cfRule>
    <cfRule type="expression" dxfId="1775" priority="22">
      <formula>J25&lt;0</formula>
    </cfRule>
  </conditionalFormatting>
  <conditionalFormatting sqref="K25:K33">
    <cfRule type="expression" dxfId="1774" priority="19">
      <formula>K25&gt;0</formula>
    </cfRule>
    <cfRule type="expression" dxfId="1773" priority="20">
      <formula>K25&lt;0</formula>
    </cfRule>
  </conditionalFormatting>
  <conditionalFormatting sqref="L25:L38">
    <cfRule type="expression" dxfId="1772" priority="17">
      <formula>L25&gt;0</formula>
    </cfRule>
    <cfRule type="expression" dxfId="1771" priority="18">
      <formula>L25&lt;0</formula>
    </cfRule>
  </conditionalFormatting>
  <conditionalFormatting sqref="F89:F110">
    <cfRule type="expression" dxfId="1770" priority="15">
      <formula>F89&gt;0</formula>
    </cfRule>
    <cfRule type="expression" dxfId="1769" priority="16">
      <formula>F89&lt;0</formula>
    </cfRule>
  </conditionalFormatting>
  <conditionalFormatting sqref="H89:H110">
    <cfRule type="expression" dxfId="1768" priority="13">
      <formula>H89&gt;0</formula>
    </cfRule>
    <cfRule type="expression" dxfId="1767" priority="14">
      <formula>H89&lt;0</formula>
    </cfRule>
  </conditionalFormatting>
  <conditionalFormatting sqref="J89:J102">
    <cfRule type="expression" dxfId="1766" priority="11">
      <formula>J89&gt;0</formula>
    </cfRule>
    <cfRule type="expression" dxfId="1765" priority="12">
      <formula>J89&lt;0</formula>
    </cfRule>
  </conditionalFormatting>
  <conditionalFormatting sqref="K89:K102">
    <cfRule type="expression" dxfId="1764" priority="9">
      <formula>K89&gt;0</formula>
    </cfRule>
    <cfRule type="expression" dxfId="1763" priority="10">
      <formula>K89&lt;0</formula>
    </cfRule>
  </conditionalFormatting>
  <conditionalFormatting sqref="L89:L102">
    <cfRule type="expression" dxfId="1762" priority="7">
      <formula>L89&gt;0</formula>
    </cfRule>
    <cfRule type="expression" dxfId="1761" priority="8">
      <formula>L89&lt;0</formula>
    </cfRule>
  </conditionalFormatting>
  <conditionalFormatting sqref="F25:F29">
    <cfRule type="expression" dxfId="1760" priority="5">
      <formula>F25&gt;0</formula>
    </cfRule>
    <cfRule type="expression" dxfId="1759" priority="6">
      <formula>F25&lt;0</formula>
    </cfRule>
  </conditionalFormatting>
  <conditionalFormatting sqref="H25:H29">
    <cfRule type="expression" dxfId="1758" priority="3">
      <formula>H25&gt;0</formula>
    </cfRule>
    <cfRule type="expression" dxfId="1757" priority="4">
      <formula>H25&lt;0</formula>
    </cfRule>
  </conditionalFormatting>
  <conditionalFormatting sqref="F29">
    <cfRule type="expression" dxfId="1756" priority="1">
      <formula>F29&gt;0</formula>
    </cfRule>
    <cfRule type="expression" dxfId="175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4" priority="31">
      <formula>F47&gt;0</formula>
    </cfRule>
    <cfRule type="expression" dxfId="1753" priority="32">
      <formula>F47&lt;0</formula>
    </cfRule>
  </conditionalFormatting>
  <conditionalFormatting sqref="Q7">
    <cfRule type="expression" dxfId="1752" priority="29">
      <formula>Q7&gt;0</formula>
    </cfRule>
    <cfRule type="expression" dxfId="1751" priority="30">
      <formula>Q7&lt;0</formula>
    </cfRule>
  </conditionalFormatting>
  <conditionalFormatting sqref="Q8">
    <cfRule type="expression" dxfId="1750" priority="27">
      <formula>Q8&gt;0</formula>
    </cfRule>
    <cfRule type="expression" dxfId="1749" priority="28">
      <formula>Q8&lt;0</formula>
    </cfRule>
  </conditionalFormatting>
  <conditionalFormatting sqref="F30:F46">
    <cfRule type="expression" dxfId="1748" priority="25">
      <formula>F30&gt;0</formula>
    </cfRule>
    <cfRule type="expression" dxfId="1747" priority="26">
      <formula>F30&lt;0</formula>
    </cfRule>
  </conditionalFormatting>
  <conditionalFormatting sqref="H30:H46">
    <cfRule type="expression" dxfId="1746" priority="23">
      <formula>H30&gt;0</formula>
    </cfRule>
    <cfRule type="expression" dxfId="1745" priority="24">
      <formula>H30&lt;0</formula>
    </cfRule>
  </conditionalFormatting>
  <conditionalFormatting sqref="Q10">
    <cfRule type="expression" dxfId="1744" priority="21">
      <formula>Q10&gt;0</formula>
    </cfRule>
    <cfRule type="expression" dxfId="1743" priority="22">
      <formula>Q10&lt;0</formula>
    </cfRule>
  </conditionalFormatting>
  <conditionalFormatting sqref="J25:J38">
    <cfRule type="expression" dxfId="1742" priority="19">
      <formula>J25&gt;0</formula>
    </cfRule>
    <cfRule type="expression" dxfId="1741" priority="20">
      <formula>J25&lt;0</formula>
    </cfRule>
  </conditionalFormatting>
  <conditionalFormatting sqref="K25:K38">
    <cfRule type="expression" dxfId="1740" priority="17">
      <formula>K25&gt;0</formula>
    </cfRule>
    <cfRule type="expression" dxfId="1739" priority="18">
      <formula>K25&lt;0</formula>
    </cfRule>
  </conditionalFormatting>
  <conditionalFormatting sqref="L25:L38">
    <cfRule type="expression" dxfId="1738" priority="15">
      <formula>L25&gt;0</formula>
    </cfRule>
    <cfRule type="expression" dxfId="1737" priority="16">
      <formula>L25&lt;0</formula>
    </cfRule>
  </conditionalFormatting>
  <conditionalFormatting sqref="F89:F110">
    <cfRule type="expression" dxfId="1736" priority="13">
      <formula>F89&gt;0</formula>
    </cfRule>
    <cfRule type="expression" dxfId="1735" priority="14">
      <formula>F89&lt;0</formula>
    </cfRule>
  </conditionalFormatting>
  <conditionalFormatting sqref="H89:H110">
    <cfRule type="expression" dxfId="1734" priority="11">
      <formula>H89&gt;0</formula>
    </cfRule>
    <cfRule type="expression" dxfId="1733" priority="12">
      <formula>H89&lt;0</formula>
    </cfRule>
  </conditionalFormatting>
  <conditionalFormatting sqref="J89:J102">
    <cfRule type="expression" dxfId="1732" priority="9">
      <formula>J89&gt;0</formula>
    </cfRule>
    <cfRule type="expression" dxfId="1731" priority="10">
      <formula>J89&lt;0</formula>
    </cfRule>
  </conditionalFormatting>
  <conditionalFormatting sqref="K89:K102">
    <cfRule type="expression" dxfId="1730" priority="7">
      <formula>K89&gt;0</formula>
    </cfRule>
    <cfRule type="expression" dxfId="1729" priority="8">
      <formula>K89&lt;0</formula>
    </cfRule>
  </conditionalFormatting>
  <conditionalFormatting sqref="L89:L102">
    <cfRule type="expression" dxfId="1728" priority="5">
      <formula>L89&gt;0</formula>
    </cfRule>
    <cfRule type="expression" dxfId="1727" priority="6">
      <formula>L89&lt;0</formula>
    </cfRule>
  </conditionalFormatting>
  <conditionalFormatting sqref="F25:F29">
    <cfRule type="expression" dxfId="1726" priority="3">
      <formula>F25&gt;0</formula>
    </cfRule>
    <cfRule type="expression" dxfId="1725" priority="4">
      <formula>F25&lt;0</formula>
    </cfRule>
  </conditionalFormatting>
  <conditionalFormatting sqref="H25:H29">
    <cfRule type="expression" dxfId="1724" priority="1">
      <formula>H25&gt;0</formula>
    </cfRule>
    <cfRule type="expression" dxfId="17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53.6</v>
      </c>
      <c r="R4" s="495">
        <v>3.0000000000000001E-3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10720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-5.196733481811433E-3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3.2089552238805968E-2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13.450439146800502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0" ht="15.75" thickTop="1" x14ac:dyDescent="0.25">
      <c r="O17" s="81">
        <v>1.1000000000000001</v>
      </c>
      <c r="P17" s="81">
        <f>O17*$Q$4</f>
        <v>58.960000000000008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58.424000000000007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57.888000000000005</v>
      </c>
    </row>
    <row r="20" spans="1:20" x14ac:dyDescent="0.25">
      <c r="O20" s="81">
        <v>1.07</v>
      </c>
      <c r="P20" s="81">
        <f t="shared" si="0"/>
        <v>57.352000000000004</v>
      </c>
    </row>
    <row r="21" spans="1:20" x14ac:dyDescent="0.25">
      <c r="O21" s="81">
        <v>1.06</v>
      </c>
      <c r="P21" s="81">
        <f t="shared" si="0"/>
        <v>56.816000000000003</v>
      </c>
    </row>
    <row r="22" spans="1:20" x14ac:dyDescent="0.25">
      <c r="O22" s="81">
        <v>1.05</v>
      </c>
      <c r="P22" s="81">
        <f t="shared" si="0"/>
        <v>56.28</v>
      </c>
    </row>
    <row r="23" spans="1:20" x14ac:dyDescent="0.25">
      <c r="O23" s="81">
        <v>1.04</v>
      </c>
      <c r="P23" s="81">
        <f t="shared" si="0"/>
        <v>55.744000000000007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55.208000000000006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54.672000000000004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54.136000000000003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53.6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53.064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52.527999999999999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51.991999999999997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51.455999999999996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50.384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49.848000000000006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49.312000000000005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48.776000000000003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48.24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2" priority="35">
      <formula>F54&gt;0</formula>
    </cfRule>
    <cfRule type="expression" dxfId="1721" priority="36">
      <formula>F54&lt;0</formula>
    </cfRule>
  </conditionalFormatting>
  <conditionalFormatting sqref="Q7">
    <cfRule type="expression" dxfId="1720" priority="33">
      <formula>Q7&gt;0</formula>
    </cfRule>
    <cfRule type="expression" dxfId="1719" priority="34">
      <formula>Q7&lt;0</formula>
    </cfRule>
  </conditionalFormatting>
  <conditionalFormatting sqref="Q8">
    <cfRule type="expression" dxfId="1718" priority="31">
      <formula>Q8&gt;0</formula>
    </cfRule>
    <cfRule type="expression" dxfId="1717" priority="32">
      <formula>Q8&lt;0</formula>
    </cfRule>
  </conditionalFormatting>
  <conditionalFormatting sqref="F30:F53">
    <cfRule type="expression" dxfId="1716" priority="29">
      <formula>F30&gt;0</formula>
    </cfRule>
    <cfRule type="expression" dxfId="1715" priority="30">
      <formula>F30&lt;0</formula>
    </cfRule>
  </conditionalFormatting>
  <conditionalFormatting sqref="H30:H53">
    <cfRule type="expression" dxfId="1714" priority="27">
      <formula>H30&gt;0</formula>
    </cfRule>
    <cfRule type="expression" dxfId="1713" priority="28">
      <formula>H30&lt;0</formula>
    </cfRule>
  </conditionalFormatting>
  <conditionalFormatting sqref="Q10">
    <cfRule type="expression" dxfId="1712" priority="25">
      <formula>Q10&gt;0</formula>
    </cfRule>
    <cfRule type="expression" dxfId="1711" priority="26">
      <formula>Q10&lt;0</formula>
    </cfRule>
  </conditionalFormatting>
  <conditionalFormatting sqref="J25:J39">
    <cfRule type="expression" dxfId="1710" priority="23">
      <formula>J25&gt;0</formula>
    </cfRule>
    <cfRule type="expression" dxfId="1709" priority="24">
      <formula>J25&lt;0</formula>
    </cfRule>
  </conditionalFormatting>
  <conditionalFormatting sqref="K25:K39">
    <cfRule type="expression" dxfId="1708" priority="21">
      <formula>K25&gt;0</formula>
    </cfRule>
    <cfRule type="expression" dxfId="1707" priority="22">
      <formula>K25&lt;0</formula>
    </cfRule>
  </conditionalFormatting>
  <conditionalFormatting sqref="L25">
    <cfRule type="expression" dxfId="1706" priority="19">
      <formula>L25&gt;0</formula>
    </cfRule>
    <cfRule type="expression" dxfId="1705" priority="20">
      <formula>L25&lt;0</formula>
    </cfRule>
  </conditionalFormatting>
  <conditionalFormatting sqref="F89:F110">
    <cfRule type="expression" dxfId="1704" priority="17">
      <formula>F89&gt;0</formula>
    </cfRule>
    <cfRule type="expression" dxfId="1703" priority="18">
      <formula>F89&lt;0</formula>
    </cfRule>
  </conditionalFormatting>
  <conditionalFormatting sqref="H89:H110">
    <cfRule type="expression" dxfId="1702" priority="15">
      <formula>H89&gt;0</formula>
    </cfRule>
    <cfRule type="expression" dxfId="1701" priority="16">
      <formula>H89&lt;0</formula>
    </cfRule>
  </conditionalFormatting>
  <conditionalFormatting sqref="J89:J102">
    <cfRule type="expression" dxfId="1700" priority="13">
      <formula>J89&gt;0</formula>
    </cfRule>
    <cfRule type="expression" dxfId="1699" priority="14">
      <formula>J89&lt;0</formula>
    </cfRule>
  </conditionalFormatting>
  <conditionalFormatting sqref="K89:K102">
    <cfRule type="expression" dxfId="1698" priority="11">
      <formula>K89&gt;0</formula>
    </cfRule>
    <cfRule type="expression" dxfId="1697" priority="12">
      <formula>K89&lt;0</formula>
    </cfRule>
  </conditionalFormatting>
  <conditionalFormatting sqref="L89:L102">
    <cfRule type="expression" dxfId="1696" priority="9">
      <formula>L89&gt;0</formula>
    </cfRule>
    <cfRule type="expression" dxfId="1695" priority="10">
      <formula>L89&lt;0</formula>
    </cfRule>
  </conditionalFormatting>
  <conditionalFormatting sqref="F25:F29">
    <cfRule type="expression" dxfId="1694" priority="7">
      <formula>F25&gt;0</formula>
    </cfRule>
    <cfRule type="expression" dxfId="1693" priority="8">
      <formula>F25&lt;0</formula>
    </cfRule>
  </conditionalFormatting>
  <conditionalFormatting sqref="H25:H29">
    <cfRule type="expression" dxfId="1692" priority="5">
      <formula>H25&gt;0</formula>
    </cfRule>
    <cfRule type="expression" dxfId="169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60.33</v>
      </c>
      <c r="R4" s="495">
        <v>2.9999999999999997E-4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6033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1186.6800000000003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1186.6800000000003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0.24486208091913048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4.6411403944969336E-2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15.13927227101631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66.363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65.759700000000009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65.156400000000005</v>
      </c>
    </row>
    <row r="20" spans="1:21" x14ac:dyDescent="0.25">
      <c r="O20" s="81">
        <v>1.07</v>
      </c>
      <c r="P20" s="81">
        <f t="shared" si="2"/>
        <v>64.553100000000001</v>
      </c>
    </row>
    <row r="21" spans="1:21" x14ac:dyDescent="0.25">
      <c r="O21" s="81">
        <v>1.06</v>
      </c>
      <c r="P21" s="81">
        <f t="shared" si="2"/>
        <v>63.949800000000003</v>
      </c>
    </row>
    <row r="22" spans="1:21" x14ac:dyDescent="0.25">
      <c r="O22" s="81">
        <v>1.05</v>
      </c>
      <c r="P22" s="81">
        <f t="shared" si="2"/>
        <v>63.346499999999999</v>
      </c>
    </row>
    <row r="23" spans="1:21" x14ac:dyDescent="0.25">
      <c r="O23" s="81">
        <v>1.04</v>
      </c>
      <c r="P23" s="81">
        <f t="shared" si="2"/>
        <v>62.743200000000002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62.139899999999997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61.5366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60.933299999999996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60.33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59.726700000000001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59.123399999999997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58.520099999999999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57.916799999999995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57.313499999999998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56.710199999999993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56.106900000000003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55.503599999999999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54.900300000000001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54.296999999999997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0" priority="41">
      <formula>F54&gt;0</formula>
    </cfRule>
    <cfRule type="expression" dxfId="1689" priority="42">
      <formula>F54&lt;0</formula>
    </cfRule>
  </conditionalFormatting>
  <conditionalFormatting sqref="Q7">
    <cfRule type="expression" dxfId="1688" priority="39">
      <formula>Q7&gt;0</formula>
    </cfRule>
    <cfRule type="expression" dxfId="1687" priority="40">
      <formula>Q7&lt;0</formula>
    </cfRule>
  </conditionalFormatting>
  <conditionalFormatting sqref="Q8">
    <cfRule type="expression" dxfId="1686" priority="37">
      <formula>Q8&gt;0</formula>
    </cfRule>
    <cfRule type="expression" dxfId="1685" priority="38">
      <formula>Q8&lt;0</formula>
    </cfRule>
  </conditionalFormatting>
  <conditionalFormatting sqref="F30:F53">
    <cfRule type="expression" dxfId="1684" priority="35">
      <formula>F30&gt;0</formula>
    </cfRule>
    <cfRule type="expression" dxfId="1683" priority="36">
      <formula>F30&lt;0</formula>
    </cfRule>
  </conditionalFormatting>
  <conditionalFormatting sqref="H30:H53">
    <cfRule type="expression" dxfId="1682" priority="33">
      <formula>H30&gt;0</formula>
    </cfRule>
    <cfRule type="expression" dxfId="1681" priority="34">
      <formula>H30&lt;0</formula>
    </cfRule>
  </conditionalFormatting>
  <conditionalFormatting sqref="Q10">
    <cfRule type="expression" dxfId="1680" priority="31">
      <formula>Q10&gt;0</formula>
    </cfRule>
    <cfRule type="expression" dxfId="1679" priority="32">
      <formula>Q10&lt;0</formula>
    </cfRule>
  </conditionalFormatting>
  <conditionalFormatting sqref="K25:K39">
    <cfRule type="expression" dxfId="1678" priority="27">
      <formula>K25&gt;0</formula>
    </cfRule>
    <cfRule type="expression" dxfId="1677" priority="28">
      <formula>K25&lt;0</formula>
    </cfRule>
  </conditionalFormatting>
  <conditionalFormatting sqref="L25">
    <cfRule type="expression" dxfId="1676" priority="25">
      <formula>L25&gt;0</formula>
    </cfRule>
    <cfRule type="expression" dxfId="1675" priority="26">
      <formula>L25&lt;0</formula>
    </cfRule>
  </conditionalFormatting>
  <conditionalFormatting sqref="F89:F110">
    <cfRule type="expression" dxfId="1674" priority="23">
      <formula>F89&gt;0</formula>
    </cfRule>
    <cfRule type="expression" dxfId="1673" priority="24">
      <formula>F89&lt;0</formula>
    </cfRule>
  </conditionalFormatting>
  <conditionalFormatting sqref="H89:H110">
    <cfRule type="expression" dxfId="1672" priority="21">
      <formula>H89&gt;0</formula>
    </cfRule>
    <cfRule type="expression" dxfId="1671" priority="22">
      <formula>H89&lt;0</formula>
    </cfRule>
  </conditionalFormatting>
  <conditionalFormatting sqref="J89:J102">
    <cfRule type="expression" dxfId="1670" priority="19">
      <formula>J89&gt;0</formula>
    </cfRule>
    <cfRule type="expression" dxfId="1669" priority="20">
      <formula>J89&lt;0</formula>
    </cfRule>
  </conditionalFormatting>
  <conditionalFormatting sqref="K89:K102">
    <cfRule type="expression" dxfId="1668" priority="17">
      <formula>K89&gt;0</formula>
    </cfRule>
    <cfRule type="expression" dxfId="1667" priority="18">
      <formula>K89&lt;0</formula>
    </cfRule>
  </conditionalFormatting>
  <conditionalFormatting sqref="L89:L102">
    <cfRule type="expression" dxfId="1666" priority="15">
      <formula>L89&gt;0</formula>
    </cfRule>
    <cfRule type="expression" dxfId="1665" priority="16">
      <formula>L89&lt;0</formula>
    </cfRule>
  </conditionalFormatting>
  <conditionalFormatting sqref="F25 F29">
    <cfRule type="expression" dxfId="1664" priority="13">
      <formula>F25&gt;0</formula>
    </cfRule>
    <cfRule type="expression" dxfId="1663" priority="14">
      <formula>F25&lt;0</formula>
    </cfRule>
  </conditionalFormatting>
  <conditionalFormatting sqref="H25 H29">
    <cfRule type="expression" dxfId="1662" priority="11">
      <formula>H25&gt;0</formula>
    </cfRule>
    <cfRule type="expression" dxfId="1661" priority="12">
      <formula>H25&lt;0</formula>
    </cfRule>
  </conditionalFormatting>
  <conditionalFormatting sqref="F26:F28">
    <cfRule type="expression" dxfId="1660" priority="9">
      <formula>F26&gt;0</formula>
    </cfRule>
    <cfRule type="expression" dxfId="1659" priority="10">
      <formula>F26&lt;0</formula>
    </cfRule>
  </conditionalFormatting>
  <conditionalFormatting sqref="H26:H28">
    <cfRule type="expression" dxfId="1658" priority="7">
      <formula>H26&gt;0</formula>
    </cfRule>
    <cfRule type="expression" dxfId="1657" priority="8">
      <formula>H26&lt;0</formula>
    </cfRule>
  </conditionalFormatting>
  <conditionalFormatting sqref="J25:J49">
    <cfRule type="expression" dxfId="1656" priority="3">
      <formula>J25&gt;0</formula>
    </cfRule>
    <cfRule type="expression" dxfId="1655" priority="4">
      <formula>J25&lt;0</formula>
    </cfRule>
  </conditionalFormatting>
  <conditionalFormatting sqref="J50">
    <cfRule type="expression" dxfId="1654" priority="1">
      <formula>J50&gt;0</formula>
    </cfRule>
    <cfRule type="expression" dxfId="1653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33.489899999999999</v>
      </c>
      <c r="R4" s="495">
        <v>-2.7000000000000001E-3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20093.939999999999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3908.299999999992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3908.299999999992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0.24146712765142375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5.9719497520147866E-2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9.6512680115273763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1" t="s">
        <v>78</v>
      </c>
      <c r="P17" s="871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36.838889999999999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36.503990999999999</v>
      </c>
    </row>
    <row r="20" spans="1:21" x14ac:dyDescent="0.25">
      <c r="O20" s="81">
        <v>1.08</v>
      </c>
      <c r="P20" s="81">
        <f t="shared" si="2"/>
        <v>36.169091999999999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35.834192999999999</v>
      </c>
    </row>
    <row r="22" spans="1:21" x14ac:dyDescent="0.25">
      <c r="O22" s="81">
        <v>1.06</v>
      </c>
      <c r="P22" s="81">
        <f t="shared" si="2"/>
        <v>35.499293999999999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35.164394999999999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34.829495999999999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34.494596999999999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34.159697999999999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33.824798999999999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33.489899999999999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33.155000999999999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32.820101999999999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32.485202999999998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32.150303999999998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31.815404999999998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31.480505999999998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31.145607000000002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30.810708000000002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30.475808999999998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30.140909999999998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52" priority="33">
      <formula>F63&gt;0</formula>
    </cfRule>
    <cfRule type="expression" dxfId="1651" priority="34">
      <formula>F63&lt;0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62">
    <cfRule type="expression" dxfId="1646" priority="27">
      <formula>F30&gt;0</formula>
    </cfRule>
    <cfRule type="expression" dxfId="1645" priority="28">
      <formula>F30&lt;0</formula>
    </cfRule>
  </conditionalFormatting>
  <conditionalFormatting sqref="H30:H62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3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Q9">
    <cfRule type="expression" dxfId="1620" priority="1">
      <formula>Q9&gt;0</formula>
    </cfRule>
    <cfRule type="expression" dxfId="161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1" t="s">
        <v>78</v>
      </c>
      <c r="P24" s="87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8" priority="24">
      <formula>F51&gt;0</formula>
    </cfRule>
    <cfRule type="expression" dxfId="1617" priority="25">
      <formula>F51&lt;0</formula>
    </cfRule>
  </conditionalFormatting>
  <conditionalFormatting sqref="Q7">
    <cfRule type="expression" dxfId="1616" priority="22">
      <formula>Q7&gt;0</formula>
    </cfRule>
    <cfRule type="expression" dxfId="1615" priority="23">
      <formula>Q7&lt;0</formula>
    </cfRule>
  </conditionalFormatting>
  <conditionalFormatting sqref="Q8">
    <cfRule type="expression" dxfId="1614" priority="20">
      <formula>Q8&gt;0</formula>
    </cfRule>
    <cfRule type="expression" dxfId="1613" priority="21">
      <formula>Q8&lt;0</formula>
    </cfRule>
  </conditionalFormatting>
  <conditionalFormatting sqref="F25:F50">
    <cfRule type="expression" dxfId="1612" priority="18">
      <formula>F25&gt;0</formula>
    </cfRule>
    <cfRule type="expression" dxfId="1611" priority="19">
      <formula>F25&lt;0</formula>
    </cfRule>
  </conditionalFormatting>
  <conditionalFormatting sqref="H25:H50">
    <cfRule type="expression" dxfId="1610" priority="16">
      <formula>H25&gt;0</formula>
    </cfRule>
    <cfRule type="expression" dxfId="1609" priority="17">
      <formula>H25&lt;0</formula>
    </cfRule>
  </conditionalFormatting>
  <conditionalFormatting sqref="F89:F110">
    <cfRule type="expression" dxfId="1608" priority="14">
      <formula>F89&gt;0</formula>
    </cfRule>
    <cfRule type="expression" dxfId="1607" priority="15">
      <formula>F89&lt;0</formula>
    </cfRule>
  </conditionalFormatting>
  <conditionalFormatting sqref="H89:H110">
    <cfRule type="expression" dxfId="1606" priority="12">
      <formula>H89&gt;0</formula>
    </cfRule>
    <cfRule type="expression" dxfId="1605" priority="13">
      <formula>H89&lt;0</formula>
    </cfRule>
  </conditionalFormatting>
  <conditionalFormatting sqref="Q10">
    <cfRule type="expression" dxfId="1604" priority="10">
      <formula>Q10&gt;0</formula>
    </cfRule>
    <cfRule type="expression" dxfId="1603" priority="11">
      <formula>Q10&lt;0</formula>
    </cfRule>
  </conditionalFormatting>
  <conditionalFormatting sqref="J25:J39">
    <cfRule type="expression" dxfId="1602" priority="8">
      <formula>J25&gt;0</formula>
    </cfRule>
    <cfRule type="expression" dxfId="1601" priority="9">
      <formula>J25&lt;0</formula>
    </cfRule>
  </conditionalFormatting>
  <conditionalFormatting sqref="K25:K38">
    <cfRule type="expression" dxfId="1600" priority="6">
      <formula>K25&gt;0</formula>
    </cfRule>
    <cfRule type="expression" dxfId="1599" priority="7">
      <formula>K25&lt;0</formula>
    </cfRule>
  </conditionalFormatting>
  <conditionalFormatting sqref="L25:L38">
    <cfRule type="expression" dxfId="1598" priority="4">
      <formula>L25&gt;0</formula>
    </cfRule>
    <cfRule type="expression" dxfId="15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6" priority="1">
      <formula>J40&gt;0</formula>
    </cfRule>
    <cfRule type="expression" dxfId="15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4" priority="74">
      <formula>F12&gt;0</formula>
    </cfRule>
    <cfRule type="expression" dxfId="15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2" priority="67">
      <formula>F124&gt;0</formula>
    </cfRule>
    <cfRule type="expression" dxfId="1591" priority="68">
      <formula>F124&lt;0</formula>
    </cfRule>
  </conditionalFormatting>
  <conditionalFormatting sqref="H124:H130">
    <cfRule type="expression" dxfId="1590" priority="55">
      <formula>H124&gt;0</formula>
    </cfRule>
    <cfRule type="expression" dxfId="1589" priority="56">
      <formula>H124&lt;0</formula>
    </cfRule>
  </conditionalFormatting>
  <conditionalFormatting sqref="H131">
    <cfRule type="expression" dxfId="1588" priority="53">
      <formula>H131&gt;0</formula>
    </cfRule>
    <cfRule type="expression" dxfId="1587" priority="54">
      <formula>H131&lt;0</formula>
    </cfRule>
  </conditionalFormatting>
  <conditionalFormatting sqref="H132">
    <cfRule type="expression" dxfId="1586" priority="51">
      <formula>H132&gt;0</formula>
    </cfRule>
    <cfRule type="expression" dxfId="1585" priority="52">
      <formula>H132&lt;0</formula>
    </cfRule>
  </conditionalFormatting>
  <conditionalFormatting sqref="H133:H135">
    <cfRule type="expression" dxfId="1584" priority="49">
      <formula>H133&gt;0</formula>
    </cfRule>
    <cfRule type="expression" dxfId="1583" priority="50">
      <formula>H133&lt;0</formula>
    </cfRule>
  </conditionalFormatting>
  <conditionalFormatting sqref="H136">
    <cfRule type="expression" dxfId="1582" priority="45">
      <formula>H136&gt;0</formula>
    </cfRule>
    <cfRule type="expression" dxfId="1581" priority="46">
      <formula>H136&lt;0</formula>
    </cfRule>
  </conditionalFormatting>
  <conditionalFormatting sqref="Q7">
    <cfRule type="expression" dxfId="1580" priority="39">
      <formula>Q7&gt;0</formula>
    </cfRule>
    <cfRule type="expression" dxfId="1579" priority="40">
      <formula>Q7&lt;0</formula>
    </cfRule>
  </conditionalFormatting>
  <conditionalFormatting sqref="Q8">
    <cfRule type="expression" dxfId="1578" priority="37">
      <formula>Q8&gt;0</formula>
    </cfRule>
    <cfRule type="expression" dxfId="1577" priority="38">
      <formula>Q8&lt;0</formula>
    </cfRule>
  </conditionalFormatting>
  <conditionalFormatting sqref="F167:F178 H167:H178">
    <cfRule type="expression" dxfId="1576" priority="35">
      <formula>F167&gt;0</formula>
    </cfRule>
    <cfRule type="expression" dxfId="1575" priority="36">
      <formula>F167&lt;0</formula>
    </cfRule>
  </conditionalFormatting>
  <conditionalFormatting sqref="F183:F197 H183:H197">
    <cfRule type="expression" dxfId="1574" priority="33">
      <formula>F183&gt;0</formula>
    </cfRule>
    <cfRule type="expression" dxfId="1573" priority="34">
      <formula>F183&lt;0</formula>
    </cfRule>
  </conditionalFormatting>
  <conditionalFormatting sqref="F198:F206 H198:H206">
    <cfRule type="expression" dxfId="1572" priority="31">
      <formula>F198&gt;0</formula>
    </cfRule>
    <cfRule type="expression" dxfId="1571" priority="32">
      <formula>F198&lt;0</formula>
    </cfRule>
  </conditionalFormatting>
  <conditionalFormatting sqref="F141:F147 H141:H147">
    <cfRule type="expression" dxfId="1570" priority="29">
      <formula>F141&gt;0</formula>
    </cfRule>
    <cfRule type="expression" dxfId="1569" priority="30">
      <formula>F141&lt;0</formula>
    </cfRule>
  </conditionalFormatting>
  <conditionalFormatting sqref="H149:H152 F149:F152">
    <cfRule type="expression" dxfId="1568" priority="27">
      <formula>F149&gt;0</formula>
    </cfRule>
    <cfRule type="expression" dxfId="1567" priority="28">
      <formula>F149&lt;0</formula>
    </cfRule>
  </conditionalFormatting>
  <conditionalFormatting sqref="F226 H215:H218 H257:H260 F257:F260 H226 H231:H233 F231:F233 F235:F244 H235:H244">
    <cfRule type="expression" dxfId="1566" priority="25">
      <formula>F215&gt;0</formula>
    </cfRule>
    <cfRule type="expression" dxfId="1565" priority="26">
      <formula>F215&lt;0</formula>
    </cfRule>
  </conditionalFormatting>
  <conditionalFormatting sqref="F207:F218">
    <cfRule type="expression" dxfId="1564" priority="23">
      <formula>F207&gt;0</formula>
    </cfRule>
    <cfRule type="expression" dxfId="1563" priority="24">
      <formula>F207&lt;0</formula>
    </cfRule>
  </conditionalFormatting>
  <conditionalFormatting sqref="H207:H208">
    <cfRule type="expression" dxfId="1562" priority="21">
      <formula>H207&gt;0</formula>
    </cfRule>
    <cfRule type="expression" dxfId="1561" priority="22">
      <formula>H207&lt;0</formula>
    </cfRule>
  </conditionalFormatting>
  <conditionalFormatting sqref="H209">
    <cfRule type="expression" dxfId="1560" priority="19">
      <formula>H209&gt;0</formula>
    </cfRule>
    <cfRule type="expression" dxfId="1559" priority="20">
      <formula>H209&lt;0</formula>
    </cfRule>
  </conditionalFormatting>
  <conditionalFormatting sqref="H210">
    <cfRule type="expression" dxfId="1558" priority="17">
      <formula>H210&gt;0</formula>
    </cfRule>
    <cfRule type="expression" dxfId="1557" priority="18">
      <formula>H210&lt;0</formula>
    </cfRule>
  </conditionalFormatting>
  <conditionalFormatting sqref="H211:H213">
    <cfRule type="expression" dxfId="1556" priority="15">
      <formula>H211&gt;0</formula>
    </cfRule>
    <cfRule type="expression" dxfId="1555" priority="16">
      <formula>H211&lt;0</formula>
    </cfRule>
  </conditionalFormatting>
  <conditionalFormatting sqref="H214">
    <cfRule type="expression" dxfId="1554" priority="13">
      <formula>H214&gt;0</formula>
    </cfRule>
    <cfRule type="expression" dxfId="1553" priority="14">
      <formula>H214&lt;0</formula>
    </cfRule>
  </conditionalFormatting>
  <conditionalFormatting sqref="F245:F256 H245:H256">
    <cfRule type="expression" dxfId="1552" priority="11">
      <formula>F245&gt;0</formula>
    </cfRule>
    <cfRule type="expression" dxfId="1551" priority="12">
      <formula>F245&lt;0</formula>
    </cfRule>
  </conditionalFormatting>
  <conditionalFormatting sqref="F261:F275 H261:H275">
    <cfRule type="expression" dxfId="1550" priority="9">
      <formula>F261&gt;0</formula>
    </cfRule>
    <cfRule type="expression" dxfId="1549" priority="10">
      <formula>F261&lt;0</formula>
    </cfRule>
  </conditionalFormatting>
  <conditionalFormatting sqref="F276:F283 H276:H283">
    <cfRule type="expression" dxfId="1548" priority="7">
      <formula>F276&gt;0</formula>
    </cfRule>
    <cfRule type="expression" dxfId="1547" priority="8">
      <formula>F276&lt;0</formula>
    </cfRule>
  </conditionalFormatting>
  <conditionalFormatting sqref="F219:F225 H219:H225">
    <cfRule type="expression" dxfId="1546" priority="5">
      <formula>F219&gt;0</formula>
    </cfRule>
    <cfRule type="expression" dxfId="1545" priority="6">
      <formula>F219&lt;0</formula>
    </cfRule>
  </conditionalFormatting>
  <conditionalFormatting sqref="H227:H230 F227:F230">
    <cfRule type="expression" dxfId="1544" priority="3">
      <formula>F227&gt;0</formula>
    </cfRule>
    <cfRule type="expression" dxfId="1543" priority="4">
      <formula>F227&lt;0</formula>
    </cfRule>
  </conditionalFormatting>
  <conditionalFormatting sqref="H234 F234">
    <cfRule type="expression" dxfId="1542" priority="1">
      <formula>F234&gt;0</formula>
    </cfRule>
    <cfRule type="expression" dxfId="15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0" priority="43">
      <formula>F33&gt;0</formula>
    </cfRule>
    <cfRule type="expression" dxfId="1539" priority="44">
      <formula>F33&lt;0</formula>
    </cfRule>
  </conditionalFormatting>
  <conditionalFormatting sqref="Q7">
    <cfRule type="expression" dxfId="1538" priority="41">
      <formula>Q7&gt;0</formula>
    </cfRule>
    <cfRule type="expression" dxfId="1537" priority="42">
      <formula>Q7&lt;0</formula>
    </cfRule>
  </conditionalFormatting>
  <conditionalFormatting sqref="Q8">
    <cfRule type="expression" dxfId="1536" priority="39">
      <formula>Q8&gt;0</formula>
    </cfRule>
    <cfRule type="expression" dxfId="1535" priority="40">
      <formula>Q8&lt;0</formula>
    </cfRule>
  </conditionalFormatting>
  <conditionalFormatting sqref="F29 F32">
    <cfRule type="expression" dxfId="1534" priority="37">
      <formula>F29&gt;0</formula>
    </cfRule>
    <cfRule type="expression" dxfId="1533" priority="38">
      <formula>F29&lt;0</formula>
    </cfRule>
  </conditionalFormatting>
  <conditionalFormatting sqref="H29 H32">
    <cfRule type="expression" dxfId="1532" priority="35">
      <formula>H29&gt;0</formula>
    </cfRule>
    <cfRule type="expression" dxfId="1531" priority="36">
      <formula>H29&lt;0</formula>
    </cfRule>
  </conditionalFormatting>
  <conditionalFormatting sqref="F30:F31">
    <cfRule type="expression" dxfId="1530" priority="33">
      <formula>F30&gt;0</formula>
    </cfRule>
    <cfRule type="expression" dxfId="1529" priority="34">
      <formula>F30&lt;0</formula>
    </cfRule>
  </conditionalFormatting>
  <conditionalFormatting sqref="H30:H31">
    <cfRule type="expression" dxfId="1528" priority="31">
      <formula>H30&gt;0</formula>
    </cfRule>
    <cfRule type="expression" dxfId="1527" priority="32">
      <formula>H30&lt;0</formula>
    </cfRule>
  </conditionalFormatting>
  <conditionalFormatting sqref="F105:F140 H105:H140">
    <cfRule type="expression" dxfId="1526" priority="29">
      <formula>F105&gt;0</formula>
    </cfRule>
    <cfRule type="expression" dxfId="1525" priority="30">
      <formula>F105&lt;0</formula>
    </cfRule>
  </conditionalFormatting>
  <conditionalFormatting sqref="F96:F99">
    <cfRule type="expression" dxfId="1524" priority="27">
      <formula>F96&gt;0</formula>
    </cfRule>
    <cfRule type="expression" dxfId="1523" priority="28">
      <formula>F96&lt;0</formula>
    </cfRule>
  </conditionalFormatting>
  <conditionalFormatting sqref="H96:H99">
    <cfRule type="expression" dxfId="1522" priority="25">
      <formula>H96&gt;0</formula>
    </cfRule>
    <cfRule type="expression" dxfId="1521" priority="26">
      <formula>H96&lt;0</formula>
    </cfRule>
  </conditionalFormatting>
  <conditionalFormatting sqref="F25:F28">
    <cfRule type="expression" dxfId="1520" priority="19">
      <formula>F25&gt;0</formula>
    </cfRule>
    <cfRule type="expression" dxfId="1519" priority="20">
      <formula>F25&lt;0</formula>
    </cfRule>
  </conditionalFormatting>
  <conditionalFormatting sqref="H25:H28">
    <cfRule type="expression" dxfId="1518" priority="17">
      <formula>H25&gt;0</formula>
    </cfRule>
    <cfRule type="expression" dxfId="1517" priority="18">
      <formula>H25&lt;0</formula>
    </cfRule>
  </conditionalFormatting>
  <conditionalFormatting sqref="J27">
    <cfRule type="expression" dxfId="1516" priority="15">
      <formula>J27&gt;0</formula>
    </cfRule>
    <cfRule type="expression" dxfId="1515" priority="16">
      <formula>J27&lt;0</formula>
    </cfRule>
  </conditionalFormatting>
  <conditionalFormatting sqref="F104">
    <cfRule type="expression" dxfId="1514" priority="13">
      <formula>F104&gt;0</formula>
    </cfRule>
    <cfRule type="expression" dxfId="1513" priority="14">
      <formula>F104&lt;0</formula>
    </cfRule>
  </conditionalFormatting>
  <conditionalFormatting sqref="H104">
    <cfRule type="expression" dxfId="1512" priority="11">
      <formula>H104&gt;0</formula>
    </cfRule>
    <cfRule type="expression" dxfId="1511" priority="12">
      <formula>H104&lt;0</formula>
    </cfRule>
  </conditionalFormatting>
  <conditionalFormatting sqref="F100:F103">
    <cfRule type="expression" dxfId="1510" priority="9">
      <formula>F100&gt;0</formula>
    </cfRule>
    <cfRule type="expression" dxfId="1509" priority="10">
      <formula>F100&lt;0</formula>
    </cfRule>
  </conditionalFormatting>
  <conditionalFormatting sqref="H100:H103">
    <cfRule type="expression" dxfId="1508" priority="7">
      <formula>H100&gt;0</formula>
    </cfRule>
    <cfRule type="expression" dxfId="1507" priority="8">
      <formula>H100&lt;0</formula>
    </cfRule>
  </conditionalFormatting>
  <conditionalFormatting sqref="J102">
    <cfRule type="expression" dxfId="1506" priority="5">
      <formula>J102&gt;0</formula>
    </cfRule>
    <cfRule type="expression" dxfId="1505" priority="6">
      <formula>J102&lt;0</formula>
    </cfRule>
  </conditionalFormatting>
  <conditionalFormatting sqref="Q10">
    <cfRule type="expression" dxfId="1504" priority="3">
      <formula>Q10&gt;0</formula>
    </cfRule>
    <cfRule type="expression" dxfId="1503" priority="4">
      <formula>Q10&lt;0</formula>
    </cfRule>
  </conditionalFormatting>
  <conditionalFormatting sqref="M71">
    <cfRule type="expression" dxfId="1502" priority="1">
      <formula>M71&gt;0</formula>
    </cfRule>
    <cfRule type="expression" dxfId="15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0" priority="33">
      <formula>F34&gt;0</formula>
    </cfRule>
    <cfRule type="expression" dxfId="1499" priority="34">
      <formula>F34&lt;0</formula>
    </cfRule>
  </conditionalFormatting>
  <conditionalFormatting sqref="Q7">
    <cfRule type="expression" dxfId="1498" priority="31">
      <formula>Q7&gt;0</formula>
    </cfRule>
    <cfRule type="expression" dxfId="1497" priority="32">
      <formula>Q7&lt;0</formula>
    </cfRule>
  </conditionalFormatting>
  <conditionalFormatting sqref="Q8">
    <cfRule type="expression" dxfId="1496" priority="29">
      <formula>Q8&gt;0</formula>
    </cfRule>
    <cfRule type="expression" dxfId="1495" priority="30">
      <formula>Q8&lt;0</formula>
    </cfRule>
  </conditionalFormatting>
  <conditionalFormatting sqref="F27:F33">
    <cfRule type="expression" dxfId="1494" priority="27">
      <formula>F27&gt;0</formula>
    </cfRule>
    <cfRule type="expression" dxfId="1493" priority="28">
      <formula>F27&lt;0</formula>
    </cfRule>
  </conditionalFormatting>
  <conditionalFormatting sqref="H27:H33">
    <cfRule type="expression" dxfId="1492" priority="25">
      <formula>H27&gt;0</formula>
    </cfRule>
    <cfRule type="expression" dxfId="1491" priority="26">
      <formula>H27&lt;0</formula>
    </cfRule>
  </conditionalFormatting>
  <conditionalFormatting sqref="M46">
    <cfRule type="expression" dxfId="1490" priority="23">
      <formula>M46&gt;0</formula>
    </cfRule>
    <cfRule type="expression" dxfId="1489" priority="24">
      <formula>M46&lt;0</formula>
    </cfRule>
  </conditionalFormatting>
  <conditionalFormatting sqref="F79:F87 H79:H87">
    <cfRule type="expression" dxfId="1488" priority="21">
      <formula>F79&gt;0</formula>
    </cfRule>
    <cfRule type="expression" dxfId="1487" priority="22">
      <formula>F79&lt;0</formula>
    </cfRule>
  </conditionalFormatting>
  <conditionalFormatting sqref="F73 F77:F78">
    <cfRule type="expression" dxfId="1486" priority="19">
      <formula>F73&gt;0</formula>
    </cfRule>
    <cfRule type="expression" dxfId="1485" priority="20">
      <formula>F73&lt;0</formula>
    </cfRule>
  </conditionalFormatting>
  <conditionalFormatting sqref="H73 H77:H78">
    <cfRule type="expression" dxfId="1484" priority="17">
      <formula>H73&gt;0</formula>
    </cfRule>
    <cfRule type="expression" dxfId="1483" priority="18">
      <formula>H73&lt;0</formula>
    </cfRule>
  </conditionalFormatting>
  <conditionalFormatting sqref="F70:F72">
    <cfRule type="expression" dxfId="1482" priority="15">
      <formula>F70&gt;0</formula>
    </cfRule>
    <cfRule type="expression" dxfId="1481" priority="16">
      <formula>F70&lt;0</formula>
    </cfRule>
  </conditionalFormatting>
  <conditionalFormatting sqref="H70:H72">
    <cfRule type="expression" dxfId="1480" priority="13">
      <formula>H70&gt;0</formula>
    </cfRule>
    <cfRule type="expression" dxfId="1479" priority="14">
      <formula>H70&lt;0</formula>
    </cfRule>
  </conditionalFormatting>
  <conditionalFormatting sqref="F25:F26">
    <cfRule type="expression" dxfId="1478" priority="11">
      <formula>F25&gt;0</formula>
    </cfRule>
    <cfRule type="expression" dxfId="1477" priority="12">
      <formula>F25&lt;0</formula>
    </cfRule>
  </conditionalFormatting>
  <conditionalFormatting sqref="H25:H26">
    <cfRule type="expression" dxfId="1476" priority="9">
      <formula>H25&gt;0</formula>
    </cfRule>
    <cfRule type="expression" dxfId="1475" priority="10">
      <formula>H25&lt;0</formula>
    </cfRule>
  </conditionalFormatting>
  <conditionalFormatting sqref="F76">
    <cfRule type="expression" dxfId="1474" priority="7">
      <formula>F76&gt;0</formula>
    </cfRule>
    <cfRule type="expression" dxfId="1473" priority="8">
      <formula>F76&lt;0</formula>
    </cfRule>
  </conditionalFormatting>
  <conditionalFormatting sqref="H76">
    <cfRule type="expression" dxfId="1472" priority="5">
      <formula>H76&gt;0</formula>
    </cfRule>
    <cfRule type="expression" dxfId="1471" priority="6">
      <formula>H76&lt;0</formula>
    </cfRule>
  </conditionalFormatting>
  <conditionalFormatting sqref="F74:F75">
    <cfRule type="expression" dxfId="1470" priority="3">
      <formula>F74&gt;0</formula>
    </cfRule>
    <cfRule type="expression" dxfId="1469" priority="4">
      <formula>F74&lt;0</formula>
    </cfRule>
  </conditionalFormatting>
  <conditionalFormatting sqref="H74:H75">
    <cfRule type="expression" dxfId="1468" priority="1">
      <formula>H74&gt;0</formula>
    </cfRule>
    <cfRule type="expression" dxfId="14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6" priority="43">
      <formula>F54&gt;0</formula>
    </cfRule>
    <cfRule type="expression" dxfId="1465" priority="44">
      <formula>F54&lt;0</formula>
    </cfRule>
  </conditionalFormatting>
  <conditionalFormatting sqref="Q7">
    <cfRule type="expression" dxfId="1464" priority="41">
      <formula>Q7&gt;0</formula>
    </cfRule>
    <cfRule type="expression" dxfId="1463" priority="42">
      <formula>Q7&lt;0</formula>
    </cfRule>
  </conditionalFormatting>
  <conditionalFormatting sqref="Q8">
    <cfRule type="expression" dxfId="1462" priority="39">
      <formula>Q8&gt;0</formula>
    </cfRule>
    <cfRule type="expression" dxfId="1461" priority="40">
      <formula>Q8&lt;0</formula>
    </cfRule>
  </conditionalFormatting>
  <conditionalFormatting sqref="F31:F43 F46:F53">
    <cfRule type="expression" dxfId="1460" priority="37">
      <formula>F31&gt;0</formula>
    </cfRule>
    <cfRule type="expression" dxfId="1459" priority="38">
      <formula>F31&lt;0</formula>
    </cfRule>
  </conditionalFormatting>
  <conditionalFormatting sqref="H31:H43 H46:H53">
    <cfRule type="expression" dxfId="1458" priority="35">
      <formula>H31&gt;0</formula>
    </cfRule>
    <cfRule type="expression" dxfId="1457" priority="36">
      <formula>H31&lt;0</formula>
    </cfRule>
  </conditionalFormatting>
  <conditionalFormatting sqref="Q10">
    <cfRule type="expression" dxfId="1456" priority="33">
      <formula>Q10&gt;0</formula>
    </cfRule>
    <cfRule type="expression" dxfId="1455" priority="34">
      <formula>Q10&lt;0</formula>
    </cfRule>
  </conditionalFormatting>
  <conditionalFormatting sqref="J25:J38">
    <cfRule type="expression" dxfId="1454" priority="31">
      <formula>J25&gt;0</formula>
    </cfRule>
    <cfRule type="expression" dxfId="1453" priority="32">
      <formula>J25&lt;0</formula>
    </cfRule>
  </conditionalFormatting>
  <conditionalFormatting sqref="K25:K38">
    <cfRule type="expression" dxfId="1452" priority="29">
      <formula>K25&gt;0</formula>
    </cfRule>
    <cfRule type="expression" dxfId="1451" priority="30">
      <formula>K25&lt;0</formula>
    </cfRule>
  </conditionalFormatting>
  <conditionalFormatting sqref="L25:L38">
    <cfRule type="expression" dxfId="1450" priority="27">
      <formula>L25&gt;0</formula>
    </cfRule>
    <cfRule type="expression" dxfId="1449" priority="28">
      <formula>L25&lt;0</formula>
    </cfRule>
  </conditionalFormatting>
  <conditionalFormatting sqref="F89:F110">
    <cfRule type="expression" dxfId="1448" priority="25">
      <formula>F89&gt;0</formula>
    </cfRule>
    <cfRule type="expression" dxfId="1447" priority="26">
      <formula>F89&lt;0</formula>
    </cfRule>
  </conditionalFormatting>
  <conditionalFormatting sqref="H89:H110">
    <cfRule type="expression" dxfId="1446" priority="23">
      <formula>H89&gt;0</formula>
    </cfRule>
    <cfRule type="expression" dxfId="1445" priority="24">
      <formula>H89&lt;0</formula>
    </cfRule>
  </conditionalFormatting>
  <conditionalFormatting sqref="J89:J102">
    <cfRule type="expression" dxfId="1444" priority="21">
      <formula>J89&gt;0</formula>
    </cfRule>
    <cfRule type="expression" dxfId="1443" priority="22">
      <formula>J89&lt;0</formula>
    </cfRule>
  </conditionalFormatting>
  <conditionalFormatting sqref="K89:K102">
    <cfRule type="expression" dxfId="1442" priority="19">
      <formula>K89&gt;0</formula>
    </cfRule>
    <cfRule type="expression" dxfId="1441" priority="20">
      <formula>K89&lt;0</formula>
    </cfRule>
  </conditionalFormatting>
  <conditionalFormatting sqref="L89:L102">
    <cfRule type="expression" dxfId="1440" priority="17">
      <formula>L89&gt;0</formula>
    </cfRule>
    <cfRule type="expression" dxfId="1439" priority="18">
      <formula>L89&lt;0</formula>
    </cfRule>
  </conditionalFormatting>
  <conditionalFormatting sqref="F25:F28">
    <cfRule type="expression" dxfId="1438" priority="15">
      <formula>F25&gt;0</formula>
    </cfRule>
    <cfRule type="expression" dxfId="1437" priority="16">
      <formula>F25&lt;0</formula>
    </cfRule>
  </conditionalFormatting>
  <conditionalFormatting sqref="H25:H28">
    <cfRule type="expression" dxfId="1436" priority="13">
      <formula>H25&gt;0</formula>
    </cfRule>
    <cfRule type="expression" dxfId="1435" priority="14">
      <formula>H25&lt;0</formula>
    </cfRule>
  </conditionalFormatting>
  <conditionalFormatting sqref="F29:F30">
    <cfRule type="expression" dxfId="1434" priority="9">
      <formula>F29&gt;0</formula>
    </cfRule>
    <cfRule type="expression" dxfId="1433" priority="10">
      <formula>F29&lt;0</formula>
    </cfRule>
  </conditionalFormatting>
  <conditionalFormatting sqref="H29:H30">
    <cfRule type="expression" dxfId="1432" priority="7">
      <formula>H29&gt;0</formula>
    </cfRule>
    <cfRule type="expression" dxfId="1431" priority="8">
      <formula>H29&lt;0</formula>
    </cfRule>
  </conditionalFormatting>
  <conditionalFormatting sqref="J45">
    <cfRule type="expression" dxfId="1430" priority="5">
      <formula>J45&gt;0</formula>
    </cfRule>
    <cfRule type="expression" dxfId="1429" priority="6">
      <formula>J45&lt;0</formula>
    </cfRule>
  </conditionalFormatting>
  <conditionalFormatting sqref="F44:F45">
    <cfRule type="expression" dxfId="1428" priority="3">
      <formula>F44&gt;0</formula>
    </cfRule>
    <cfRule type="expression" dxfId="1427" priority="4">
      <formula>F44&lt;0</formula>
    </cfRule>
  </conditionalFormatting>
  <conditionalFormatting sqref="H44:H45">
    <cfRule type="expression" dxfId="1426" priority="1">
      <formula>H44&gt;0</formula>
    </cfRule>
    <cfRule type="expression" dxfId="1425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72.459999999999994</v>
      </c>
      <c r="R4" s="495">
        <v>-6.0000000000000001E-3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3622.9999999999995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1972.4599999999914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1972.4599999999914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1.1950391992923419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2.2081148219707428E-2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12.127196652719665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1" t="s">
        <v>78</v>
      </c>
      <c r="P21" s="871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79.706000000000003</v>
      </c>
      <c r="V22" s="134"/>
    </row>
    <row r="23" spans="1:22" x14ac:dyDescent="0.25">
      <c r="O23" s="81">
        <v>1.0900000000000001</v>
      </c>
      <c r="P23" s="81">
        <f t="shared" ref="P23:P42" si="2">O23*$Q$4</f>
        <v>78.981399999999994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78.256799999999998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77.532200000000003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76.807599999999994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76.082999999999998</v>
      </c>
      <c r="V27" s="134"/>
    </row>
    <row r="28" spans="1:22" x14ac:dyDescent="0.25">
      <c r="O28" s="81">
        <v>1.04</v>
      </c>
      <c r="P28" s="81">
        <f t="shared" si="2"/>
        <v>75.358400000000003</v>
      </c>
      <c r="V28" s="134"/>
    </row>
    <row r="29" spans="1:22" x14ac:dyDescent="0.25">
      <c r="O29" s="81">
        <v>1.03</v>
      </c>
      <c r="P29" s="81">
        <f t="shared" si="2"/>
        <v>74.633799999999994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73.909199999999998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73.184599999999989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72.459999999999994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71.735399999999998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71.010799999999989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70.286199999999994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69.561599999999984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68.836999999999989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68.112399999999994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67.387799999999999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66.663200000000003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65.938599999999994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65.213999999999999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4" priority="31">
      <formula>F7&gt;0</formula>
    </cfRule>
    <cfRule type="expression" dxfId="1423" priority="32">
      <formula>F7&lt;0</formula>
    </cfRule>
  </conditionalFormatting>
  <conditionalFormatting sqref="Q8">
    <cfRule type="expression" dxfId="1422" priority="29">
      <formula>Q8&gt;0</formula>
    </cfRule>
    <cfRule type="expression" dxfId="1421" priority="30">
      <formula>Q8&lt;0</formula>
    </cfRule>
  </conditionalFormatting>
  <conditionalFormatting sqref="F114:F135">
    <cfRule type="expression" dxfId="1420" priority="23">
      <formula>F114&gt;0</formula>
    </cfRule>
    <cfRule type="expression" dxfId="1419" priority="24">
      <formula>F114&lt;0</formula>
    </cfRule>
  </conditionalFormatting>
  <conditionalFormatting sqref="H114:H135">
    <cfRule type="expression" dxfId="1418" priority="21">
      <formula>H114&gt;0</formula>
    </cfRule>
    <cfRule type="expression" dxfId="1417" priority="22">
      <formula>H114&lt;0</formula>
    </cfRule>
  </conditionalFormatting>
  <conditionalFormatting sqref="Q10">
    <cfRule type="expression" dxfId="1416" priority="19">
      <formula>Q10&gt;0</formula>
    </cfRule>
    <cfRule type="expression" dxfId="1415" priority="20">
      <formula>Q10&lt;0</formula>
    </cfRule>
  </conditionalFormatting>
  <conditionalFormatting sqref="J31:J44">
    <cfRule type="expression" dxfId="1414" priority="17">
      <formula>J31&gt;0</formula>
    </cfRule>
    <cfRule type="expression" dxfId="1413" priority="18">
      <formula>J31&lt;0</formula>
    </cfRule>
  </conditionalFormatting>
  <conditionalFormatting sqref="K31:K44">
    <cfRule type="expression" dxfId="1412" priority="15">
      <formula>K31&gt;0</formula>
    </cfRule>
    <cfRule type="expression" dxfId="1411" priority="16">
      <formula>K31&lt;0</formula>
    </cfRule>
  </conditionalFormatting>
  <conditionalFormatting sqref="L31:L35 L37:L44">
    <cfRule type="expression" dxfId="1410" priority="13">
      <formula>L31&gt;0</formula>
    </cfRule>
    <cfRule type="expression" dxfId="1409" priority="14">
      <formula>L31&lt;0</formula>
    </cfRule>
  </conditionalFormatting>
  <conditionalFormatting sqref="M31:M44">
    <cfRule type="expression" dxfId="1408" priority="11">
      <formula>M31&gt;0</formula>
    </cfRule>
    <cfRule type="expression" dxfId="1407" priority="12">
      <formula>M31&lt;0</formula>
    </cfRule>
  </conditionalFormatting>
  <conditionalFormatting sqref="F82 H82">
    <cfRule type="expression" dxfId="1406" priority="7">
      <formula>F82&gt;0</formula>
    </cfRule>
    <cfRule type="expression" dxfId="1405" priority="8">
      <formula>F82&lt;0</formula>
    </cfRule>
  </conditionalFormatting>
  <conditionalFormatting sqref="F75:F81 H75:H81">
    <cfRule type="expression" dxfId="1404" priority="5">
      <formula>F75&gt;0</formula>
    </cfRule>
    <cfRule type="expression" dxfId="1403" priority="6">
      <formula>F75&lt;0</formula>
    </cfRule>
  </conditionalFormatting>
  <conditionalFormatting sqref="F71:F74 H71:H74">
    <cfRule type="expression" dxfId="1402" priority="3">
      <formula>F71&gt;0</formula>
    </cfRule>
    <cfRule type="expression" dxfId="1401" priority="4">
      <formula>F71&lt;0</formula>
    </cfRule>
  </conditionalFormatting>
  <conditionalFormatting sqref="F86 H84:H86">
    <cfRule type="expression" dxfId="1400" priority="1">
      <formula>F84&gt;0</formula>
    </cfRule>
    <cfRule type="expression" dxfId="1399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8" priority="21">
      <formula>F47&gt;0</formula>
    </cfRule>
    <cfRule type="expression" dxfId="1397" priority="22">
      <formula>F47&lt;0</formula>
    </cfRule>
  </conditionalFormatting>
  <conditionalFormatting sqref="Q7">
    <cfRule type="expression" dxfId="1396" priority="19">
      <formula>Q7&gt;0</formula>
    </cfRule>
    <cfRule type="expression" dxfId="1395" priority="20">
      <formula>Q7&lt;0</formula>
    </cfRule>
  </conditionalFormatting>
  <conditionalFormatting sqref="Q8">
    <cfRule type="expression" dxfId="1394" priority="17">
      <formula>Q8&gt;0</formula>
    </cfRule>
    <cfRule type="expression" dxfId="1393" priority="18">
      <formula>Q8&lt;0</formula>
    </cfRule>
  </conditionalFormatting>
  <conditionalFormatting sqref="F25:F46">
    <cfRule type="expression" dxfId="1392" priority="15">
      <formula>F25&gt;0</formula>
    </cfRule>
    <cfRule type="expression" dxfId="1391" priority="16">
      <formula>F25&lt;0</formula>
    </cfRule>
  </conditionalFormatting>
  <conditionalFormatting sqref="H25:H46">
    <cfRule type="expression" dxfId="1390" priority="13">
      <formula>H25&gt;0</formula>
    </cfRule>
    <cfRule type="expression" dxfId="1389" priority="14">
      <formula>H25&lt;0</formula>
    </cfRule>
  </conditionalFormatting>
  <conditionalFormatting sqref="F89:F110">
    <cfRule type="expression" dxfId="1388" priority="11">
      <formula>F89&gt;0</formula>
    </cfRule>
    <cfRule type="expression" dxfId="1387" priority="12">
      <formula>F89&lt;0</formula>
    </cfRule>
  </conditionalFormatting>
  <conditionalFormatting sqref="H89:H110">
    <cfRule type="expression" dxfId="1386" priority="9">
      <formula>H89&gt;0</formula>
    </cfRule>
    <cfRule type="expression" dxfId="1385" priority="10">
      <formula>H89&lt;0</formula>
    </cfRule>
  </conditionalFormatting>
  <conditionalFormatting sqref="Q10">
    <cfRule type="expression" dxfId="1384" priority="7">
      <formula>Q10&gt;0</formula>
    </cfRule>
    <cfRule type="expression" dxfId="1383" priority="8">
      <formula>Q10&lt;0</formula>
    </cfRule>
  </conditionalFormatting>
  <conditionalFormatting sqref="J25:J38">
    <cfRule type="expression" dxfId="1382" priority="5">
      <formula>J25&gt;0</formula>
    </cfRule>
    <cfRule type="expression" dxfId="1381" priority="6">
      <formula>J25&lt;0</formula>
    </cfRule>
  </conditionalFormatting>
  <conditionalFormatting sqref="K25:K38">
    <cfRule type="expression" dxfId="1380" priority="3">
      <formula>K25&gt;0</formula>
    </cfRule>
    <cfRule type="expression" dxfId="1379" priority="4">
      <formula>K25&lt;0</formula>
    </cfRule>
  </conditionalFormatting>
  <conditionalFormatting sqref="L25:L38">
    <cfRule type="expression" dxfId="1378" priority="1">
      <formula>L25&gt;0</formula>
    </cfRule>
    <cfRule type="expression" dxfId="13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6" priority="43">
      <formula>F54&gt;0</formula>
    </cfRule>
    <cfRule type="expression" dxfId="1375" priority="44">
      <formula>F54&lt;0</formula>
    </cfRule>
  </conditionalFormatting>
  <conditionalFormatting sqref="Q7">
    <cfRule type="expression" dxfId="1374" priority="41">
      <formula>Q7&gt;0</formula>
    </cfRule>
    <cfRule type="expression" dxfId="1373" priority="42">
      <formula>Q7&lt;0</formula>
    </cfRule>
  </conditionalFormatting>
  <conditionalFormatting sqref="Q8">
    <cfRule type="expression" dxfId="1372" priority="39">
      <formula>Q8&gt;0</formula>
    </cfRule>
    <cfRule type="expression" dxfId="1371" priority="40">
      <formula>Q8&lt;0</formula>
    </cfRule>
  </conditionalFormatting>
  <conditionalFormatting sqref="F33:F36 F38:F53">
    <cfRule type="expression" dxfId="1370" priority="37">
      <formula>F33&gt;0</formula>
    </cfRule>
    <cfRule type="expression" dxfId="1369" priority="38">
      <formula>F33&lt;0</formula>
    </cfRule>
  </conditionalFormatting>
  <conditionalFormatting sqref="H33:H36 H38:H53">
    <cfRule type="expression" dxfId="1368" priority="35">
      <formula>H33&gt;0</formula>
    </cfRule>
    <cfRule type="expression" dxfId="1367" priority="36">
      <formula>H33&lt;0</formula>
    </cfRule>
  </conditionalFormatting>
  <conditionalFormatting sqref="Q10">
    <cfRule type="expression" dxfId="1366" priority="33">
      <formula>Q10&gt;0</formula>
    </cfRule>
    <cfRule type="expression" dxfId="1365" priority="34">
      <formula>Q10&lt;0</formula>
    </cfRule>
  </conditionalFormatting>
  <conditionalFormatting sqref="J25:J37">
    <cfRule type="expression" dxfId="1364" priority="31">
      <formula>J25&gt;0</formula>
    </cfRule>
    <cfRule type="expression" dxfId="1363" priority="32">
      <formula>J25&lt;0</formula>
    </cfRule>
  </conditionalFormatting>
  <conditionalFormatting sqref="K25:K38">
    <cfRule type="expression" dxfId="1362" priority="29">
      <formula>K25&gt;0</formula>
    </cfRule>
    <cfRule type="expression" dxfId="1361" priority="30">
      <formula>K25&lt;0</formula>
    </cfRule>
  </conditionalFormatting>
  <conditionalFormatting sqref="L25">
    <cfRule type="expression" dxfId="1360" priority="27">
      <formula>L25&gt;0</formula>
    </cfRule>
    <cfRule type="expression" dxfId="1359" priority="28">
      <formula>L25&lt;0</formula>
    </cfRule>
  </conditionalFormatting>
  <conditionalFormatting sqref="F89:F110">
    <cfRule type="expression" dxfId="1358" priority="25">
      <formula>F89&gt;0</formula>
    </cfRule>
    <cfRule type="expression" dxfId="1357" priority="26">
      <formula>F89&lt;0</formula>
    </cfRule>
  </conditionalFormatting>
  <conditionalFormatting sqref="H89:H110">
    <cfRule type="expression" dxfId="1356" priority="23">
      <formula>H89&gt;0</formula>
    </cfRule>
    <cfRule type="expression" dxfId="1355" priority="24">
      <formula>H89&lt;0</formula>
    </cfRule>
  </conditionalFormatting>
  <conditionalFormatting sqref="J89:J102">
    <cfRule type="expression" dxfId="1354" priority="21">
      <formula>J89&gt;0</formula>
    </cfRule>
    <cfRule type="expression" dxfId="1353" priority="22">
      <formula>J89&lt;0</formula>
    </cfRule>
  </conditionalFormatting>
  <conditionalFormatting sqref="K89:K102">
    <cfRule type="expression" dxfId="1352" priority="19">
      <formula>K89&gt;0</formula>
    </cfRule>
    <cfRule type="expression" dxfId="1351" priority="20">
      <formula>K89&lt;0</formula>
    </cfRule>
  </conditionalFormatting>
  <conditionalFormatting sqref="L89:L102">
    <cfRule type="expression" dxfId="1350" priority="17">
      <formula>L89&gt;0</formula>
    </cfRule>
    <cfRule type="expression" dxfId="1349" priority="18">
      <formula>L89&lt;0</formula>
    </cfRule>
  </conditionalFormatting>
  <conditionalFormatting sqref="F29:F32">
    <cfRule type="expression" dxfId="1348" priority="15">
      <formula>F29&gt;0</formula>
    </cfRule>
    <cfRule type="expression" dxfId="1347" priority="16">
      <formula>F29&lt;0</formula>
    </cfRule>
  </conditionalFormatting>
  <conditionalFormatting sqref="H29:H32">
    <cfRule type="expression" dxfId="1346" priority="13">
      <formula>H29&gt;0</formula>
    </cfRule>
    <cfRule type="expression" dxfId="1345" priority="14">
      <formula>H29&lt;0</formula>
    </cfRule>
  </conditionalFormatting>
  <conditionalFormatting sqref="F25:F28">
    <cfRule type="expression" dxfId="1344" priority="11">
      <formula>F25&gt;0</formula>
    </cfRule>
    <cfRule type="expression" dxfId="1343" priority="12">
      <formula>F25&lt;0</formula>
    </cfRule>
  </conditionalFormatting>
  <conditionalFormatting sqref="H25:H28">
    <cfRule type="expression" dxfId="1342" priority="9">
      <formula>H25&gt;0</formula>
    </cfRule>
    <cfRule type="expression" dxfId="1341" priority="10">
      <formula>H25&lt;0</formula>
    </cfRule>
  </conditionalFormatting>
  <conditionalFormatting sqref="F37">
    <cfRule type="expression" dxfId="1340" priority="7">
      <formula>F37&gt;0</formula>
    </cfRule>
    <cfRule type="expression" dxfId="1339" priority="8">
      <formula>F37&lt;0</formula>
    </cfRule>
  </conditionalFormatting>
  <conditionalFormatting sqref="H37">
    <cfRule type="expression" dxfId="1338" priority="5">
      <formula>H37&gt;0</formula>
    </cfRule>
    <cfRule type="expression" dxfId="1337" priority="6">
      <formula>H37&lt;0</formula>
    </cfRule>
  </conditionalFormatting>
  <conditionalFormatting sqref="J49">
    <cfRule type="expression" dxfId="1336" priority="3">
      <formula>J49&gt;0</formula>
    </cfRule>
    <cfRule type="expression" dxfId="1335" priority="4">
      <formula>J49&lt;0</formula>
    </cfRule>
  </conditionalFormatting>
  <conditionalFormatting sqref="J38:J48">
    <cfRule type="expression" dxfId="1334" priority="1">
      <formula>J38&gt;0</formula>
    </cfRule>
    <cfRule type="expression" dxfId="133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184.35990000000001</v>
      </c>
      <c r="R4" s="495">
        <v>1.32E-2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11061.594000000001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-437.29599999999846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-437.29599999999846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-3.8029409795206186E-2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1.0414412244745196E-2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21.387459396751744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202.79589000000001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200.95229100000003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199.10869200000002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197.26509300000004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195.42149400000002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193.57789500000001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191.73429600000003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189.89069700000002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188.04709800000001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186.20349900000002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184.35990000000001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182.516301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180.67270200000002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178.829103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176.98550399999999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175.14190500000001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173.298306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171.45470700000001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169.61110800000003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167.76750900000002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165.92391000000001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35">
      <formula>F47&gt;0</formula>
    </cfRule>
    <cfRule type="expression" dxfId="1331" priority="36">
      <formula>F47&lt;0</formula>
    </cfRule>
  </conditionalFormatting>
  <conditionalFormatting sqref="Q7">
    <cfRule type="expression" dxfId="1330" priority="33">
      <formula>Q7&gt;0</formula>
    </cfRule>
    <cfRule type="expression" dxfId="1329" priority="34">
      <formula>Q7&lt;0</formula>
    </cfRule>
  </conditionalFormatting>
  <conditionalFormatting sqref="Q8">
    <cfRule type="expression" dxfId="1328" priority="31">
      <formula>Q8&gt;0</formula>
    </cfRule>
    <cfRule type="expression" dxfId="1327" priority="32">
      <formula>Q8&lt;0</formula>
    </cfRule>
  </conditionalFormatting>
  <conditionalFormatting sqref="F34:F46">
    <cfRule type="expression" dxfId="1326" priority="29">
      <formula>F34&gt;0</formula>
    </cfRule>
    <cfRule type="expression" dxfId="1325" priority="30">
      <formula>F34&lt;0</formula>
    </cfRule>
  </conditionalFormatting>
  <conditionalFormatting sqref="H34:H46">
    <cfRule type="expression" dxfId="1324" priority="27">
      <formula>H34&gt;0</formula>
    </cfRule>
    <cfRule type="expression" dxfId="1323" priority="28">
      <formula>H34&lt;0</formula>
    </cfRule>
  </conditionalFormatting>
  <conditionalFormatting sqref="Q10">
    <cfRule type="expression" dxfId="1322" priority="25">
      <formula>Q10&gt;0</formula>
    </cfRule>
    <cfRule type="expression" dxfId="1321" priority="26">
      <formula>Q10&lt;0</formula>
    </cfRule>
  </conditionalFormatting>
  <conditionalFormatting sqref="J25:J38">
    <cfRule type="expression" dxfId="1320" priority="23">
      <formula>J25&gt;0</formula>
    </cfRule>
    <cfRule type="expression" dxfId="1319" priority="24">
      <formula>J25&lt;0</formula>
    </cfRule>
  </conditionalFormatting>
  <conditionalFormatting sqref="K25:K29 K31:K38">
    <cfRule type="expression" dxfId="1318" priority="21">
      <formula>K25&gt;0</formula>
    </cfRule>
    <cfRule type="expression" dxfId="1317" priority="22">
      <formula>K25&lt;0</formula>
    </cfRule>
  </conditionalFormatting>
  <conditionalFormatting sqref="L25:L38">
    <cfRule type="expression" dxfId="1316" priority="19">
      <formula>L25&gt;0</formula>
    </cfRule>
    <cfRule type="expression" dxfId="1315" priority="20">
      <formula>L25&lt;0</formula>
    </cfRule>
  </conditionalFormatting>
  <conditionalFormatting sqref="F89:F110">
    <cfRule type="expression" dxfId="1314" priority="17">
      <formula>F89&gt;0</formula>
    </cfRule>
    <cfRule type="expression" dxfId="1313" priority="18">
      <formula>F89&lt;0</formula>
    </cfRule>
  </conditionalFormatting>
  <conditionalFormatting sqref="H89:H110">
    <cfRule type="expression" dxfId="1312" priority="15">
      <formula>H89&gt;0</formula>
    </cfRule>
    <cfRule type="expression" dxfId="1311" priority="16">
      <formula>H89&lt;0</formula>
    </cfRule>
  </conditionalFormatting>
  <conditionalFormatting sqref="J89:J102">
    <cfRule type="expression" dxfId="1310" priority="13">
      <formula>J89&gt;0</formula>
    </cfRule>
    <cfRule type="expression" dxfId="1309" priority="14">
      <formula>J89&lt;0</formula>
    </cfRule>
  </conditionalFormatting>
  <conditionalFormatting sqref="K89:K102">
    <cfRule type="expression" dxfId="1308" priority="11">
      <formula>K89&gt;0</formula>
    </cfRule>
    <cfRule type="expression" dxfId="1307" priority="12">
      <formula>K89&lt;0</formula>
    </cfRule>
  </conditionalFormatting>
  <conditionalFormatting sqref="L89:L102">
    <cfRule type="expression" dxfId="1306" priority="9">
      <formula>L89&gt;0</formula>
    </cfRule>
    <cfRule type="expression" dxfId="1305" priority="10">
      <formula>L89&lt;0</formula>
    </cfRule>
  </conditionalFormatting>
  <conditionalFormatting sqref="F25:F27">
    <cfRule type="expression" dxfId="1304" priority="7">
      <formula>F25&gt;0</formula>
    </cfRule>
    <cfRule type="expression" dxfId="1303" priority="8">
      <formula>F25&lt;0</formula>
    </cfRule>
  </conditionalFormatting>
  <conditionalFormatting sqref="H25:H27">
    <cfRule type="expression" dxfId="1302" priority="5">
      <formula>H25&gt;0</formula>
    </cfRule>
    <cfRule type="expression" dxfId="1301" priority="6">
      <formula>H25&lt;0</formula>
    </cfRule>
  </conditionalFormatting>
  <conditionalFormatting sqref="F28:F33">
    <cfRule type="expression" dxfId="1300" priority="3">
      <formula>F28&gt;0</formula>
    </cfRule>
    <cfRule type="expression" dxfId="1299" priority="4">
      <formula>F28&lt;0</formula>
    </cfRule>
  </conditionalFormatting>
  <conditionalFormatting sqref="H28:H33">
    <cfRule type="expression" dxfId="1298" priority="1">
      <formula>H28&gt;0</formula>
    </cfRule>
    <cfRule type="expression" dxfId="129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55.549900000000001</v>
      </c>
      <c r="R4" s="495">
        <v>8.0000000000000002E-3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22219.96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-848.45000000000073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-848.45000000000073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-3.6779734710801516E-2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4.500458146639328E-2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14.656965699208444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1" t="s">
        <v>78</v>
      </c>
      <c r="P21" s="871"/>
    </row>
    <row r="22" spans="1:16" ht="15.75" thickTop="1" x14ac:dyDescent="0.25">
      <c r="O22" s="81">
        <v>1.1000000000000001</v>
      </c>
      <c r="P22" s="81">
        <f>O22*$Q$4</f>
        <v>61.104890000000005</v>
      </c>
    </row>
    <row r="23" spans="1:16" x14ac:dyDescent="0.25">
      <c r="O23" s="81">
        <v>1.0900000000000001</v>
      </c>
      <c r="P23" s="81">
        <f t="shared" ref="P23:P42" si="1">O23*$Q$4</f>
        <v>60.549391000000007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59.993892000000002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59.438393000000005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58.882894000000007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58.327395000000003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57.771896000000005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57.216397000000001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56.660898000000003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56.105398999999998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55.549900000000001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54.994401000000003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54.438901999999999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53.883403000000001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53.327903999999997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52.772404999999999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52.216905999999994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51.661407000000004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51.105908000000007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50.550409000000002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49.994910000000004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6" priority="35">
      <formula>F25&gt;0</formula>
    </cfRule>
    <cfRule type="expression" dxfId="1295" priority="36">
      <formula>F25&lt;0</formula>
    </cfRule>
  </conditionalFormatting>
  <conditionalFormatting sqref="Q7">
    <cfRule type="expression" dxfId="1294" priority="33">
      <formula>Q7&gt;0</formula>
    </cfRule>
    <cfRule type="expression" dxfId="1293" priority="34">
      <formula>Q7&lt;0</formula>
    </cfRule>
  </conditionalFormatting>
  <conditionalFormatting sqref="Q8">
    <cfRule type="expression" dxfId="1292" priority="31">
      <formula>Q8&gt;0</formula>
    </cfRule>
    <cfRule type="expression" dxfId="1291" priority="32">
      <formula>Q8&lt;0</formula>
    </cfRule>
  </conditionalFormatting>
  <conditionalFormatting sqref="F39:F57">
    <cfRule type="expression" dxfId="1290" priority="29">
      <formula>F39&gt;0</formula>
    </cfRule>
    <cfRule type="expression" dxfId="1289" priority="30">
      <formula>F39&lt;0</formula>
    </cfRule>
  </conditionalFormatting>
  <conditionalFormatting sqref="H39:H57">
    <cfRule type="expression" dxfId="1288" priority="27">
      <formula>H39&gt;0</formula>
    </cfRule>
    <cfRule type="expression" dxfId="1287" priority="28">
      <formula>H39&lt;0</formula>
    </cfRule>
  </conditionalFormatting>
  <conditionalFormatting sqref="Q10">
    <cfRule type="expression" dxfId="1286" priority="25">
      <formula>Q10&gt;0</formula>
    </cfRule>
    <cfRule type="expression" dxfId="1285" priority="26">
      <formula>Q10&lt;0</formula>
    </cfRule>
  </conditionalFormatting>
  <conditionalFormatting sqref="L25:L32">
    <cfRule type="expression" dxfId="1284" priority="19">
      <formula>L25&gt;0</formula>
    </cfRule>
    <cfRule type="expression" dxfId="1283" priority="20">
      <formula>L25&lt;0</formula>
    </cfRule>
  </conditionalFormatting>
  <conditionalFormatting sqref="F88:F109">
    <cfRule type="expression" dxfId="1282" priority="17">
      <formula>F88&gt;0</formula>
    </cfRule>
    <cfRule type="expression" dxfId="1281" priority="18">
      <formula>F88&lt;0</formula>
    </cfRule>
  </conditionalFormatting>
  <conditionalFormatting sqref="H88:H109">
    <cfRule type="expression" dxfId="1280" priority="15">
      <formula>H88&gt;0</formula>
    </cfRule>
    <cfRule type="expression" dxfId="1279" priority="16">
      <formula>H88&lt;0</formula>
    </cfRule>
  </conditionalFormatting>
  <conditionalFormatting sqref="J88:J101">
    <cfRule type="expression" dxfId="1278" priority="13">
      <formula>J88&gt;0</formula>
    </cfRule>
    <cfRule type="expression" dxfId="1277" priority="14">
      <formula>J88&lt;0</formula>
    </cfRule>
  </conditionalFormatting>
  <conditionalFormatting sqref="K88:K101">
    <cfRule type="expression" dxfId="1276" priority="11">
      <formula>K88&gt;0</formula>
    </cfRule>
    <cfRule type="expression" dxfId="1275" priority="12">
      <formula>K88&lt;0</formula>
    </cfRule>
  </conditionalFormatting>
  <conditionalFormatting sqref="L88:L101">
    <cfRule type="expression" dxfId="1274" priority="9">
      <formula>L88&gt;0</formula>
    </cfRule>
    <cfRule type="expression" dxfId="1273" priority="10">
      <formula>L88&lt;0</formula>
    </cfRule>
  </conditionalFormatting>
  <conditionalFormatting sqref="F25:F29">
    <cfRule type="expression" dxfId="1272" priority="7">
      <formula>F25&gt;0</formula>
    </cfRule>
    <cfRule type="expression" dxfId="1271" priority="8">
      <formula>F25&lt;0</formula>
    </cfRule>
  </conditionalFormatting>
  <conditionalFormatting sqref="H25:H29">
    <cfRule type="expression" dxfId="1270" priority="5">
      <formula>H25&gt;0</formula>
    </cfRule>
    <cfRule type="expression" dxfId="1269" priority="6">
      <formula>H25&lt;0</formula>
    </cfRule>
  </conditionalFormatting>
  <conditionalFormatting sqref="F35:F38">
    <cfRule type="expression" dxfId="1268" priority="3">
      <formula>F35&gt;0</formula>
    </cfRule>
    <cfRule type="expression" dxfId="1267" priority="4">
      <formula>F35&lt;0</formula>
    </cfRule>
  </conditionalFormatting>
  <conditionalFormatting sqref="H35:H38">
    <cfRule type="expression" dxfId="1266" priority="1">
      <formula>H35&gt;0</formula>
    </cfRule>
    <cfRule type="expression" dxfId="126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4" priority="35">
      <formula>F47&gt;0</formula>
    </cfRule>
    <cfRule type="expression" dxfId="1263" priority="36">
      <formula>F47&lt;0</formula>
    </cfRule>
  </conditionalFormatting>
  <conditionalFormatting sqref="Q7">
    <cfRule type="expression" dxfId="1262" priority="33">
      <formula>Q7&gt;0</formula>
    </cfRule>
    <cfRule type="expression" dxfId="1261" priority="34">
      <formula>Q7&lt;0</formula>
    </cfRule>
  </conditionalFormatting>
  <conditionalFormatting sqref="Q8">
    <cfRule type="expression" dxfId="1260" priority="31">
      <formula>Q8&gt;0</formula>
    </cfRule>
    <cfRule type="expression" dxfId="1259" priority="32">
      <formula>Q8&lt;0</formula>
    </cfRule>
  </conditionalFormatting>
  <conditionalFormatting sqref="F32:F46">
    <cfRule type="expression" dxfId="1258" priority="29">
      <formula>F32&gt;0</formula>
    </cfRule>
    <cfRule type="expression" dxfId="1257" priority="30">
      <formula>F32&lt;0</formula>
    </cfRule>
  </conditionalFormatting>
  <conditionalFormatting sqref="H32:H46">
    <cfRule type="expression" dxfId="1256" priority="27">
      <formula>H32&gt;0</formula>
    </cfRule>
    <cfRule type="expression" dxfId="1255" priority="28">
      <formula>H32&lt;0</formula>
    </cfRule>
  </conditionalFormatting>
  <conditionalFormatting sqref="Q10">
    <cfRule type="expression" dxfId="1254" priority="25">
      <formula>Q10&gt;0</formula>
    </cfRule>
    <cfRule type="expression" dxfId="1253" priority="26">
      <formula>Q10&lt;0</formula>
    </cfRule>
  </conditionalFormatting>
  <conditionalFormatting sqref="J25:J38">
    <cfRule type="expression" dxfId="1252" priority="23">
      <formula>J25&gt;0</formula>
    </cfRule>
    <cfRule type="expression" dxfId="1251" priority="24">
      <formula>J25&lt;0</formula>
    </cfRule>
  </conditionalFormatting>
  <conditionalFormatting sqref="K25:K38">
    <cfRule type="expression" dxfId="1250" priority="21">
      <formula>K25&gt;0</formula>
    </cfRule>
    <cfRule type="expression" dxfId="1249" priority="22">
      <formula>K25&lt;0</formula>
    </cfRule>
  </conditionalFormatting>
  <conditionalFormatting sqref="L25:L38">
    <cfRule type="expression" dxfId="1248" priority="19">
      <formula>L25&gt;0</formula>
    </cfRule>
    <cfRule type="expression" dxfId="1247" priority="20">
      <formula>L25&lt;0</formula>
    </cfRule>
  </conditionalFormatting>
  <conditionalFormatting sqref="F89:F110">
    <cfRule type="expression" dxfId="1246" priority="17">
      <formula>F89&gt;0</formula>
    </cfRule>
    <cfRule type="expression" dxfId="1245" priority="18">
      <formula>F89&lt;0</formula>
    </cfRule>
  </conditionalFormatting>
  <conditionalFormatting sqref="H89:H110">
    <cfRule type="expression" dxfId="1244" priority="15">
      <formula>H89&gt;0</formula>
    </cfRule>
    <cfRule type="expression" dxfId="1243" priority="16">
      <formula>H89&lt;0</formula>
    </cfRule>
  </conditionalFormatting>
  <conditionalFormatting sqref="J89:J102">
    <cfRule type="expression" dxfId="1242" priority="13">
      <formula>J89&gt;0</formula>
    </cfRule>
    <cfRule type="expression" dxfId="1241" priority="14">
      <formula>J89&lt;0</formula>
    </cfRule>
  </conditionalFormatting>
  <conditionalFormatting sqref="K89:K102">
    <cfRule type="expression" dxfId="1240" priority="11">
      <formula>K89&gt;0</formula>
    </cfRule>
    <cfRule type="expression" dxfId="1239" priority="12">
      <formula>K89&lt;0</formula>
    </cfRule>
  </conditionalFormatting>
  <conditionalFormatting sqref="L89:L102">
    <cfRule type="expression" dxfId="1238" priority="9">
      <formula>L89&gt;0</formula>
    </cfRule>
    <cfRule type="expression" dxfId="1237" priority="10">
      <formula>L89&lt;0</formula>
    </cfRule>
  </conditionalFormatting>
  <conditionalFormatting sqref="F25:F28">
    <cfRule type="expression" dxfId="1236" priority="7">
      <formula>F25&gt;0</formula>
    </cfRule>
    <cfRule type="expression" dxfId="1235" priority="8">
      <formula>F25&lt;0</formula>
    </cfRule>
  </conditionalFormatting>
  <conditionalFormatting sqref="H25:H28">
    <cfRule type="expression" dxfId="1234" priority="5">
      <formula>H25&gt;0</formula>
    </cfRule>
    <cfRule type="expression" dxfId="1233" priority="6">
      <formula>H25&lt;0</formula>
    </cfRule>
  </conditionalFormatting>
  <conditionalFormatting sqref="F29:F31">
    <cfRule type="expression" dxfId="1232" priority="3">
      <formula>F29&gt;0</formula>
    </cfRule>
    <cfRule type="expression" dxfId="1231" priority="4">
      <formula>F29&lt;0</formula>
    </cfRule>
  </conditionalFormatting>
  <conditionalFormatting sqref="H29:H31">
    <cfRule type="expression" dxfId="1230" priority="1">
      <formula>H29&gt;0</formula>
    </cfRule>
    <cfRule type="expression" dxfId="122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155.18</v>
      </c>
      <c r="R4" s="495">
        <v>-1.29E-2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3103.6000000000004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1392.7900000000027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1392.7900000000027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0.81411144428662785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3.3509472870215233E-3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18.002320185614852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170.69800000000001</v>
      </c>
    </row>
    <row r="20" spans="1:21" x14ac:dyDescent="0.25">
      <c r="O20" s="81">
        <v>1.0900000000000001</v>
      </c>
      <c r="P20" s="81">
        <f t="shared" ref="P20:P39" si="2">O20*$Q$4</f>
        <v>169.14620000000002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167.59440000000001</v>
      </c>
    </row>
    <row r="22" spans="1:21" x14ac:dyDescent="0.25">
      <c r="O22" s="81">
        <v>1.07</v>
      </c>
      <c r="P22" s="81">
        <f t="shared" si="2"/>
        <v>166.04260000000002</v>
      </c>
    </row>
    <row r="23" spans="1:21" x14ac:dyDescent="0.25">
      <c r="O23" s="81">
        <v>1.06</v>
      </c>
      <c r="P23" s="81">
        <f t="shared" si="2"/>
        <v>164.49080000000001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162.93900000000002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161.38720000000001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159.83540000000002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158.28360000000001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156.73180000000002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155.18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153.62819999999999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152.07640000000001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150.52459999999999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148.97280000000001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147.42099999999999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145.86920000000001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144.31740000000002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142.76560000000001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141.21380000000002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139.66200000000001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8" priority="37">
      <formula>F62&gt;0</formula>
    </cfRule>
    <cfRule type="expression" dxfId="1227" priority="38">
      <formula>F62&lt;0</formula>
    </cfRule>
  </conditionalFormatting>
  <conditionalFormatting sqref="Q7">
    <cfRule type="expression" dxfId="1226" priority="35">
      <formula>Q7&gt;0</formula>
    </cfRule>
    <cfRule type="expression" dxfId="1225" priority="36">
      <formula>Q7&lt;0</formula>
    </cfRule>
  </conditionalFormatting>
  <conditionalFormatting sqref="Q8">
    <cfRule type="expression" dxfId="1224" priority="33">
      <formula>Q8&gt;0</formula>
    </cfRule>
    <cfRule type="expression" dxfId="1223" priority="34">
      <formula>Q8&lt;0</formula>
    </cfRule>
  </conditionalFormatting>
  <conditionalFormatting sqref="F34:F54 F58:F61">
    <cfRule type="expression" dxfId="1222" priority="31">
      <formula>F34&gt;0</formula>
    </cfRule>
    <cfRule type="expression" dxfId="1221" priority="32">
      <formula>F34&lt;0</formula>
    </cfRule>
  </conditionalFormatting>
  <conditionalFormatting sqref="H34:H54 H58:H61">
    <cfRule type="expression" dxfId="1220" priority="29">
      <formula>H34&gt;0</formula>
    </cfRule>
    <cfRule type="expression" dxfId="1219" priority="30">
      <formula>H34&lt;0</formula>
    </cfRule>
  </conditionalFormatting>
  <conditionalFormatting sqref="Q10">
    <cfRule type="expression" dxfId="1218" priority="27">
      <formula>Q10&gt;0</formula>
    </cfRule>
    <cfRule type="expression" dxfId="1217" priority="28">
      <formula>Q10&lt;0</formula>
    </cfRule>
  </conditionalFormatting>
  <conditionalFormatting sqref="J25:J38">
    <cfRule type="expression" dxfId="1216" priority="25">
      <formula>J25&gt;0</formula>
    </cfRule>
    <cfRule type="expression" dxfId="1215" priority="26">
      <formula>J25&lt;0</formula>
    </cfRule>
  </conditionalFormatting>
  <conditionalFormatting sqref="K25:K35 K37:K38">
    <cfRule type="expression" dxfId="1214" priority="23">
      <formula>K25&gt;0</formula>
    </cfRule>
    <cfRule type="expression" dxfId="1213" priority="24">
      <formula>K25&lt;0</formula>
    </cfRule>
  </conditionalFormatting>
  <conditionalFormatting sqref="L25">
    <cfRule type="expression" dxfId="1212" priority="21">
      <formula>L25&gt;0</formula>
    </cfRule>
    <cfRule type="expression" dxfId="1211" priority="22">
      <formula>L25&lt;0</formula>
    </cfRule>
  </conditionalFormatting>
  <conditionalFormatting sqref="F89:F110">
    <cfRule type="expression" dxfId="1210" priority="19">
      <formula>F89&gt;0</formula>
    </cfRule>
    <cfRule type="expression" dxfId="1209" priority="20">
      <formula>F89&lt;0</formula>
    </cfRule>
  </conditionalFormatting>
  <conditionalFormatting sqref="H89:H110">
    <cfRule type="expression" dxfId="1208" priority="17">
      <formula>H89&gt;0</formula>
    </cfRule>
    <cfRule type="expression" dxfId="1207" priority="18">
      <formula>H89&lt;0</formula>
    </cfRule>
  </conditionalFormatting>
  <conditionalFormatting sqref="J89:J102">
    <cfRule type="expression" dxfId="1206" priority="15">
      <formula>J89&gt;0</formula>
    </cfRule>
    <cfRule type="expression" dxfId="1205" priority="16">
      <formula>J89&lt;0</formula>
    </cfRule>
  </conditionalFormatting>
  <conditionalFormatting sqref="K89:K102">
    <cfRule type="expression" dxfId="1204" priority="13">
      <formula>K89&gt;0</formula>
    </cfRule>
    <cfRule type="expression" dxfId="1203" priority="14">
      <formula>K89&lt;0</formula>
    </cfRule>
  </conditionalFormatting>
  <conditionalFormatting sqref="L89:L102">
    <cfRule type="expression" dxfId="1202" priority="11">
      <formula>L89&gt;0</formula>
    </cfRule>
    <cfRule type="expression" dxfId="1201" priority="12">
      <formula>L89&lt;0</formula>
    </cfRule>
  </conditionalFormatting>
  <conditionalFormatting sqref="F25:F33">
    <cfRule type="expression" dxfId="1200" priority="9">
      <formula>F25&gt;0</formula>
    </cfRule>
    <cfRule type="expression" dxfId="1199" priority="10">
      <formula>F25&lt;0</formula>
    </cfRule>
  </conditionalFormatting>
  <conditionalFormatting sqref="H25:H33">
    <cfRule type="expression" dxfId="1198" priority="7">
      <formula>H25&gt;0</formula>
    </cfRule>
    <cfRule type="expression" dxfId="1197" priority="8">
      <formula>H25&lt;0</formula>
    </cfRule>
  </conditionalFormatting>
  <conditionalFormatting sqref="J54">
    <cfRule type="expression" dxfId="1196" priority="5">
      <formula>J54&gt;0</formula>
    </cfRule>
    <cfRule type="expression" dxfId="1195" priority="6">
      <formula>J54&lt;0</formula>
    </cfRule>
  </conditionalFormatting>
  <conditionalFormatting sqref="F55:F57">
    <cfRule type="expression" dxfId="1194" priority="3">
      <formula>F55&gt;0</formula>
    </cfRule>
    <cfRule type="expression" dxfId="1193" priority="4">
      <formula>F55&lt;0</formula>
    </cfRule>
  </conditionalFormatting>
  <conditionalFormatting sqref="H55:H57">
    <cfRule type="expression" dxfId="1192" priority="1">
      <formula>H55&gt;0</formula>
    </cfRule>
    <cfRule type="expression" dxfId="119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0" priority="31">
      <formula>F47&gt;0</formula>
    </cfRule>
    <cfRule type="expression" dxfId="1189" priority="32">
      <formula>F47&lt;0</formula>
    </cfRule>
  </conditionalFormatting>
  <conditionalFormatting sqref="Q7">
    <cfRule type="expression" dxfId="1188" priority="29">
      <formula>Q7&gt;0</formula>
    </cfRule>
    <cfRule type="expression" dxfId="1187" priority="30">
      <formula>Q7&lt;0</formula>
    </cfRule>
  </conditionalFormatting>
  <conditionalFormatting sqref="Q8">
    <cfRule type="expression" dxfId="1186" priority="27">
      <formula>Q8&gt;0</formula>
    </cfRule>
    <cfRule type="expression" dxfId="1185" priority="28">
      <formula>Q8&lt;0</formula>
    </cfRule>
  </conditionalFormatting>
  <conditionalFormatting sqref="F32:F46">
    <cfRule type="expression" dxfId="1184" priority="25">
      <formula>F32&gt;0</formula>
    </cfRule>
    <cfRule type="expression" dxfId="1183" priority="26">
      <formula>F32&lt;0</formula>
    </cfRule>
  </conditionalFormatting>
  <conditionalFormatting sqref="H32:H46">
    <cfRule type="expression" dxfId="1182" priority="23">
      <formula>H32&gt;0</formula>
    </cfRule>
    <cfRule type="expression" dxfId="1181" priority="24">
      <formula>H32&lt;0</formula>
    </cfRule>
  </conditionalFormatting>
  <conditionalFormatting sqref="Q10">
    <cfRule type="expression" dxfId="1180" priority="21">
      <formula>Q10&gt;0</formula>
    </cfRule>
    <cfRule type="expression" dxfId="1179" priority="22">
      <formula>Q10&lt;0</formula>
    </cfRule>
  </conditionalFormatting>
  <conditionalFormatting sqref="J25:J38">
    <cfRule type="expression" dxfId="1178" priority="19">
      <formula>J25&gt;0</formula>
    </cfRule>
    <cfRule type="expression" dxfId="1177" priority="20">
      <formula>J25&lt;0</formula>
    </cfRule>
  </conditionalFormatting>
  <conditionalFormatting sqref="K25:K38">
    <cfRule type="expression" dxfId="1176" priority="17">
      <formula>K25&gt;0</formula>
    </cfRule>
    <cfRule type="expression" dxfId="1175" priority="18">
      <formula>K25&lt;0</formula>
    </cfRule>
  </conditionalFormatting>
  <conditionalFormatting sqref="L25:L38">
    <cfRule type="expression" dxfId="1174" priority="15">
      <formula>L25&gt;0</formula>
    </cfRule>
    <cfRule type="expression" dxfId="1173" priority="16">
      <formula>L25&lt;0</formula>
    </cfRule>
  </conditionalFormatting>
  <conditionalFormatting sqref="F89:F110">
    <cfRule type="expression" dxfId="1172" priority="13">
      <formula>F89&gt;0</formula>
    </cfRule>
    <cfRule type="expression" dxfId="1171" priority="14">
      <formula>F89&lt;0</formula>
    </cfRule>
  </conditionalFormatting>
  <conditionalFormatting sqref="H89:H110">
    <cfRule type="expression" dxfId="1170" priority="11">
      <formula>H89&gt;0</formula>
    </cfRule>
    <cfRule type="expression" dxfId="1169" priority="12">
      <formula>H89&lt;0</formula>
    </cfRule>
  </conditionalFormatting>
  <conditionalFormatting sqref="J89:J102">
    <cfRule type="expression" dxfId="1168" priority="9">
      <formula>J89&gt;0</formula>
    </cfRule>
    <cfRule type="expression" dxfId="1167" priority="10">
      <formula>J89&lt;0</formula>
    </cfRule>
  </conditionalFormatting>
  <conditionalFormatting sqref="K89:K102">
    <cfRule type="expression" dxfId="1166" priority="7">
      <formula>K89&gt;0</formula>
    </cfRule>
    <cfRule type="expression" dxfId="1165" priority="8">
      <formula>K89&lt;0</formula>
    </cfRule>
  </conditionalFormatting>
  <conditionalFormatting sqref="L89:L102">
    <cfRule type="expression" dxfId="1164" priority="5">
      <formula>L89&gt;0</formula>
    </cfRule>
    <cfRule type="expression" dxfId="1163" priority="6">
      <formula>L89&lt;0</formula>
    </cfRule>
  </conditionalFormatting>
  <conditionalFormatting sqref="F25:F31">
    <cfRule type="expression" dxfId="1162" priority="3">
      <formula>F25&gt;0</formula>
    </cfRule>
    <cfRule type="expression" dxfId="1161" priority="4">
      <formula>F25&lt;0</formula>
    </cfRule>
  </conditionalFormatting>
  <conditionalFormatting sqref="H25:H31">
    <cfRule type="expression" dxfId="1160" priority="1">
      <formula>H25&gt;0</formula>
    </cfRule>
    <cfRule type="expression" dxfId="115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L4" sqref="L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75.25</v>
      </c>
      <c r="R4" s="495">
        <v>4.7999999999999996E-3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628.49999999999818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628.49999999999818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0.16171362408336498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1.2757475083056477E-2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21.197183098591552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82.775000000000006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82.022500000000008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81.27000000000001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80.517499999999998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79.765000000000001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79.012500000000003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78.260000000000005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77.507500000000007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76.754999999999995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76.002499999999998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75.25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74.497500000000002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73.745000000000005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72.992499999999993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72.239999999999995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71.487499999999997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70.734999999999999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69.982500000000002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69.23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68.477500000000006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67.725000000000009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8" priority="35">
      <formula>F47&gt;0</formula>
    </cfRule>
    <cfRule type="expression" dxfId="1157" priority="36">
      <formula>F47&lt;0</formula>
    </cfRule>
  </conditionalFormatting>
  <conditionalFormatting sqref="Q7">
    <cfRule type="expression" dxfId="1156" priority="33">
      <formula>Q7&gt;0</formula>
    </cfRule>
    <cfRule type="expression" dxfId="1155" priority="34">
      <formula>Q7&lt;0</formula>
    </cfRule>
  </conditionalFormatting>
  <conditionalFormatting sqref="Q8">
    <cfRule type="expression" dxfId="1154" priority="31">
      <formula>Q8&gt;0</formula>
    </cfRule>
    <cfRule type="expression" dxfId="1153" priority="32">
      <formula>Q8&lt;0</formula>
    </cfRule>
  </conditionalFormatting>
  <conditionalFormatting sqref="F30:F33 F38:F46">
    <cfRule type="expression" dxfId="1152" priority="29">
      <formula>F30&gt;0</formula>
    </cfRule>
    <cfRule type="expression" dxfId="1151" priority="30">
      <formula>F30&lt;0</formula>
    </cfRule>
  </conditionalFormatting>
  <conditionalFormatting sqref="H30:H33 H37:H46">
    <cfRule type="expression" dxfId="1150" priority="27">
      <formula>H30&gt;0</formula>
    </cfRule>
    <cfRule type="expression" dxfId="1149" priority="28">
      <formula>H30&lt;0</formula>
    </cfRule>
  </conditionalFormatting>
  <conditionalFormatting sqref="Q10">
    <cfRule type="expression" dxfId="1148" priority="25">
      <formula>Q10&gt;0</formula>
    </cfRule>
    <cfRule type="expression" dxfId="1147" priority="26">
      <formula>Q10&lt;0</formula>
    </cfRule>
  </conditionalFormatting>
  <conditionalFormatting sqref="J25:J38">
    <cfRule type="expression" dxfId="1146" priority="23">
      <formula>J25&gt;0</formula>
    </cfRule>
    <cfRule type="expression" dxfId="1145" priority="24">
      <formula>J25&lt;0</formula>
    </cfRule>
  </conditionalFormatting>
  <conditionalFormatting sqref="K25:K38">
    <cfRule type="expression" dxfId="1144" priority="21">
      <formula>K25&gt;0</formula>
    </cfRule>
    <cfRule type="expression" dxfId="1143" priority="22">
      <formula>K25&lt;0</formula>
    </cfRule>
  </conditionalFormatting>
  <conditionalFormatting sqref="L25:L38">
    <cfRule type="expression" dxfId="1142" priority="19">
      <formula>L25&gt;0</formula>
    </cfRule>
    <cfRule type="expression" dxfId="1141" priority="20">
      <formula>L25&lt;0</formula>
    </cfRule>
  </conditionalFormatting>
  <conditionalFormatting sqref="F89:F110">
    <cfRule type="expression" dxfId="1140" priority="17">
      <formula>F89&gt;0</formula>
    </cfRule>
    <cfRule type="expression" dxfId="1139" priority="18">
      <formula>F89&lt;0</formula>
    </cfRule>
  </conditionalFormatting>
  <conditionalFormatting sqref="H89:H110">
    <cfRule type="expression" dxfId="1138" priority="15">
      <formula>H89&gt;0</formula>
    </cfRule>
    <cfRule type="expression" dxfId="1137" priority="16">
      <formula>H89&lt;0</formula>
    </cfRule>
  </conditionalFormatting>
  <conditionalFormatting sqref="J89:J102">
    <cfRule type="expression" dxfId="1136" priority="13">
      <formula>J89&gt;0</formula>
    </cfRule>
    <cfRule type="expression" dxfId="1135" priority="14">
      <formula>J89&lt;0</formula>
    </cfRule>
  </conditionalFormatting>
  <conditionalFormatting sqref="K89:K102">
    <cfRule type="expression" dxfId="1134" priority="11">
      <formula>K89&gt;0</formula>
    </cfRule>
    <cfRule type="expression" dxfId="1133" priority="12">
      <formula>K89&lt;0</formula>
    </cfRule>
  </conditionalFormatting>
  <conditionalFormatting sqref="L89:L102">
    <cfRule type="expression" dxfId="1132" priority="9">
      <formula>L89&gt;0</formula>
    </cfRule>
    <cfRule type="expression" dxfId="1131" priority="10">
      <formula>L89&lt;0</formula>
    </cfRule>
  </conditionalFormatting>
  <conditionalFormatting sqref="F25:F29">
    <cfRule type="expression" dxfId="1130" priority="7">
      <formula>F25&gt;0</formula>
    </cfRule>
    <cfRule type="expression" dxfId="1129" priority="8">
      <formula>F25&lt;0</formula>
    </cfRule>
  </conditionalFormatting>
  <conditionalFormatting sqref="H25:H29">
    <cfRule type="expression" dxfId="1128" priority="5">
      <formula>H25&gt;0</formula>
    </cfRule>
    <cfRule type="expression" dxfId="1127" priority="6">
      <formula>H25&lt;0</formula>
    </cfRule>
  </conditionalFormatting>
  <conditionalFormatting sqref="F34:F37">
    <cfRule type="expression" dxfId="1126" priority="3">
      <formula>F34&gt;0</formula>
    </cfRule>
    <cfRule type="expression" dxfId="1125" priority="4">
      <formula>F34&lt;0</formula>
    </cfRule>
  </conditionalFormatting>
  <conditionalFormatting sqref="H34:H36">
    <cfRule type="expression" dxfId="1124" priority="1">
      <formula>H34&gt;0</formula>
    </cfRule>
    <cfRule type="expression" dxfId="1123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1" t="s">
        <v>78</v>
      </c>
      <c r="P44" s="87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2" priority="57">
      <formula>F27&gt;0</formula>
    </cfRule>
    <cfRule type="expression" dxfId="1121" priority="58">
      <formula>F27&lt;0</formula>
    </cfRule>
  </conditionalFormatting>
  <conditionalFormatting sqref="H28:H33">
    <cfRule type="expression" dxfId="1120" priority="53">
      <formula>H28&gt;0</formula>
    </cfRule>
    <cfRule type="expression" dxfId="1119" priority="54">
      <formula>H28&lt;0</formula>
    </cfRule>
  </conditionalFormatting>
  <conditionalFormatting sqref="F24:F26">
    <cfRule type="expression" dxfId="1118" priority="39">
      <formula>F24&gt;0</formula>
    </cfRule>
    <cfRule type="expression" dxfId="1117" priority="40">
      <formula>F24&lt;0</formula>
    </cfRule>
  </conditionalFormatting>
  <conditionalFormatting sqref="Q8">
    <cfRule type="expression" dxfId="1116" priority="33">
      <formula>Q8&gt;0</formula>
    </cfRule>
    <cfRule type="expression" dxfId="1115" priority="34">
      <formula>Q8&lt;0</formula>
    </cfRule>
  </conditionalFormatting>
  <conditionalFormatting sqref="Q7">
    <cfRule type="expression" dxfId="1114" priority="35">
      <formula>Q7&gt;0</formula>
    </cfRule>
    <cfRule type="expression" dxfId="1113" priority="36">
      <formula>Q7&lt;0</formula>
    </cfRule>
  </conditionalFormatting>
  <conditionalFormatting sqref="F34">
    <cfRule type="expression" dxfId="1112" priority="31">
      <formula>F34&gt;0</formula>
    </cfRule>
    <cfRule type="expression" dxfId="1111" priority="32">
      <formula>F34&lt;0</formula>
    </cfRule>
  </conditionalFormatting>
  <conditionalFormatting sqref="H34">
    <cfRule type="expression" dxfId="1110" priority="29">
      <formula>H34&gt;0</formula>
    </cfRule>
    <cfRule type="expression" dxfId="1109" priority="30">
      <formula>H34&lt;0</formula>
    </cfRule>
  </conditionalFormatting>
  <conditionalFormatting sqref="M36">
    <cfRule type="expression" dxfId="1108" priority="19">
      <formula>M36&gt;0</formula>
    </cfRule>
    <cfRule type="expression" dxfId="1107" priority="20">
      <formula>M36&lt;0</formula>
    </cfRule>
  </conditionalFormatting>
  <conditionalFormatting sqref="Q10">
    <cfRule type="expression" dxfId="1106" priority="15">
      <formula>Q10&gt;0</formula>
    </cfRule>
    <cfRule type="expression" dxfId="1105" priority="16">
      <formula>Q10&lt;0</formula>
    </cfRule>
  </conditionalFormatting>
  <conditionalFormatting sqref="F23">
    <cfRule type="expression" dxfId="1104" priority="13">
      <formula>F23&gt;0</formula>
    </cfRule>
    <cfRule type="expression" dxfId="1103" priority="14">
      <formula>F23&lt;0</formula>
    </cfRule>
  </conditionalFormatting>
  <conditionalFormatting sqref="I25:J25">
    <cfRule type="expression" dxfId="1102" priority="9">
      <formula>I25&gt;0</formula>
    </cfRule>
    <cfRule type="expression" dxfId="1101" priority="10">
      <formula>I25&lt;0</formula>
    </cfRule>
  </conditionalFormatting>
  <conditionalFormatting sqref="I26:J27">
    <cfRule type="expression" dxfId="1100" priority="7">
      <formula>I26&gt;0</formula>
    </cfRule>
    <cfRule type="expression" dxfId="1099" priority="8">
      <formula>I26&lt;0</formula>
    </cfRule>
  </conditionalFormatting>
  <conditionalFormatting sqref="K25:K27">
    <cfRule type="expression" dxfId="1098" priority="5">
      <formula>K25&gt;0</formula>
    </cfRule>
    <cfRule type="expression" dxfId="1097" priority="6">
      <formula>K25&lt;0</formula>
    </cfRule>
  </conditionalFormatting>
  <conditionalFormatting sqref="I23:J23">
    <cfRule type="expression" dxfId="1096" priority="3">
      <formula>I23&gt;0</formula>
    </cfRule>
    <cfRule type="expression" dxfId="109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32.869900000000001</v>
      </c>
      <c r="R4" s="494">
        <v>1.2E-2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9860.9700000000012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8376.5200000000368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6924.2600000000384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2.3578289991181038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3.0422970559691388E-3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23.478500000000004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1" t="s">
        <v>78</v>
      </c>
      <c r="P18" s="871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36.156890000000004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35.828191000000004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35.499492000000004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35.170793000000003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34.842094000000003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34.513395000000003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34.184696000000002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33.855997000000002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33.527298000000002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33.198599000000002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32.869900000000001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32.541201000000001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32.212502000000001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31.883803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31.555104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31.226405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30.897705999999999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30.569007000000003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30.240308000000002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29.911609000000002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29.582910000000002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4" priority="100">
      <formula>F90&gt;0</formula>
    </cfRule>
    <cfRule type="expression" dxfId="1093" priority="101">
      <formula>F90&lt;0</formula>
    </cfRule>
  </conditionalFormatting>
  <conditionalFormatting sqref="Q7">
    <cfRule type="expression" dxfId="1092" priority="88">
      <formula>Q7&gt;0</formula>
    </cfRule>
    <cfRule type="expression" dxfId="1091" priority="89">
      <formula>Q7&lt;0</formula>
    </cfRule>
  </conditionalFormatting>
  <conditionalFormatting sqref="Q8">
    <cfRule type="expression" dxfId="1090" priority="86">
      <formula>Q8&gt;0</formula>
    </cfRule>
    <cfRule type="expression" dxfId="1089" priority="87">
      <formula>Q8&lt;0</formula>
    </cfRule>
  </conditionalFormatting>
  <conditionalFormatting sqref="F138:F150">
    <cfRule type="expression" dxfId="1088" priority="84">
      <formula>F138&gt;0</formula>
    </cfRule>
    <cfRule type="expression" dxfId="1087" priority="85">
      <formula>F138&lt;0</formula>
    </cfRule>
  </conditionalFormatting>
  <conditionalFormatting sqref="H138:H150">
    <cfRule type="expression" dxfId="1086" priority="82">
      <formula>H138&gt;0</formula>
    </cfRule>
    <cfRule type="expression" dxfId="1085" priority="83">
      <formula>H138&lt;0</formula>
    </cfRule>
  </conditionalFormatting>
  <conditionalFormatting sqref="H154:H157">
    <cfRule type="expression" dxfId="1084" priority="78">
      <formula>H154&gt;0</formula>
    </cfRule>
    <cfRule type="expression" dxfId="1083" priority="79">
      <formula>H154&lt;0</formula>
    </cfRule>
  </conditionalFormatting>
  <conditionalFormatting sqref="F154:F157">
    <cfRule type="expression" dxfId="1082" priority="80">
      <formula>F154&gt;0</formula>
    </cfRule>
    <cfRule type="expression" dxfId="1081" priority="81">
      <formula>F154&lt;0</formula>
    </cfRule>
  </conditionalFormatting>
  <conditionalFormatting sqref="M180">
    <cfRule type="expression" dxfId="1080" priority="76">
      <formula>M180&gt;0</formula>
    </cfRule>
    <cfRule type="expression" dxfId="1079" priority="77">
      <formula>M180&lt;0</formula>
    </cfRule>
  </conditionalFormatting>
  <conditionalFormatting sqref="F42:F43 F50:F87">
    <cfRule type="expression" dxfId="1078" priority="74">
      <formula>F42&gt;0</formula>
    </cfRule>
    <cfRule type="expression" dxfId="1077" priority="75">
      <formula>F42&lt;0</formula>
    </cfRule>
  </conditionalFormatting>
  <conditionalFormatting sqref="H42:H43 H50:H87">
    <cfRule type="expression" dxfId="1076" priority="72">
      <formula>H42&gt;0</formula>
    </cfRule>
    <cfRule type="expression" dxfId="1075" priority="73">
      <formula>H42&lt;0</formula>
    </cfRule>
  </conditionalFormatting>
  <conditionalFormatting sqref="Q10">
    <cfRule type="expression" dxfId="1074" priority="70">
      <formula>Q10&gt;0</formula>
    </cfRule>
    <cfRule type="expression" dxfId="1073" priority="71">
      <formula>Q10&lt;0</formula>
    </cfRule>
  </conditionalFormatting>
  <conditionalFormatting sqref="F44:F49">
    <cfRule type="expression" dxfId="1072" priority="68">
      <formula>F44&gt;0</formula>
    </cfRule>
    <cfRule type="expression" dxfId="1071" priority="69">
      <formula>F44&lt;0</formula>
    </cfRule>
  </conditionalFormatting>
  <conditionalFormatting sqref="H44:H49">
    <cfRule type="expression" dxfId="1070" priority="66">
      <formula>H44&gt;0</formula>
    </cfRule>
    <cfRule type="expression" dxfId="1069" priority="67">
      <formula>H44&lt;0</formula>
    </cfRule>
  </conditionalFormatting>
  <conditionalFormatting sqref="K47:K54">
    <cfRule type="expression" dxfId="1068" priority="64">
      <formula>K47&gt;0</formula>
    </cfRule>
    <cfRule type="expression" dxfId="1067" priority="65">
      <formula>K47&lt;0</formula>
    </cfRule>
  </conditionalFormatting>
  <conditionalFormatting sqref="K55:K87">
    <cfRule type="expression" dxfId="1066" priority="62">
      <formula>K55&gt;0</formula>
    </cfRule>
    <cfRule type="expression" dxfId="1065" priority="63">
      <formula>K55&lt;0</formula>
    </cfRule>
  </conditionalFormatting>
  <conditionalFormatting sqref="F88:F89">
    <cfRule type="expression" dxfId="1064" priority="59">
      <formula>F88&gt;0</formula>
    </cfRule>
    <cfRule type="expression" dxfId="1063" priority="60">
      <formula>F88&lt;0</formula>
    </cfRule>
  </conditionalFormatting>
  <conditionalFormatting sqref="H88:H89">
    <cfRule type="expression" dxfId="1062" priority="57">
      <formula>H88&gt;0</formula>
    </cfRule>
    <cfRule type="expression" dxfId="1061" priority="58">
      <formula>H88&lt;0</formula>
    </cfRule>
  </conditionalFormatting>
  <conditionalFormatting sqref="K88:K89">
    <cfRule type="expression" dxfId="1060" priority="55">
      <formula>K88&gt;0</formula>
    </cfRule>
    <cfRule type="expression" dxfId="1059" priority="56">
      <formula>K88&lt;0</formula>
    </cfRule>
  </conditionalFormatting>
  <conditionalFormatting sqref="F98:F100 H98:H100 K98:K100">
    <cfRule type="expression" dxfId="1058" priority="51">
      <formula>F98&gt;0</formula>
    </cfRule>
    <cfRule type="expression" dxfId="1057" priority="52">
      <formula>F98&lt;0</formula>
    </cfRule>
  </conditionalFormatting>
  <conditionalFormatting sqref="L90:L96 L135">
    <cfRule type="expression" dxfId="1056" priority="49">
      <formula>L90&gt;0</formula>
    </cfRule>
    <cfRule type="expression" dxfId="1055" priority="50">
      <formula>L90&lt;0</formula>
    </cfRule>
  </conditionalFormatting>
  <conditionalFormatting sqref="L47:L54">
    <cfRule type="expression" dxfId="1054" priority="47">
      <formula>L47&gt;0</formula>
    </cfRule>
    <cfRule type="expression" dxfId="1053" priority="48">
      <formula>L47&lt;0</formula>
    </cfRule>
  </conditionalFormatting>
  <conditionalFormatting sqref="L55:L87">
    <cfRule type="expression" dxfId="1052" priority="45">
      <formula>L55&gt;0</formula>
    </cfRule>
    <cfRule type="expression" dxfId="1051" priority="46">
      <formula>L55&lt;0</formula>
    </cfRule>
  </conditionalFormatting>
  <conditionalFormatting sqref="L88:L89">
    <cfRule type="expression" dxfId="1050" priority="43">
      <formula>L88&gt;0</formula>
    </cfRule>
    <cfRule type="expression" dxfId="1049" priority="44">
      <formula>L88&lt;0</formula>
    </cfRule>
  </conditionalFormatting>
  <conditionalFormatting sqref="L98:L100">
    <cfRule type="expression" dxfId="1048" priority="41">
      <formula>L98&gt;0</formula>
    </cfRule>
    <cfRule type="expression" dxfId="1047" priority="42">
      <formula>L98&lt;0</formula>
    </cfRule>
  </conditionalFormatting>
  <conditionalFormatting sqref="F107:F110 H107:H110">
    <cfRule type="expression" dxfId="1046" priority="39">
      <formula>F107&gt;0</formula>
    </cfRule>
    <cfRule type="expression" dxfId="1045" priority="40">
      <formula>F107&lt;0</formula>
    </cfRule>
  </conditionalFormatting>
  <conditionalFormatting sqref="K104:K106 F104:F106 H104:H106">
    <cfRule type="expression" dxfId="1044" priority="35">
      <formula>F104&gt;0</formula>
    </cfRule>
    <cfRule type="expression" dxfId="1043" priority="36">
      <formula>F104&lt;0</formula>
    </cfRule>
  </conditionalFormatting>
  <conditionalFormatting sqref="L104:L105">
    <cfRule type="expression" dxfId="1042" priority="33">
      <formula>L104&gt;0</formula>
    </cfRule>
    <cfRule type="expression" dxfId="1041" priority="34">
      <formula>L104&lt;0</formula>
    </cfRule>
  </conditionalFormatting>
  <conditionalFormatting sqref="K101:K103 F101:F103 H101:H103">
    <cfRule type="expression" dxfId="1040" priority="31">
      <formula>F101&gt;0</formula>
    </cfRule>
    <cfRule type="expression" dxfId="1039" priority="32">
      <formula>F101&lt;0</formula>
    </cfRule>
  </conditionalFormatting>
  <conditionalFormatting sqref="L102:L103">
    <cfRule type="expression" dxfId="1038" priority="29">
      <formula>L102&gt;0</formula>
    </cfRule>
    <cfRule type="expression" dxfId="1037" priority="30">
      <formula>L102&lt;0</formula>
    </cfRule>
  </conditionalFormatting>
  <conditionalFormatting sqref="H112:H115 F112:F115">
    <cfRule type="expression" dxfId="1036" priority="23">
      <formula>F112&gt;0</formula>
    </cfRule>
    <cfRule type="expression" dxfId="1035" priority="24">
      <formula>F112&lt;0</formula>
    </cfRule>
  </conditionalFormatting>
  <conditionalFormatting sqref="H116:H119 F116:F119">
    <cfRule type="expression" dxfId="1034" priority="19">
      <formula>F116&gt;0</formula>
    </cfRule>
    <cfRule type="expression" dxfId="1033" priority="20">
      <formula>F116&lt;0</formula>
    </cfRule>
  </conditionalFormatting>
  <conditionalFormatting sqref="F121:F126 H121:H126 K121:K126">
    <cfRule type="expression" dxfId="1032" priority="15">
      <formula>F121&gt;0</formula>
    </cfRule>
    <cfRule type="expression" dxfId="1031" priority="16">
      <formula>F121&lt;0</formula>
    </cfRule>
  </conditionalFormatting>
  <conditionalFormatting sqref="L125:L126">
    <cfRule type="expression" dxfId="1030" priority="9">
      <formula>L125&gt;0</formula>
    </cfRule>
    <cfRule type="expression" dxfId="1029" priority="10">
      <formula>L125&lt;0</formula>
    </cfRule>
  </conditionalFormatting>
  <conditionalFormatting sqref="F127:F129 H127:H129 K127:K129">
    <cfRule type="expression" dxfId="1028" priority="7">
      <formula>F127&gt;0</formula>
    </cfRule>
    <cfRule type="expression" dxfId="1027" priority="8">
      <formula>F127&lt;0</formula>
    </cfRule>
  </conditionalFormatting>
  <conditionalFormatting sqref="F130:F132 H130:H132 K130:K132">
    <cfRule type="expression" dxfId="1026" priority="3">
      <formula>F130&gt;0</formula>
    </cfRule>
    <cfRule type="expression" dxfId="1025" priority="4">
      <formula>F130&lt;0</formula>
    </cfRule>
  </conditionalFormatting>
  <conditionalFormatting sqref="L132">
    <cfRule type="expression" dxfId="1024" priority="1">
      <formula>L132&gt;0</formula>
    </cfRule>
    <cfRule type="expression" dxfId="1023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1" t="s">
        <v>78</v>
      </c>
      <c r="P14" s="871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105.69</v>
      </c>
      <c r="R4" s="495">
        <v>5.4000000000000003E-3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4227.6000000000004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1359.2600000000002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1359.2600000000002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0.47388384919500498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2.1572523417541865E-2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22.203781512605044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116.259</v>
      </c>
      <c r="W19" s="134"/>
    </row>
    <row r="20" spans="1:23" x14ac:dyDescent="0.25">
      <c r="O20" s="81">
        <v>1.0900000000000001</v>
      </c>
      <c r="P20" s="81">
        <f t="shared" ref="P20:P39" si="1">O20*$Q$4</f>
        <v>115.2021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114.1452</v>
      </c>
      <c r="W21" s="134"/>
    </row>
    <row r="22" spans="1:23" x14ac:dyDescent="0.25">
      <c r="O22" s="81">
        <v>1.07</v>
      </c>
      <c r="P22" s="81">
        <f t="shared" si="1"/>
        <v>113.0883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112.0314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110.97450000000001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109.91760000000001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108.86069999999999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107.8038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106.7469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105.69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104.6331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103.5762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102.5193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101.46239999999999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100.40549999999999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99.34859999999999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98.291700000000006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97.234800000000007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96.177900000000008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95.120999999999995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1" t="s">
        <v>78</v>
      </c>
      <c r="P16" s="87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276</v>
      </c>
      <c r="AJ2">
        <f>$Q$2*$Q$4</f>
        <v>7228.5</v>
      </c>
      <c r="AK2">
        <f ca="1">AJ2*EXP(-$X$2 * AI2/365.25)</f>
        <v>16348.401228863302</v>
      </c>
      <c r="AM2" s="2">
        <f>Q10</f>
        <v>0</v>
      </c>
      <c r="AO2">
        <f ca="1" xml:space="preserve"> (SUM(AB:AB) - SUM(AE:AE) - SUM(AH:AH) - SUM(AK:AK))/SUM(AB:AB)</f>
        <v>-0.84673976185063171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276</v>
      </c>
      <c r="AJ3">
        <f t="shared" ref="AJ3:AJ17" si="11">$Q$2*$Q$4</f>
        <v>7228.5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24.094999999999999</v>
      </c>
      <c r="R4" s="495">
        <v>-1.4500000000000001E-2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276</v>
      </c>
      <c r="AJ4">
        <f t="shared" si="11"/>
        <v>7228.5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7228.5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276</v>
      </c>
      <c r="AJ5">
        <f t="shared" si="11"/>
        <v>7228.5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276</v>
      </c>
      <c r="AJ6">
        <f t="shared" si="11"/>
        <v>7228.5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-2041.3599999999933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276</v>
      </c>
      <c r="AJ7">
        <f t="shared" si="11"/>
        <v>7228.5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-2041.3599999999933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276</v>
      </c>
      <c r="AJ8">
        <f t="shared" si="11"/>
        <v>7228.5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-0.2202147605249696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276</v>
      </c>
      <c r="AJ9">
        <f t="shared" si="11"/>
        <v>7228.5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276</v>
      </c>
      <c r="AJ10">
        <f t="shared" si="11"/>
        <v>7228.5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4.3162481842705956E-2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276</v>
      </c>
      <c r="AJ11">
        <f t="shared" si="11"/>
        <v>7228.5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276</v>
      </c>
      <c r="AJ12">
        <f t="shared" si="11"/>
        <v>7228.5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14.173529411764706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276</v>
      </c>
      <c r="AJ13">
        <f t="shared" si="11"/>
        <v>7228.5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276</v>
      </c>
      <c r="AJ14">
        <f t="shared" si="11"/>
        <v>7228.5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276</v>
      </c>
      <c r="AJ15">
        <f t="shared" si="11"/>
        <v>7228.5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276</v>
      </c>
      <c r="AJ16">
        <f t="shared" si="11"/>
        <v>7228.5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276</v>
      </c>
      <c r="AJ17">
        <f t="shared" si="11"/>
        <v>7228.5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1" t="s">
        <v>78</v>
      </c>
      <c r="P18" s="871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26.5045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26.263550000000002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26.022600000000001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25.781649999999999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25.540700000000001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25.29975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25.058799999999998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24.81785</v>
      </c>
      <c r="W26" s="134"/>
    </row>
    <row r="27" spans="1:39" x14ac:dyDescent="0.25">
      <c r="O27" s="81">
        <v>1.02</v>
      </c>
      <c r="P27" s="81">
        <f t="shared" si="13"/>
        <v>24.576899999999998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24.33595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24.094999999999999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23.854049999999997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23.613099999999999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23.372149999999998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23.1312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22.890249999999998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22.649299999999997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22.408349999999999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22.167400000000001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21.926449999999999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21.685500000000001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1" t="s">
        <v>78</v>
      </c>
      <c r="P40" s="87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1" t="s">
        <v>78</v>
      </c>
      <c r="P40" s="87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1" t="s">
        <v>78</v>
      </c>
      <c r="P44" s="87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1" t="s">
        <v>78</v>
      </c>
      <c r="P46" s="87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1" t="s">
        <v>78</v>
      </c>
      <c r="Q17" s="87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52.25</v>
      </c>
      <c r="R4" s="475">
        <v>-5.8999999999999999E-3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6270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2436.2999999999956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831.71999999999389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0.15293806129879176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3.291866028708134E-2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11.559734513274337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57.475000000000001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56.952500000000008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56.430000000000007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55.907500000000006</v>
      </c>
      <c r="W20" s="2"/>
      <c r="X20" s="134"/>
    </row>
    <row r="21" spans="1:33" x14ac:dyDescent="0.25">
      <c r="P21" s="81">
        <v>1.06</v>
      </c>
      <c r="Q21" s="81">
        <f t="shared" si="2"/>
        <v>55.385000000000005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54.862500000000004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54.34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53.817500000000003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53.295000000000002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52.772500000000001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52.25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51.727499999999999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51.204999999999998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50.682499999999997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50.16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49.637499999999996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49.114999999999995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48.592500000000001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48.07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47.547499999999999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47.024999999999999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7">
    <cfRule type="expression" dxfId="684" priority="53">
      <formula>F24&gt;0</formula>
    </cfRule>
    <cfRule type="expression" dxfId="683" priority="54">
      <formula>F24&lt;0</formula>
    </cfRule>
  </conditionalFormatting>
  <conditionalFormatting sqref="F24:F57">
    <cfRule type="expression" dxfId="682" priority="55">
      <formula>F24&gt;0</formula>
    </cfRule>
    <cfRule type="expression" dxfId="681" priority="56">
      <formula>F24&lt;0</formula>
    </cfRule>
  </conditionalFormatting>
  <conditionalFormatting sqref="H24:H57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8" priority="5">
      <formula>J58&gt;0</formula>
    </cfRule>
    <cfRule type="expression" dxfId="677" priority="6">
      <formula>J58&lt;0</formula>
    </cfRule>
  </conditionalFormatting>
  <conditionalFormatting sqref="F58:F61">
    <cfRule type="expression" dxfId="676" priority="1">
      <formula>F58&gt;0</formula>
    </cfRule>
    <cfRule type="expression" dxfId="675" priority="2">
      <formula>F58&lt;0</formula>
    </cfRule>
  </conditionalFormatting>
  <conditionalFormatting sqref="F58:F61">
    <cfRule type="expression" dxfId="674" priority="3">
      <formula>F58&gt;0</formula>
    </cfRule>
    <cfRule type="expression" dxfId="673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68" activePane="bottomLeft" state="frozen"/>
      <selection activeCell="A2" sqref="A2"/>
      <selection pane="bottomLeft" activeCell="U44" sqref="U4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20.43</v>
      </c>
      <c r="R4" s="223">
        <v>6.4000000000000003E-3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26559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-4960.1199999999917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-5035.1399999999921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-0.1593694273684928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4.503181595692609E-2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9.9658536585365862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22.473000000000003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22.268700000000003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22.064400000000003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21.860099999999999</v>
      </c>
    </row>
    <row r="23" spans="1:21" x14ac:dyDescent="0.25">
      <c r="A23" s="877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21.655799999999999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21.451499999999999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21.247199999999999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21.042899999999999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20.8386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20.6343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20.43</v>
      </c>
    </row>
    <row r="30" spans="1:21" x14ac:dyDescent="0.25">
      <c r="A30" s="878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20.2257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20.0214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19.8171</v>
      </c>
    </row>
    <row r="33" spans="1:21" x14ac:dyDescent="0.25">
      <c r="O33" s="81">
        <v>0.96</v>
      </c>
      <c r="P33" s="81">
        <f t="shared" si="3"/>
        <v>19.6128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19.4085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19.2042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18.9999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18.7956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18.5913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18.387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5" priority="87">
      <formula>F42&gt;0</formula>
    </cfRule>
    <cfRule type="expression" dxfId="514" priority="88">
      <formula>F42&lt;0</formula>
    </cfRule>
  </conditionalFormatting>
  <conditionalFormatting sqref="H42:H44">
    <cfRule type="expression" dxfId="513" priority="85">
      <formula>H42&gt;0</formula>
    </cfRule>
    <cfRule type="expression" dxfId="512" priority="86">
      <formula>H42&lt;0</formula>
    </cfRule>
  </conditionalFormatting>
  <conditionalFormatting sqref="H45">
    <cfRule type="expression" dxfId="511" priority="83">
      <formula>H45&gt;0</formula>
    </cfRule>
    <cfRule type="expression" dxfId="510" priority="84">
      <formula>H45&lt;0</formula>
    </cfRule>
  </conditionalFormatting>
  <conditionalFormatting sqref="H46">
    <cfRule type="expression" dxfId="509" priority="81">
      <formula>H46&gt;0</formula>
    </cfRule>
    <cfRule type="expression" dxfId="508" priority="82">
      <formula>H46&lt;0</formula>
    </cfRule>
  </conditionalFormatting>
  <conditionalFormatting sqref="F38:F41">
    <cfRule type="expression" dxfId="507" priority="77">
      <formula>F38&gt;0</formula>
    </cfRule>
    <cfRule type="expression" dxfId="506" priority="78">
      <formula>F38&lt;0</formula>
    </cfRule>
  </conditionalFormatting>
  <conditionalFormatting sqref="H38:H41">
    <cfRule type="expression" dxfId="505" priority="75">
      <formula>H38&gt;0</formula>
    </cfRule>
    <cfRule type="expression" dxfId="504" priority="76">
      <formula>H38&lt;0</formula>
    </cfRule>
  </conditionalFormatting>
  <conditionalFormatting sqref="F47:F48">
    <cfRule type="expression" dxfId="503" priority="71">
      <formula>F47&gt;0</formula>
    </cfRule>
    <cfRule type="expression" dxfId="502" priority="72">
      <formula>F47&lt;0</formula>
    </cfRule>
  </conditionalFormatting>
  <conditionalFormatting sqref="I42:L44">
    <cfRule type="expression" dxfId="501" priority="69">
      <formula>I42&gt;0</formula>
    </cfRule>
    <cfRule type="expression" dxfId="500" priority="70">
      <formula>I42&lt;0</formula>
    </cfRule>
  </conditionalFormatting>
  <conditionalFormatting sqref="I51:I56 I48:L49">
    <cfRule type="expression" dxfId="499" priority="63">
      <formula>I48&gt;0</formula>
    </cfRule>
    <cfRule type="expression" dxfId="498" priority="64">
      <formula>I48&lt;0</formula>
    </cfRule>
  </conditionalFormatting>
  <conditionalFormatting sqref="I38:L41">
    <cfRule type="expression" dxfId="497" priority="61">
      <formula>I38&gt;0</formula>
    </cfRule>
    <cfRule type="expression" dxfId="496" priority="62">
      <formula>I38&lt;0</formula>
    </cfRule>
  </conditionalFormatting>
  <conditionalFormatting sqref="F49:F60">
    <cfRule type="expression" dxfId="495" priority="59">
      <formula>F49&gt;0</formula>
    </cfRule>
    <cfRule type="expression" dxfId="494" priority="60">
      <formula>F49&lt;0</formula>
    </cfRule>
  </conditionalFormatting>
  <conditionalFormatting sqref="Q8">
    <cfRule type="expression" dxfId="493" priority="55">
      <formula>Q8&gt;0</formula>
    </cfRule>
    <cfRule type="expression" dxfId="492" priority="56">
      <formula>Q8&lt;0</formula>
    </cfRule>
  </conditionalFormatting>
  <conditionalFormatting sqref="Q7">
    <cfRule type="expression" dxfId="491" priority="57">
      <formula>Q7&gt;0</formula>
    </cfRule>
    <cfRule type="expression" dxfId="490" priority="58">
      <formula>Q7&lt;0</formula>
    </cfRule>
  </conditionalFormatting>
  <conditionalFormatting sqref="F130:F134">
    <cfRule type="expression" dxfId="489" priority="53">
      <formula>F130&gt;0</formula>
    </cfRule>
    <cfRule type="expression" dxfId="488" priority="54">
      <formula>F130&lt;0</formula>
    </cfRule>
  </conditionalFormatting>
  <conditionalFormatting sqref="H130:H132">
    <cfRule type="expression" dxfId="487" priority="51">
      <formula>H130&gt;0</formula>
    </cfRule>
    <cfRule type="expression" dxfId="486" priority="52">
      <formula>H130&lt;0</formula>
    </cfRule>
  </conditionalFormatting>
  <conditionalFormatting sqref="H133">
    <cfRule type="expression" dxfId="485" priority="49">
      <formula>H133&gt;0</formula>
    </cfRule>
    <cfRule type="expression" dxfId="484" priority="50">
      <formula>H133&lt;0</formula>
    </cfRule>
  </conditionalFormatting>
  <conditionalFormatting sqref="H134">
    <cfRule type="expression" dxfId="483" priority="47">
      <formula>H134&gt;0</formula>
    </cfRule>
    <cfRule type="expression" dxfId="482" priority="48">
      <formula>H134&lt;0</formula>
    </cfRule>
  </conditionalFormatting>
  <conditionalFormatting sqref="H135:H144">
    <cfRule type="expression" dxfId="481" priority="45">
      <formula>H135&gt;0</formula>
    </cfRule>
    <cfRule type="expression" dxfId="480" priority="46">
      <formula>H135&lt;0</formula>
    </cfRule>
  </conditionalFormatting>
  <conditionalFormatting sqref="F126:F129">
    <cfRule type="expression" dxfId="479" priority="43">
      <formula>F126&gt;0</formula>
    </cfRule>
    <cfRule type="expression" dxfId="478" priority="44">
      <formula>F126&lt;0</formula>
    </cfRule>
  </conditionalFormatting>
  <conditionalFormatting sqref="H126:H129">
    <cfRule type="expression" dxfId="477" priority="41">
      <formula>H126&gt;0</formula>
    </cfRule>
    <cfRule type="expression" dxfId="476" priority="42">
      <formula>H126&lt;0</formula>
    </cfRule>
  </conditionalFormatting>
  <conditionalFormatting sqref="F135:F136">
    <cfRule type="expression" dxfId="475" priority="39">
      <formula>F135&gt;0</formula>
    </cfRule>
    <cfRule type="expression" dxfId="474" priority="40">
      <formula>F135&lt;0</formula>
    </cfRule>
  </conditionalFormatting>
  <conditionalFormatting sqref="I130:I132">
    <cfRule type="expression" dxfId="473" priority="37">
      <formula>I130&gt;0</formula>
    </cfRule>
    <cfRule type="expression" dxfId="472" priority="38">
      <formula>I130&lt;0</formula>
    </cfRule>
  </conditionalFormatting>
  <conditionalFormatting sqref="I133">
    <cfRule type="expression" dxfId="471" priority="35">
      <formula>I133&gt;0</formula>
    </cfRule>
    <cfRule type="expression" dxfId="470" priority="36">
      <formula>I133&lt;0</formula>
    </cfRule>
  </conditionalFormatting>
  <conditionalFormatting sqref="I134">
    <cfRule type="expression" dxfId="469" priority="33">
      <formula>I134&gt;0</formula>
    </cfRule>
    <cfRule type="expression" dxfId="468" priority="34">
      <formula>I134&lt;0</formula>
    </cfRule>
  </conditionalFormatting>
  <conditionalFormatting sqref="I135:I144">
    <cfRule type="expression" dxfId="467" priority="31">
      <formula>I135&gt;0</formula>
    </cfRule>
    <cfRule type="expression" dxfId="466" priority="32">
      <formula>I135&lt;0</formula>
    </cfRule>
  </conditionalFormatting>
  <conditionalFormatting sqref="I126:I129">
    <cfRule type="expression" dxfId="465" priority="29">
      <formula>I126&gt;0</formula>
    </cfRule>
    <cfRule type="expression" dxfId="464" priority="30">
      <formula>I126&lt;0</formula>
    </cfRule>
  </conditionalFormatting>
  <conditionalFormatting sqref="F137">
    <cfRule type="expression" dxfId="463" priority="27">
      <formula>F137&gt;0</formula>
    </cfRule>
    <cfRule type="expression" dxfId="462" priority="28">
      <formula>F137&lt;0</formula>
    </cfRule>
  </conditionalFormatting>
  <conditionalFormatting sqref="F63:F65 H64:H65 H63:L63">
    <cfRule type="expression" dxfId="461" priority="25">
      <formula>F63&gt;0</formula>
    </cfRule>
    <cfRule type="expression" dxfId="460" priority="26">
      <formula>F63&lt;0</formula>
    </cfRule>
  </conditionalFormatting>
  <conditionalFormatting sqref="R4">
    <cfRule type="expression" dxfId="459" priority="23">
      <formula>R4&gt;0</formula>
    </cfRule>
    <cfRule type="expression" dxfId="458" priority="24">
      <formula>R4&lt;0</formula>
    </cfRule>
  </conditionalFormatting>
  <conditionalFormatting sqref="F69:F72 H69:K70 H71:J72">
    <cfRule type="expression" dxfId="457" priority="21">
      <formula>F69&gt;0</formula>
    </cfRule>
    <cfRule type="expression" dxfId="456" priority="22">
      <formula>F69&lt;0</formula>
    </cfRule>
  </conditionalFormatting>
  <conditionalFormatting sqref="H77:H81 F76:F81 H76:J76 J77:J81">
    <cfRule type="expression" dxfId="455" priority="17">
      <formula>F76&gt;0</formula>
    </cfRule>
    <cfRule type="expression" dxfId="454" priority="18">
      <formula>F76&lt;0</formula>
    </cfRule>
  </conditionalFormatting>
  <conditionalFormatting sqref="I89:J89">
    <cfRule type="expression" dxfId="453" priority="15">
      <formula>I89&gt;0</formula>
    </cfRule>
    <cfRule type="expression" dxfId="452" priority="16">
      <formula>I89&lt;0</formula>
    </cfRule>
  </conditionalFormatting>
  <conditionalFormatting sqref="H85:J86 J88:K88 J87 K71:K87 F85:F89 H87:H89 K89">
    <cfRule type="expression" dxfId="451" priority="13">
      <formula>F71&gt;0</formula>
    </cfRule>
    <cfRule type="expression" dxfId="450" priority="14">
      <formula>F71&lt;0</formula>
    </cfRule>
  </conditionalFormatting>
  <conditionalFormatting sqref="H83:J84 F82:F84 H82 J82">
    <cfRule type="expression" dxfId="449" priority="11">
      <formula>F82&gt;0</formula>
    </cfRule>
    <cfRule type="expression" dxfId="448" priority="12">
      <formula>F82&lt;0</formula>
    </cfRule>
  </conditionalFormatting>
  <conditionalFormatting sqref="H90:K94 F90:F94">
    <cfRule type="expression" dxfId="447" priority="7">
      <formula>F90&gt;0</formula>
    </cfRule>
    <cfRule type="expression" dxfId="446" priority="8">
      <formula>F90&lt;0</formula>
    </cfRule>
  </conditionalFormatting>
  <conditionalFormatting sqref="H101:K103 F101:F103">
    <cfRule type="expression" dxfId="445" priority="5">
      <formula>F101&gt;0</formula>
    </cfRule>
    <cfRule type="expression" dxfId="444" priority="6">
      <formula>F101&lt;0</formula>
    </cfRule>
  </conditionalFormatting>
  <conditionalFormatting sqref="H98:K100 F98:F100">
    <cfRule type="expression" dxfId="443" priority="3">
      <formula>F98&gt;0</formula>
    </cfRule>
    <cfRule type="expression" dxfId="442" priority="4">
      <formula>F98&lt;0</formula>
    </cfRule>
  </conditionalFormatting>
  <conditionalFormatting sqref="H97:K97 F95:F97 H95:H96 J95:K96">
    <cfRule type="expression" dxfId="441" priority="1">
      <formula>F95&gt;0</formula>
    </cfRule>
    <cfRule type="expression" dxfId="440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1" t="s">
        <v>78</v>
      </c>
      <c r="P35" s="87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1" t="s">
        <v>78</v>
      </c>
      <c r="P41" s="87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1" t="s">
        <v>78</v>
      </c>
      <c r="P40" s="87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53.94</v>
      </c>
      <c r="R4" s="492">
        <v>-1.1000000000000001E-3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8091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1912.5699999999979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855.82999999999993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0.11828747631361805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3.5298479792361885E-2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11.008163265306122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59.334000000000003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58.794600000000003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58.255200000000002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57.715800000000002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57.176400000000001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56.637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56.0976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55.558199999999999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55.018799999999999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54.479399999999998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53.400599999999997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52.861199999999997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52.321799999999996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51.782399999999996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51.242999999999995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50.703599999999994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50.164200000000001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49.6248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49.0854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48.545999999999999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8:K66">
    <cfRule type="expression" dxfId="339" priority="11">
      <formula>K38&gt;0</formula>
    </cfRule>
    <cfRule type="expression" dxfId="338" priority="12">
      <formula>K38&lt;0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1" t="s">
        <v>78</v>
      </c>
      <c r="P42" s="87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3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21.46</v>
      </c>
      <c r="R4" s="494">
        <v>-3.7000000000000002E-3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8584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1285.6800000000039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1000.7099999999991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0.13196251231325704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8.7591836734693871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23.606000000000002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23.391400000000004</v>
      </c>
      <c r="U18" t="s">
        <v>1058</v>
      </c>
    </row>
    <row r="19" spans="1:21" x14ac:dyDescent="0.25">
      <c r="O19" s="81">
        <v>1.08</v>
      </c>
      <c r="P19" s="81">
        <f t="shared" si="1"/>
        <v>23.176800000000004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22.962200000000003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22.747600000000002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22.533000000000001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22.3184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22.103800000000003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21.889200000000002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21.674600000000002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21.46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21.2454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21.030799999999999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20.816199999999998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20.601600000000001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20.387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20.1724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19.957800000000002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19.743200000000002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19.528600000000001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19.314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J42:K42 I43:K55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49:L55 L38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1" t="s">
        <v>78</v>
      </c>
      <c r="P40" s="87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1" t="s">
        <v>78</v>
      </c>
      <c r="P40" s="87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1" t="s">
        <v>78</v>
      </c>
      <c r="P42" s="87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1" t="s">
        <v>78</v>
      </c>
      <c r="P42" s="87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42.67</v>
      </c>
      <c r="R4" s="475">
        <v>-5.7999999999999996E-3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12801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-1161.1600000000008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-1211.1100000000006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-8.6433092517829241E-2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4.5933911413170846E-2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14.129139072847682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1" t="s">
        <v>78</v>
      </c>
      <c r="P17" s="871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46.937000000000005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46.510300000000008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46.083600000000004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45.656900000000007</v>
      </c>
    </row>
    <row r="22" spans="1:16" x14ac:dyDescent="0.25">
      <c r="H22" s="70"/>
      <c r="O22" s="81">
        <v>1.06</v>
      </c>
      <c r="P22" s="81">
        <f t="shared" si="3"/>
        <v>45.230200000000004</v>
      </c>
    </row>
    <row r="23" spans="1:16" x14ac:dyDescent="0.25">
      <c r="H23" s="70"/>
      <c r="O23" s="81">
        <v>1.05</v>
      </c>
      <c r="P23" s="81">
        <f t="shared" si="3"/>
        <v>44.803500000000007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44.376800000000003</v>
      </c>
    </row>
    <row r="25" spans="1:16" x14ac:dyDescent="0.25">
      <c r="H25" s="70"/>
      <c r="O25" s="81">
        <v>1.03</v>
      </c>
      <c r="P25" s="81">
        <f t="shared" si="3"/>
        <v>43.950100000000006</v>
      </c>
    </row>
    <row r="26" spans="1:16" x14ac:dyDescent="0.25">
      <c r="H26" s="70"/>
      <c r="O26" s="81">
        <v>1.02</v>
      </c>
      <c r="P26" s="81">
        <f t="shared" si="3"/>
        <v>43.523400000000002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43.096700000000006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42.67</v>
      </c>
    </row>
    <row r="29" spans="1:16" x14ac:dyDescent="0.25">
      <c r="O29" s="81">
        <v>0.99</v>
      </c>
      <c r="P29" s="81">
        <f t="shared" si="3"/>
        <v>42.243299999999998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41.816600000000001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41.389899999999997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40.963200000000001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40.536499999999997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40.1098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39.683100000000003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39.256400000000006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38.829700000000003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38.403000000000006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9" priority="49">
      <formula>F31&gt;0</formula>
    </cfRule>
    <cfRule type="expression" dxfId="88" priority="50">
      <formula>F31&lt;0</formula>
    </cfRule>
  </conditionalFormatting>
  <conditionalFormatting sqref="Q8">
    <cfRule type="expression" dxfId="87" priority="43">
      <formula>Q8&gt;0</formula>
    </cfRule>
    <cfRule type="expression" dxfId="86" priority="44">
      <formula>Q8&lt;0</formula>
    </cfRule>
  </conditionalFormatting>
  <conditionalFormatting sqref="Q7">
    <cfRule type="expression" dxfId="85" priority="45">
      <formula>Q7&gt;0</formula>
    </cfRule>
    <cfRule type="expression" dxfId="84" priority="46">
      <formula>Q7&lt;0</formula>
    </cfRule>
  </conditionalFormatting>
  <conditionalFormatting sqref="M92">
    <cfRule type="expression" dxfId="83" priority="41">
      <formula>M92&gt;0</formula>
    </cfRule>
    <cfRule type="expression" dxfId="82" priority="42">
      <formula>M92&lt;0</formula>
    </cfRule>
  </conditionalFormatting>
  <conditionalFormatting sqref="J45">
    <cfRule type="expression" dxfId="81" priority="39">
      <formula>J45&gt;0</formula>
    </cfRule>
    <cfRule type="expression" dxfId="80" priority="40">
      <formula>J45&lt;0</formula>
    </cfRule>
  </conditionalFormatting>
  <conditionalFormatting sqref="J46:J58 J59:K65 K69:K71 K66:K67">
    <cfRule type="expression" dxfId="79" priority="37">
      <formula>J46&gt;0</formula>
    </cfRule>
    <cfRule type="expression" dxfId="78" priority="38">
      <formula>J46&lt;0</formula>
    </cfRule>
  </conditionalFormatting>
  <conditionalFormatting sqref="Q10">
    <cfRule type="expression" dxfId="77" priority="35">
      <formula>Q10&gt;0</formula>
    </cfRule>
    <cfRule type="expression" dxfId="76" priority="36">
      <formula>Q10&lt;0</formula>
    </cfRule>
  </conditionalFormatting>
  <conditionalFormatting sqref="Q9">
    <cfRule type="expression" dxfId="75" priority="33">
      <formula>Q9&gt;0</formula>
    </cfRule>
    <cfRule type="expression" dxfId="74" priority="34">
      <formula>Q9&lt;0</formula>
    </cfRule>
  </conditionalFormatting>
  <conditionalFormatting sqref="F68 H68">
    <cfRule type="expression" dxfId="73" priority="31">
      <formula>F68&gt;0</formula>
    </cfRule>
    <cfRule type="expression" dxfId="72" priority="32">
      <formula>F68&lt;0</formula>
    </cfRule>
  </conditionalFormatting>
  <conditionalFormatting sqref="K68">
    <cfRule type="expression" dxfId="71" priority="29">
      <formula>K68&gt;0</formula>
    </cfRule>
    <cfRule type="expression" dxfId="70" priority="30">
      <formula>K68&lt;0</formula>
    </cfRule>
  </conditionalFormatting>
  <conditionalFormatting sqref="F69 H69">
    <cfRule type="expression" dxfId="69" priority="27">
      <formula>F69&gt;0</formula>
    </cfRule>
    <cfRule type="expression" dxfId="68" priority="28">
      <formula>F69&lt;0</formula>
    </cfRule>
  </conditionalFormatting>
  <conditionalFormatting sqref="F70:F72 H70:H72">
    <cfRule type="expression" dxfId="67" priority="23">
      <formula>F70&gt;0</formula>
    </cfRule>
    <cfRule type="expression" dxfId="66" priority="24">
      <formula>F70&lt;0</formula>
    </cfRule>
  </conditionalFormatting>
  <conditionalFormatting sqref="L59:L63">
    <cfRule type="expression" dxfId="65" priority="19">
      <formula>L59&gt;0</formula>
    </cfRule>
    <cfRule type="expression" dxfId="64" priority="20">
      <formula>L59&lt;0</formula>
    </cfRule>
  </conditionalFormatting>
  <conditionalFormatting sqref="F73:F75 H73:H75">
    <cfRule type="expression" dxfId="63" priority="15">
      <formula>F73&gt;0</formula>
    </cfRule>
    <cfRule type="expression" dxfId="62" priority="16">
      <formula>F73&lt;0</formula>
    </cfRule>
  </conditionalFormatting>
  <conditionalFormatting sqref="K72:K73">
    <cfRule type="expression" dxfId="61" priority="13">
      <formula>K72&gt;0</formula>
    </cfRule>
    <cfRule type="expression" dxfId="60" priority="14">
      <formula>K72&lt;0</formula>
    </cfRule>
  </conditionalFormatting>
  <conditionalFormatting sqref="K77">
    <cfRule type="expression" dxfId="59" priority="9">
      <formula>K77&gt;0</formula>
    </cfRule>
    <cfRule type="expression" dxfId="58" priority="10">
      <formula>K77&lt;0</formula>
    </cfRule>
  </conditionalFormatting>
  <conditionalFormatting sqref="K80 F79:F83 H79:H83">
    <cfRule type="expression" dxfId="57" priority="7">
      <formula>F79&gt;0</formula>
    </cfRule>
    <cfRule type="expression" dxfId="56" priority="8">
      <formula>F79&lt;0</formula>
    </cfRule>
  </conditionalFormatting>
  <conditionalFormatting sqref="J84:K84 J85 F84:F87 H84:H87">
    <cfRule type="expression" dxfId="55" priority="3">
      <formula>F84&gt;0</formula>
    </cfRule>
    <cfRule type="expression" dxfId="54" priority="4">
      <formula>F84&lt;0</formula>
    </cfRule>
  </conditionalFormatting>
  <conditionalFormatting sqref="J86">
    <cfRule type="expression" dxfId="53" priority="1">
      <formula>J86&gt;0</formula>
    </cfRule>
    <cfRule type="expression" dxfId="52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1" t="s">
        <v>78</v>
      </c>
      <c r="P41" s="87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1" t="s">
        <v>78</v>
      </c>
      <c r="P45" s="87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1" t="s">
        <v>78</v>
      </c>
      <c r="Q39" s="87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1" t="s">
        <v>78</v>
      </c>
      <c r="P41" s="87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2018-10-02T00:13:05Z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