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r:id="rId30"/>
    <sheet name="WBA" sheetId="84" state="hidden" r:id="rId31"/>
    <sheet name="AZO" sheetId="83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7" i="35"/>
  <c r="N61" i="35"/>
  <c r="N9" i="35"/>
  <c r="N8" i="35"/>
  <c r="N60" i="35"/>
  <c r="N14" i="35"/>
  <c r="N59" i="35"/>
  <c r="N58" i="35"/>
  <c r="N57" i="35"/>
  <c r="N56" i="35"/>
  <c r="N55" i="35"/>
  <c r="N54" i="35"/>
  <c r="N53" i="35"/>
  <c r="N10" i="35"/>
  <c r="N22" i="35"/>
  <c r="N52" i="35"/>
  <c r="N51" i="35"/>
  <c r="N12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6" i="35"/>
  <c r="N5" i="35"/>
  <c r="N21" i="35"/>
  <c r="N39" i="35"/>
  <c r="N38" i="35"/>
  <c r="N20" i="35"/>
  <c r="N6" i="35"/>
  <c r="N13" i="35"/>
  <c r="N37" i="35"/>
  <c r="N36" i="35"/>
  <c r="N3" i="35"/>
  <c r="N2" i="35"/>
  <c r="N15" i="35"/>
  <c r="N35" i="35"/>
  <c r="N34" i="35"/>
  <c r="N33" i="35"/>
  <c r="N32" i="35"/>
  <c r="N31" i="35"/>
  <c r="N30" i="35"/>
  <c r="N29" i="35"/>
  <c r="N19" i="35"/>
  <c r="N28" i="35"/>
  <c r="N27" i="35"/>
  <c r="N18" i="35"/>
  <c r="N26" i="35"/>
  <c r="N25" i="35"/>
  <c r="N11" i="35"/>
  <c r="N24" i="35"/>
  <c r="N23" i="35"/>
  <c r="F42" i="64"/>
  <c r="H42" i="64"/>
  <c r="G42" i="64"/>
  <c r="D509" i="38"/>
  <c r="E509" i="38"/>
  <c r="G509" i="38"/>
  <c r="H509" i="38"/>
  <c r="K509" i="38"/>
  <c r="L509" i="38"/>
  <c r="O509" i="38" s="1"/>
  <c r="P509" i="38" s="1"/>
  <c r="M509" i="38"/>
  <c r="T509" i="38" s="1"/>
  <c r="N509" i="38"/>
  <c r="W509" i="38" s="1"/>
  <c r="R509" i="38"/>
  <c r="U509" i="38"/>
  <c r="V509" i="38"/>
  <c r="G33" i="57"/>
  <c r="F33" i="57"/>
  <c r="H33" i="57"/>
  <c r="F5" i="57"/>
  <c r="F31" i="84" l="1"/>
  <c r="H31" i="84"/>
  <c r="G31" i="84"/>
  <c r="F6" i="84"/>
  <c r="D508" i="38"/>
  <c r="E508" i="38"/>
  <c r="G508" i="38"/>
  <c r="H508" i="38"/>
  <c r="K508" i="38"/>
  <c r="L508" i="38"/>
  <c r="O508" i="38" s="1"/>
  <c r="P508" i="38" s="1"/>
  <c r="M508" i="38"/>
  <c r="T508" i="38" s="1"/>
  <c r="N508" i="38"/>
  <c r="R508" i="38"/>
  <c r="U508" i="38"/>
  <c r="V508" i="38" l="1"/>
  <c r="W508" i="38" s="1"/>
  <c r="D507" i="38"/>
  <c r="E507" i="38"/>
  <c r="G507" i="38"/>
  <c r="H507" i="38"/>
  <c r="K507" i="38"/>
  <c r="L507" i="38"/>
  <c r="O507" i="38" s="1"/>
  <c r="P507" i="38" s="1"/>
  <c r="M507" i="38"/>
  <c r="T507" i="38" s="1"/>
  <c r="N507" i="38"/>
  <c r="R507" i="38"/>
  <c r="U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V507" i="38" l="1"/>
  <c r="W507" i="38" s="1"/>
  <c r="F104" i="25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P506" i="38" s="1"/>
  <c r="M506" i="38"/>
  <c r="T506" i="38" s="1"/>
  <c r="N506" i="38"/>
  <c r="R506" i="38"/>
  <c r="U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V506" i="38" l="1"/>
  <c r="W506" i="38" s="1"/>
  <c r="D505" i="38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H19" i="64"/>
  <c r="K19" i="64"/>
  <c r="K85" i="64"/>
  <c r="H85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19" i="78"/>
  <c r="F19" i="78"/>
  <c r="C19" i="78"/>
  <c r="H85" i="78"/>
  <c r="F85" i="78"/>
  <c r="K85" i="78"/>
  <c r="C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F85" i="77"/>
  <c r="K85" i="77"/>
  <c r="C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K23" i="57"/>
  <c r="K29" i="51"/>
  <c r="H29" i="51"/>
  <c r="F23" i="57"/>
  <c r="C23" i="57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<sst xmlns="http://schemas.openxmlformats.org/spreadsheetml/2006/main" count="6163" uniqueCount="831">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</sst>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2"/>
      <tableStyleElement type="headerRow" dxfId="1861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0104"/>
        <c:axId val="211356304"/>
      </c:scatterChart>
      <c:valAx>
        <c:axId val="21012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6304"/>
        <c:crosses val="autoZero"/>
        <c:crossBetween val="midCat"/>
      </c:valAx>
      <c:valAx>
        <c:axId val="21135630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2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9920"/>
        <c:axId val="6830304"/>
      </c:scatterChart>
      <c:valAx>
        <c:axId val="682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304"/>
        <c:crosses val="autoZero"/>
        <c:crossBetween val="midCat"/>
      </c:valAx>
      <c:valAx>
        <c:axId val="68303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71048"/>
        <c:axId val="313122168"/>
      </c:scatterChart>
      <c:valAx>
        <c:axId val="323071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22168"/>
        <c:crosses val="autoZero"/>
        <c:crossBetween val="midCat"/>
      </c:valAx>
      <c:valAx>
        <c:axId val="313122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7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91856"/>
        <c:axId val="323092240"/>
      </c:scatterChart>
      <c:valAx>
        <c:axId val="32309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92240"/>
        <c:crosses val="autoZero"/>
        <c:crossBetween val="midCat"/>
      </c:valAx>
      <c:valAx>
        <c:axId val="3230922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9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58760"/>
        <c:axId val="209259544"/>
      </c:scatterChart>
      <c:valAx>
        <c:axId val="209258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59544"/>
        <c:crosses val="autoZero"/>
        <c:crossBetween val="midCat"/>
      </c:valAx>
      <c:valAx>
        <c:axId val="20925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58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60720"/>
        <c:axId val="209261112"/>
      </c:scatterChart>
      <c:valAx>
        <c:axId val="20926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61112"/>
        <c:crosses val="autoZero"/>
        <c:crossBetween val="midCat"/>
      </c:valAx>
      <c:valAx>
        <c:axId val="2092611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6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1504"/>
        <c:axId val="323401896"/>
      </c:scatterChart>
      <c:valAx>
        <c:axId val="32340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01896"/>
        <c:crosses val="autoZero"/>
        <c:crossBetween val="midCat"/>
      </c:valAx>
      <c:valAx>
        <c:axId val="323401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015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60328"/>
        <c:axId val="323403856"/>
      </c:lineChart>
      <c:dateAx>
        <c:axId val="20926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03856"/>
        <c:crosses val="autoZero"/>
        <c:auto val="1"/>
        <c:lblOffset val="100"/>
        <c:baseTimeUnit val="days"/>
      </c:dateAx>
      <c:valAx>
        <c:axId val="3234038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6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90656"/>
        <c:axId val="323791048"/>
      </c:lineChart>
      <c:dateAx>
        <c:axId val="32379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91048"/>
        <c:crosses val="autoZero"/>
        <c:auto val="1"/>
        <c:lblOffset val="100"/>
        <c:baseTimeUnit val="days"/>
      </c:dateAx>
      <c:valAx>
        <c:axId val="323791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9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92648"/>
        <c:axId val="324593040"/>
      </c:lineChart>
      <c:dateAx>
        <c:axId val="32459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3040"/>
        <c:crosses val="autoZero"/>
        <c:auto val="1"/>
        <c:lblOffset val="100"/>
        <c:baseTimeUnit val="days"/>
      </c:dateAx>
      <c:valAx>
        <c:axId val="3245930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95784"/>
        <c:axId val="324596176"/>
      </c:lineChart>
      <c:dateAx>
        <c:axId val="32459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6176"/>
        <c:crosses val="autoZero"/>
        <c:auto val="1"/>
        <c:lblOffset val="100"/>
        <c:baseTimeUnit val="days"/>
      </c:dateAx>
      <c:valAx>
        <c:axId val="32459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010792"/>
        <c:axId val="325011184"/>
      </c:lineChart>
      <c:dateAx>
        <c:axId val="32501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011184"/>
        <c:crosses val="autoZero"/>
        <c:auto val="1"/>
        <c:lblOffset val="100"/>
        <c:baseTimeUnit val="days"/>
      </c:dateAx>
      <c:valAx>
        <c:axId val="325011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01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04304"/>
        <c:axId val="325404696"/>
      </c:lineChart>
      <c:dateAx>
        <c:axId val="32540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04696"/>
        <c:crosses val="autoZero"/>
        <c:auto val="1"/>
        <c:lblOffset val="100"/>
        <c:baseTimeUnit val="days"/>
      </c:dateAx>
      <c:valAx>
        <c:axId val="3254046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0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06656"/>
        <c:axId val="325407048"/>
      </c:lineChart>
      <c:dateAx>
        <c:axId val="325406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07048"/>
        <c:crosses val="autoZero"/>
        <c:auto val="1"/>
        <c:lblOffset val="100"/>
        <c:baseTimeUnit val="days"/>
      </c:dateAx>
      <c:valAx>
        <c:axId val="3254070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0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17376"/>
        <c:axId val="325417768"/>
      </c:lineChart>
      <c:dateAx>
        <c:axId val="32541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7768"/>
        <c:crosses val="autoZero"/>
        <c:auto val="1"/>
        <c:lblOffset val="100"/>
        <c:baseTimeUnit val="days"/>
      </c:dateAx>
      <c:valAx>
        <c:axId val="325417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20120"/>
        <c:axId val="325535264"/>
      </c:lineChart>
      <c:catAx>
        <c:axId val="32542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35264"/>
        <c:crosses val="autoZero"/>
        <c:auto val="1"/>
        <c:lblAlgn val="ctr"/>
        <c:lblOffset val="100"/>
        <c:noMultiLvlLbl val="0"/>
      </c:catAx>
      <c:valAx>
        <c:axId val="325535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2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37616"/>
        <c:axId val="325538008"/>
      </c:lineChart>
      <c:dateAx>
        <c:axId val="32553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38008"/>
        <c:crosses val="autoZero"/>
        <c:auto val="1"/>
        <c:lblOffset val="100"/>
        <c:baseTimeUnit val="days"/>
      </c:dateAx>
      <c:valAx>
        <c:axId val="325538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3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738256"/>
        <c:axId val="337738648"/>
      </c:lineChart>
      <c:dateAx>
        <c:axId val="33773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38648"/>
        <c:crosses val="autoZero"/>
        <c:auto val="1"/>
        <c:lblOffset val="100"/>
        <c:baseTimeUnit val="days"/>
      </c:dateAx>
      <c:valAx>
        <c:axId val="337738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3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33920"/>
        <c:axId val="336934312"/>
      </c:lineChart>
      <c:dateAx>
        <c:axId val="33693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34312"/>
        <c:crosses val="autoZero"/>
        <c:auto val="1"/>
        <c:lblOffset val="100"/>
        <c:baseTimeUnit val="days"/>
      </c:dateAx>
      <c:valAx>
        <c:axId val="3369343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36272"/>
        <c:axId val="336936664"/>
      </c:lineChart>
      <c:catAx>
        <c:axId val="336936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36664"/>
        <c:crosses val="autoZero"/>
        <c:auto val="1"/>
        <c:lblAlgn val="ctr"/>
        <c:lblOffset val="100"/>
        <c:noMultiLvlLbl val="0"/>
      </c:catAx>
      <c:valAx>
        <c:axId val="336936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3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386048"/>
        <c:axId val="358386440"/>
      </c:lineChart>
      <c:dateAx>
        <c:axId val="35838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86440"/>
        <c:crosses val="autoZero"/>
        <c:auto val="1"/>
        <c:lblOffset val="100"/>
        <c:baseTimeUnit val="days"/>
      </c:dateAx>
      <c:valAx>
        <c:axId val="358386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23008"/>
        <c:axId val="358823400"/>
      </c:lineChart>
      <c:catAx>
        <c:axId val="358823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23400"/>
        <c:crosses val="autoZero"/>
        <c:auto val="1"/>
        <c:lblAlgn val="ctr"/>
        <c:lblOffset val="100"/>
        <c:noMultiLvlLbl val="0"/>
      </c:catAx>
      <c:valAx>
        <c:axId val="3588234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2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25360"/>
        <c:axId val="358825752"/>
      </c:lineChart>
      <c:dateAx>
        <c:axId val="35882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25752"/>
        <c:crosses val="autoZero"/>
        <c:auto val="1"/>
        <c:lblOffset val="100"/>
        <c:baseTimeUnit val="days"/>
      </c:dateAx>
      <c:valAx>
        <c:axId val="3588257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2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72096"/>
        <c:axId val="343872488"/>
      </c:lineChart>
      <c:catAx>
        <c:axId val="343872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72488"/>
        <c:crosses val="autoZero"/>
        <c:auto val="1"/>
        <c:lblAlgn val="ctr"/>
        <c:lblOffset val="100"/>
        <c:noMultiLvlLbl val="0"/>
      </c:catAx>
      <c:valAx>
        <c:axId val="343872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7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74448"/>
        <c:axId val="400359536"/>
      </c:lineChart>
      <c:dateAx>
        <c:axId val="34387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359536"/>
        <c:crosses val="autoZero"/>
        <c:auto val="1"/>
        <c:lblOffset val="100"/>
        <c:baseTimeUnit val="days"/>
      </c:dateAx>
      <c:valAx>
        <c:axId val="400359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7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361496"/>
        <c:axId val="400361888"/>
      </c:lineChart>
      <c:dateAx>
        <c:axId val="40036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361888"/>
        <c:crosses val="autoZero"/>
        <c:auto val="1"/>
        <c:lblOffset val="100"/>
        <c:baseTimeUnit val="days"/>
      </c:dateAx>
      <c:valAx>
        <c:axId val="4003618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36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65192"/>
        <c:axId val="400165584"/>
      </c:lineChart>
      <c:dateAx>
        <c:axId val="40016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65584"/>
        <c:crosses val="autoZero"/>
        <c:auto val="1"/>
        <c:lblOffset val="100"/>
        <c:baseTimeUnit val="days"/>
      </c:dateAx>
      <c:valAx>
        <c:axId val="400165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6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67544"/>
        <c:axId val="400167936"/>
      </c:lineChart>
      <c:dateAx>
        <c:axId val="400167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67936"/>
        <c:crosses val="autoZero"/>
        <c:auto val="1"/>
        <c:lblOffset val="100"/>
        <c:baseTimeUnit val="days"/>
      </c:dateAx>
      <c:valAx>
        <c:axId val="400167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6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71072"/>
        <c:axId val="400171464"/>
      </c:lineChart>
      <c:dateAx>
        <c:axId val="4001710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1464"/>
        <c:crosses val="autoZero"/>
        <c:auto val="0"/>
        <c:lblOffset val="100"/>
        <c:baseTimeUnit val="days"/>
      </c:dateAx>
      <c:valAx>
        <c:axId val="4001714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02640"/>
        <c:axId val="399903032"/>
      </c:lineChart>
      <c:dateAx>
        <c:axId val="399902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03032"/>
        <c:crosses val="autoZero"/>
        <c:auto val="1"/>
        <c:lblOffset val="100"/>
        <c:baseTimeUnit val="days"/>
      </c:dateAx>
      <c:valAx>
        <c:axId val="399903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0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04992"/>
        <c:axId val="399905384"/>
      </c:lineChart>
      <c:catAx>
        <c:axId val="39990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05384"/>
        <c:crosses val="autoZero"/>
        <c:auto val="1"/>
        <c:lblAlgn val="ctr"/>
        <c:lblOffset val="100"/>
        <c:noMultiLvlLbl val="0"/>
      </c:catAx>
      <c:valAx>
        <c:axId val="399905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0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07344"/>
        <c:axId val="410145672"/>
      </c:lineChart>
      <c:catAx>
        <c:axId val="399907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45672"/>
        <c:crosses val="autoZero"/>
        <c:auto val="1"/>
        <c:lblAlgn val="ctr"/>
        <c:lblOffset val="100"/>
        <c:noMultiLvlLbl val="0"/>
      </c:catAx>
      <c:valAx>
        <c:axId val="410145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47632"/>
        <c:axId val="410148024"/>
      </c:lineChart>
      <c:catAx>
        <c:axId val="410147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48024"/>
        <c:crosses val="autoZero"/>
        <c:auto val="1"/>
        <c:lblAlgn val="ctr"/>
        <c:lblOffset val="100"/>
        <c:noMultiLvlLbl val="0"/>
      </c:catAx>
      <c:valAx>
        <c:axId val="4101480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4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580856"/>
        <c:axId val="400581248"/>
      </c:lineChart>
      <c:dateAx>
        <c:axId val="40058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581248"/>
        <c:crosses val="autoZero"/>
        <c:auto val="1"/>
        <c:lblOffset val="100"/>
        <c:baseTimeUnit val="days"/>
      </c:dateAx>
      <c:valAx>
        <c:axId val="400581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58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584776"/>
        <c:axId val="400585168"/>
      </c:lineChart>
      <c:dateAx>
        <c:axId val="400584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585168"/>
        <c:crosses val="autoZero"/>
        <c:auto val="1"/>
        <c:lblOffset val="100"/>
        <c:baseTimeUnit val="days"/>
      </c:dateAx>
      <c:valAx>
        <c:axId val="4005851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58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944064"/>
        <c:axId val="409944456"/>
      </c:lineChart>
      <c:catAx>
        <c:axId val="409944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944456"/>
        <c:crosses val="autoZero"/>
        <c:auto val="1"/>
        <c:lblAlgn val="ctr"/>
        <c:lblOffset val="100"/>
        <c:noMultiLvlLbl val="0"/>
      </c:catAx>
      <c:valAx>
        <c:axId val="409944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94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946416"/>
        <c:axId val="409946808"/>
      </c:lineChart>
      <c:catAx>
        <c:axId val="409946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946808"/>
        <c:crosses val="autoZero"/>
        <c:auto val="1"/>
        <c:lblAlgn val="ctr"/>
        <c:lblOffset val="100"/>
        <c:noMultiLvlLbl val="0"/>
      </c:catAx>
      <c:valAx>
        <c:axId val="409946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94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951120"/>
        <c:axId val="414851384"/>
      </c:lineChart>
      <c:dateAx>
        <c:axId val="409951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1384"/>
        <c:crosses val="autoZero"/>
        <c:auto val="1"/>
        <c:lblOffset val="100"/>
        <c:baseTimeUnit val="days"/>
      </c:dateAx>
      <c:valAx>
        <c:axId val="414851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95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5" dataDxfId="1624">
  <autoFilter ref="O15:W26"/>
  <tableColumns count="9">
    <tableColumn id="1" name="Date" dataDxfId="1623"/>
    <tableColumn id="2" name="Quarter" dataDxfId="1622"/>
    <tableColumn id="3" name="Time" dataDxfId="1621"/>
    <tableColumn id="4" name="EPS estimate" dataDxfId="1620"/>
    <tableColumn id="5" name="EPS Actual" dataDxfId="1619"/>
    <tableColumn id="6" name="Sales Estiamte (B)" dataDxfId="1618"/>
    <tableColumn id="7" name="Sales Actual (B)" dataDxfId="1617"/>
    <tableColumn id="8" name="Guidance" dataDxfId="1616"/>
    <tableColumn id="9" name="Reaction" dataDxfId="161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0" dataDxfId="409">
  <autoFilter ref="O15:W26"/>
  <tableColumns count="9">
    <tableColumn id="1" name="Date" dataDxfId="408"/>
    <tableColumn id="2" name="Quarter" dataDxfId="407"/>
    <tableColumn id="3" name="Time" dataDxfId="406"/>
    <tableColumn id="4" name="EPS estimate" dataDxfId="405"/>
    <tableColumn id="5" name="EPS Actual" dataDxfId="404"/>
    <tableColumn id="6" name="Sales Estiamte (B)" dataDxfId="403"/>
    <tableColumn id="7" name="Sales Actual (B)" dataDxfId="402"/>
    <tableColumn id="8" name="Guidance" dataDxfId="401"/>
    <tableColumn id="9" name="Reaction" dataDxfId="4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E21" sqref="E2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44">
        <v>13.48</v>
      </c>
      <c r="G2" s="244">
        <v>15.990389062499997</v>
      </c>
      <c r="H2" s="49">
        <v>6400</v>
      </c>
      <c r="I2" s="48">
        <v>102338.48999999998</v>
      </c>
      <c r="J2" s="369">
        <v>-16066.489999999976</v>
      </c>
      <c r="K2" s="356">
        <v>-0.15699361989804597</v>
      </c>
      <c r="L2" s="48">
        <v>-1450.91899999835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-1.6799999999999999E-2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21.13</v>
      </c>
      <c r="G3" s="244">
        <v>29.412385</v>
      </c>
      <c r="H3" s="332">
        <v>2000</v>
      </c>
      <c r="I3" s="48">
        <v>58824.770000000004</v>
      </c>
      <c r="J3" s="369">
        <v>-16564.770000000004</v>
      </c>
      <c r="K3" s="356">
        <v>-0.28159515115826211</v>
      </c>
      <c r="L3" s="369">
        <v>-14816.80000000001</v>
      </c>
      <c r="M3">
        <v>2000</v>
      </c>
      <c r="N3" s="366" t="str">
        <f>HYPERLINK("http://finance.yahoo.com/q?s=" &amp; E3, "Link")</f>
        <v>Link</v>
      </c>
      <c r="O3" s="134">
        <v>1.6299999999999999E-2</v>
      </c>
      <c r="P3" s="134">
        <v>-1.5800000000000002E-2</v>
      </c>
    </row>
    <row r="4" spans="1:21" ht="21.95" customHeight="1" x14ac:dyDescent="0.25">
      <c r="A4" s="50"/>
      <c r="B4" s="50"/>
      <c r="C4" s="51"/>
      <c r="E4" s="22" t="s">
        <v>228</v>
      </c>
      <c r="F4" s="244">
        <v>21.54</v>
      </c>
      <c r="G4" s="244">
        <v>23.896962500000001</v>
      </c>
      <c r="H4" s="332">
        <v>800</v>
      </c>
      <c r="I4" s="48">
        <v>19117.57</v>
      </c>
      <c r="J4" s="369">
        <v>-1885.5699999999997</v>
      </c>
      <c r="K4" s="356">
        <v>-9.8630212940242989E-2</v>
      </c>
      <c r="L4" s="369">
        <v>-433.31000000000131</v>
      </c>
      <c r="M4">
        <v>800</v>
      </c>
      <c r="N4" s="366" t="str">
        <f>HYPERLINK("http://finance.yahoo.com/q?s=" &amp; E4, "Link")</f>
        <v>Link</v>
      </c>
      <c r="O4" s="134">
        <v>2.7855153203342618E-2</v>
      </c>
      <c r="P4" s="134">
        <v>-5.1000000000000004E-3</v>
      </c>
      <c r="S4" s="48"/>
    </row>
    <row r="5" spans="1:21" ht="21.95" customHeight="1" x14ac:dyDescent="0.25">
      <c r="A5" s="50"/>
      <c r="B5" s="50"/>
      <c r="C5" s="51"/>
      <c r="E5" s="22" t="s">
        <v>805</v>
      </c>
      <c r="F5" s="244">
        <v>69.36</v>
      </c>
      <c r="G5" s="244">
        <v>73.64</v>
      </c>
      <c r="H5" s="49">
        <v>250</v>
      </c>
      <c r="I5" s="48">
        <v>18410</v>
      </c>
      <c r="J5" s="369">
        <v>-1070</v>
      </c>
      <c r="K5" s="356">
        <v>-5.8120586637696918E-2</v>
      </c>
      <c r="L5" s="48">
        <v>-1070</v>
      </c>
      <c r="M5">
        <v>50</v>
      </c>
      <c r="N5" s="366" t="str">
        <f>HYPERLINK("http://finance.yahoo.com/q?s=" &amp; E5, "Link")</f>
        <v>Link</v>
      </c>
      <c r="O5" s="134">
        <v>0</v>
      </c>
      <c r="P5" s="134">
        <v>3.0800000000000001E-2</v>
      </c>
      <c r="Q5" s="148"/>
      <c r="R5" s="48"/>
    </row>
    <row r="6" spans="1:21" ht="21.95" customHeight="1" x14ac:dyDescent="0.25">
      <c r="A6" s="50"/>
      <c r="B6" s="50"/>
      <c r="C6" s="51"/>
      <c r="E6" s="22" t="s">
        <v>737</v>
      </c>
      <c r="F6" s="244">
        <v>83.31</v>
      </c>
      <c r="G6" s="244">
        <v>102.10473333333333</v>
      </c>
      <c r="H6" s="332">
        <v>150</v>
      </c>
      <c r="I6" s="48">
        <v>15315.71</v>
      </c>
      <c r="J6" s="369">
        <v>-2819.2099999999991</v>
      </c>
      <c r="K6" s="356">
        <v>-0.18407308574006684</v>
      </c>
      <c r="L6" s="369">
        <v>-2819.2099999999991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-1.12E-2</v>
      </c>
      <c r="R6" s="48"/>
    </row>
    <row r="7" spans="1:21" ht="21.95" customHeight="1" x14ac:dyDescent="0.25">
      <c r="A7" s="51"/>
      <c r="B7" s="51"/>
      <c r="C7" s="51"/>
      <c r="E7" s="22" t="s">
        <v>171</v>
      </c>
      <c r="F7" s="244">
        <v>51.53</v>
      </c>
      <c r="G7" s="244">
        <v>56.998000000000012</v>
      </c>
      <c r="H7" s="49">
        <v>200</v>
      </c>
      <c r="I7" s="48">
        <v>11399.600000000002</v>
      </c>
      <c r="J7" s="369">
        <v>-1093.6000000000022</v>
      </c>
      <c r="K7" s="356">
        <v>-9.5933190638268176E-2</v>
      </c>
      <c r="L7" s="48">
        <v>-1043.6500000000024</v>
      </c>
      <c r="M7">
        <v>100</v>
      </c>
      <c r="N7" s="366" t="str">
        <f>HYPERLINK("http://finance.yahoo.com/q?s=" &amp; E7, "Link")</f>
        <v>Link</v>
      </c>
      <c r="O7" s="134">
        <v>3.2500000000000001E-2</v>
      </c>
      <c r="P7" s="134">
        <v>-5.0000000000000001E-3</v>
      </c>
      <c r="R7" s="48"/>
      <c r="S7" s="48"/>
    </row>
    <row r="8" spans="1:21" ht="21.95" customHeight="1" x14ac:dyDescent="0.25">
      <c r="A8" s="50"/>
      <c r="B8" s="50"/>
      <c r="C8" s="51"/>
      <c r="E8" s="22" t="s">
        <v>9</v>
      </c>
      <c r="F8" s="244">
        <v>11.39</v>
      </c>
      <c r="G8" s="244">
        <v>38.382406015037596</v>
      </c>
      <c r="H8" s="332">
        <v>266</v>
      </c>
      <c r="I8" s="48">
        <v>10209.720000000001</v>
      </c>
      <c r="J8" s="369">
        <v>-7179.9800000000014</v>
      </c>
      <c r="K8" s="356">
        <v>-0.70324945248253623</v>
      </c>
      <c r="L8" s="369">
        <v>-6745.0500000000011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7.1000000000000004E-3</v>
      </c>
      <c r="Q8" s="48"/>
      <c r="R8" s="48"/>
      <c r="S8" s="48"/>
      <c r="T8" s="354"/>
      <c r="U8" s="354"/>
    </row>
    <row r="9" spans="1:21" ht="21.95" customHeight="1" x14ac:dyDescent="0.25">
      <c r="A9" s="51"/>
      <c r="B9" s="50"/>
      <c r="C9" s="51"/>
      <c r="E9" s="22" t="s">
        <v>55</v>
      </c>
      <c r="F9" s="244">
        <v>79.89</v>
      </c>
      <c r="G9" s="244">
        <v>80.891000000000005</v>
      </c>
      <c r="H9" s="49">
        <v>100</v>
      </c>
      <c r="I9" s="48">
        <v>8089.1</v>
      </c>
      <c r="J9" s="369">
        <v>-100.10000000000036</v>
      </c>
      <c r="K9" s="356">
        <v>-1.2374677034528003E-2</v>
      </c>
      <c r="L9" s="48">
        <v>558.56999999999789</v>
      </c>
      <c r="M9">
        <v>50</v>
      </c>
      <c r="N9" s="366" t="str">
        <f>HYPERLINK("http://finance.yahoo.com/q?s=" &amp; E9, "Link")</f>
        <v>Link</v>
      </c>
      <c r="O9" s="134">
        <v>3.0599999999999999E-2</v>
      </c>
      <c r="P9" s="134">
        <v>-2.5999999999999999E-3</v>
      </c>
      <c r="Q9" s="440"/>
      <c r="R9" s="48"/>
      <c r="S9" s="48"/>
    </row>
    <row r="10" spans="1:21" ht="21.95" customHeight="1" x14ac:dyDescent="0.25">
      <c r="A10" s="51"/>
      <c r="B10" s="155"/>
      <c r="C10" s="333"/>
      <c r="E10" s="22" t="s">
        <v>174</v>
      </c>
      <c r="F10" s="244">
        <v>40.28</v>
      </c>
      <c r="G10" s="244">
        <v>42.495000000000005</v>
      </c>
      <c r="H10" s="332">
        <v>180</v>
      </c>
      <c r="I10" s="48">
        <v>7649.1</v>
      </c>
      <c r="J10" s="369">
        <v>-398.69999999999982</v>
      </c>
      <c r="K10" s="356">
        <v>-5.2123779268149269E-2</v>
      </c>
      <c r="L10" s="369">
        <v>-323.67999999999984</v>
      </c>
      <c r="M10">
        <v>110</v>
      </c>
      <c r="N10" s="366" t="str">
        <f>HYPERLINK("http://finance.yahoo.com/q?s=" &amp; E10, "Link")</f>
        <v>Link</v>
      </c>
      <c r="O10" s="134">
        <v>1.61E-2</v>
      </c>
      <c r="P10" s="134">
        <v>-2.7000000000000001E-3</v>
      </c>
      <c r="R10" s="48"/>
    </row>
    <row r="11" spans="1:21" ht="21.95" customHeight="1" x14ac:dyDescent="0.25">
      <c r="A11" s="50"/>
      <c r="B11" s="50"/>
      <c r="C11" s="51"/>
      <c r="E11" s="22" t="s">
        <v>216</v>
      </c>
      <c r="F11" s="244">
        <v>65.5</v>
      </c>
      <c r="G11" s="244">
        <v>63.941600000000001</v>
      </c>
      <c r="H11" s="332">
        <v>100</v>
      </c>
      <c r="I11" s="48">
        <v>6394.16</v>
      </c>
      <c r="J11" s="369">
        <v>155.84000000000015</v>
      </c>
      <c r="K11" s="356">
        <v>2.4372239668697671E-2</v>
      </c>
      <c r="L11" s="369">
        <v>1313.7099999999955</v>
      </c>
      <c r="M11" s="29">
        <v>43052</v>
      </c>
      <c r="N11" s="366" t="str">
        <f>HYPERLINK("http://finance.yahoo.com/q?s=" &amp; E11, "Link")</f>
        <v>Link</v>
      </c>
      <c r="O11" s="134">
        <v>2.1899999999999999E-2</v>
      </c>
      <c r="P11" s="134">
        <v>-1.5299999999999999E-2</v>
      </c>
    </row>
    <row r="12" spans="1:21" ht="21.95" customHeight="1" x14ac:dyDescent="0.25">
      <c r="A12" s="51"/>
      <c r="B12" s="51"/>
      <c r="C12" s="51"/>
      <c r="E12" s="22" t="s">
        <v>173</v>
      </c>
      <c r="F12" s="244">
        <v>55.25</v>
      </c>
      <c r="G12" s="244">
        <v>53.266666666666666</v>
      </c>
      <c r="H12" s="332">
        <v>120</v>
      </c>
      <c r="I12" s="48">
        <v>6392</v>
      </c>
      <c r="J12" s="369">
        <v>238</v>
      </c>
      <c r="K12" s="356">
        <v>3.7234042553191508E-2</v>
      </c>
      <c r="L12" s="369">
        <v>1842.5800000000017</v>
      </c>
      <c r="M12" s="29">
        <v>43038</v>
      </c>
      <c r="N12" s="366" t="str">
        <f>HYPERLINK("http://finance.yahoo.com/q?s=" &amp; E12, "Link")</f>
        <v>Link</v>
      </c>
      <c r="O12" s="134">
        <v>2.7300000000000001E-2</v>
      </c>
      <c r="P12" s="134">
        <v>-3.0999999999999999E-3</v>
      </c>
    </row>
    <row r="13" spans="1:21" ht="21.95" customHeight="1" x14ac:dyDescent="0.25">
      <c r="A13" s="50"/>
      <c r="B13" s="51"/>
      <c r="C13" s="51"/>
      <c r="E13" s="22" t="s">
        <v>758</v>
      </c>
      <c r="F13" s="244">
        <v>201.29</v>
      </c>
      <c r="G13" s="244">
        <v>189.32000000000002</v>
      </c>
      <c r="H13" s="332">
        <v>30</v>
      </c>
      <c r="I13" s="48">
        <v>5679.6</v>
      </c>
      <c r="J13" s="369">
        <v>359.09999999999945</v>
      </c>
      <c r="K13" s="356">
        <v>6.3226283541094275E-2</v>
      </c>
      <c r="L13" s="369">
        <v>583.86999999999989</v>
      </c>
      <c r="M13" s="29">
        <v>43052</v>
      </c>
      <c r="N13" s="366" t="str">
        <f>HYPERLINK("http://finance.yahoo.com/q?s=" &amp; E13, "Link")</f>
        <v>Link</v>
      </c>
      <c r="O13" s="134">
        <v>2.8E-3</v>
      </c>
      <c r="P13" s="134">
        <v>-9.9000000000000008E-3</v>
      </c>
      <c r="S13" s="48"/>
    </row>
    <row r="14" spans="1:21" ht="21.95" customHeight="1" x14ac:dyDescent="0.25">
      <c r="A14" s="50"/>
      <c r="B14" s="50"/>
      <c r="C14" s="51"/>
      <c r="E14" s="22" t="s">
        <v>342</v>
      </c>
      <c r="F14" s="244">
        <v>13.93</v>
      </c>
      <c r="G14" s="244">
        <v>19.663464285714287</v>
      </c>
      <c r="H14" s="332">
        <v>280</v>
      </c>
      <c r="I14" s="48">
        <v>5505.77</v>
      </c>
      <c r="J14" s="369">
        <v>-1605.3700000000003</v>
      </c>
      <c r="K14" s="356">
        <v>-0.2915795610786503</v>
      </c>
      <c r="L14" s="369">
        <v>-1605.3700000000003</v>
      </c>
      <c r="M14">
        <v>100</v>
      </c>
      <c r="N14" s="366" t="str">
        <f>HYPERLINK("http://finance.yahoo.com/q?s=" &amp; E14, "Link")</f>
        <v>Link</v>
      </c>
      <c r="O14" s="134">
        <v>4.24E-2</v>
      </c>
      <c r="P14" s="134">
        <v>-2.4500000000000001E-2</v>
      </c>
      <c r="Q14" s="148"/>
      <c r="S14" s="48"/>
      <c r="U14" s="48"/>
    </row>
    <row r="15" spans="1:21" ht="21.95" customHeight="1" x14ac:dyDescent="0.25">
      <c r="A15" s="50"/>
      <c r="B15" s="50"/>
      <c r="C15" s="51"/>
      <c r="E15" s="22" t="s">
        <v>806</v>
      </c>
      <c r="F15" s="244">
        <v>171.83</v>
      </c>
      <c r="G15" s="244">
        <v>149.16999999999999</v>
      </c>
      <c r="H15" s="332">
        <v>30</v>
      </c>
      <c r="I15" s="48">
        <v>4475.0999999999995</v>
      </c>
      <c r="J15" s="369">
        <v>679.80000000000109</v>
      </c>
      <c r="K15" s="356">
        <v>0.15190721995039236</v>
      </c>
      <c r="L15" s="369">
        <v>679.80000000000109</v>
      </c>
      <c r="M15">
        <v>30</v>
      </c>
      <c r="N15" s="366" t="str">
        <f>HYPERLINK("http://finance.yahoo.com/q?s=" &amp; E15, "Link")</f>
        <v>Link</v>
      </c>
      <c r="O15" s="134">
        <v>2.8E-3</v>
      </c>
      <c r="P15" s="134">
        <v>1.5E-3</v>
      </c>
      <c r="R15" s="48"/>
    </row>
    <row r="16" spans="1:21" ht="21.95" customHeight="1" x14ac:dyDescent="0.25">
      <c r="A16" s="50"/>
      <c r="B16" s="50"/>
      <c r="C16" s="51"/>
      <c r="E16" s="22" t="s">
        <v>804</v>
      </c>
      <c r="F16" s="244">
        <v>587.4</v>
      </c>
      <c r="G16" s="244">
        <v>538</v>
      </c>
      <c r="H16" s="332">
        <v>8</v>
      </c>
      <c r="I16" s="48">
        <v>4304</v>
      </c>
      <c r="J16" s="369">
        <v>395.19999999999982</v>
      </c>
      <c r="K16" s="356">
        <v>9.182156133828992E-2</v>
      </c>
      <c r="L16" s="369">
        <v>395.19999999999982</v>
      </c>
      <c r="M16">
        <v>8</v>
      </c>
      <c r="N16" s="366" t="str">
        <f>HYPERLINK("http://finance.yahoo.com/q?s=" &amp; E16, "Link")</f>
        <v>Link</v>
      </c>
      <c r="O16" s="134">
        <v>0</v>
      </c>
      <c r="P16" s="134">
        <v>2.7000000000000001E-3</v>
      </c>
      <c r="R16" s="48"/>
      <c r="S16" s="48"/>
      <c r="T16" s="48"/>
    </row>
    <row r="17" spans="1:22" ht="21.95" customHeight="1" x14ac:dyDescent="0.25">
      <c r="A17" s="50"/>
      <c r="B17" s="51"/>
      <c r="C17" s="51"/>
      <c r="E17" s="22" t="s">
        <v>803</v>
      </c>
      <c r="F17" s="244">
        <v>82.9</v>
      </c>
      <c r="G17" s="244">
        <v>80.67</v>
      </c>
      <c r="H17" s="332">
        <v>50</v>
      </c>
      <c r="I17" s="48">
        <v>4033.5</v>
      </c>
      <c r="J17" s="369">
        <v>111.5</v>
      </c>
      <c r="K17" s="356">
        <v>2.7643485806371687E-2</v>
      </c>
      <c r="L17" s="369">
        <v>111.5</v>
      </c>
      <c r="M17">
        <v>50</v>
      </c>
      <c r="N17" s="366" t="str">
        <f>HYPERLINK("http://finance.yahoo.com/q?s=" &amp; E17, "Link")</f>
        <v>Link</v>
      </c>
      <c r="O17" s="134">
        <v>4.0599999999999997E-2</v>
      </c>
      <c r="P17" s="134">
        <v>-8.0000000000000004E-4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271</v>
      </c>
      <c r="F18" s="244">
        <v>83.97</v>
      </c>
      <c r="G18" s="244">
        <v>76.12</v>
      </c>
      <c r="H18" s="332">
        <v>50</v>
      </c>
      <c r="I18" s="48">
        <v>3806</v>
      </c>
      <c r="J18" s="369">
        <v>392.5</v>
      </c>
      <c r="K18" s="356">
        <v>0.10312664214398311</v>
      </c>
      <c r="L18" s="369">
        <v>1677.380000000001</v>
      </c>
      <c r="M18">
        <v>50</v>
      </c>
      <c r="N18" s="366" t="str">
        <f>HYPERLINK("http://finance.yahoo.com/q?s=" &amp; E18, "Link")</f>
        <v>Link</v>
      </c>
      <c r="O18" s="134">
        <v>1.49E-2</v>
      </c>
      <c r="P18" s="134">
        <v>-1.5E-3</v>
      </c>
      <c r="R18" s="48"/>
      <c r="S18" s="48"/>
    </row>
    <row r="19" spans="1:22" ht="21.95" customHeight="1" x14ac:dyDescent="0.25">
      <c r="A19" s="50"/>
      <c r="B19" s="50"/>
      <c r="C19" s="51"/>
      <c r="E19" s="22" t="s">
        <v>338</v>
      </c>
      <c r="F19" s="244">
        <v>14.61</v>
      </c>
      <c r="G19" s="244">
        <v>16.857950000000002</v>
      </c>
      <c r="H19" s="49">
        <v>200</v>
      </c>
      <c r="I19" s="48">
        <v>3371.5900000000006</v>
      </c>
      <c r="J19" s="369">
        <v>-449.59000000000015</v>
      </c>
      <c r="K19" s="356">
        <v>-0.13334658128657415</v>
      </c>
      <c r="L19" s="48">
        <v>833.82999999999447</v>
      </c>
      <c r="M19">
        <v>200</v>
      </c>
      <c r="N19" s="366" t="str">
        <f>HYPERLINK("http://finance.yahoo.com/q?s=" &amp; E19, "Link")</f>
        <v>Link</v>
      </c>
      <c r="O19" s="134">
        <v>0</v>
      </c>
      <c r="P19" s="134">
        <v>2.7000000000000001E-3</v>
      </c>
      <c r="Q19" s="48"/>
      <c r="R19" s="48"/>
      <c r="S19" s="48"/>
      <c r="U19" s="48"/>
    </row>
    <row r="20" spans="1:22" ht="21.95" customHeight="1" x14ac:dyDescent="0.25">
      <c r="A20" s="50"/>
      <c r="B20" s="50"/>
      <c r="C20" s="51"/>
      <c r="E20" s="22" t="s">
        <v>740</v>
      </c>
      <c r="F20" s="244">
        <v>162.18</v>
      </c>
      <c r="G20" s="244">
        <v>149.55549999999999</v>
      </c>
      <c r="H20" s="332">
        <v>20</v>
      </c>
      <c r="I20" s="48">
        <v>2991.1099999999997</v>
      </c>
      <c r="J20" s="369">
        <v>252.49000000000069</v>
      </c>
      <c r="K20" s="356">
        <v>8.4413478608275944E-2</v>
      </c>
      <c r="L20" s="369">
        <v>395.52000000000089</v>
      </c>
      <c r="M20" s="29">
        <v>43045</v>
      </c>
      <c r="N20" s="366" t="str">
        <f>HYPERLINK("http://finance.yahoo.com/q?s=" &amp; E20, "Link")</f>
        <v>Link</v>
      </c>
      <c r="O20" s="134">
        <v>3.0829942039708965E-3</v>
      </c>
      <c r="P20" s="134">
        <v>-6.9999999999999999E-4</v>
      </c>
      <c r="Q20" s="148"/>
      <c r="R20" s="48"/>
      <c r="S20" s="48"/>
      <c r="U20" s="48"/>
    </row>
    <row r="21" spans="1:22" ht="21.95" customHeight="1" x14ac:dyDescent="0.25">
      <c r="A21" s="50"/>
      <c r="B21" s="51"/>
      <c r="C21" s="51"/>
      <c r="E21" s="22" t="s">
        <v>754</v>
      </c>
      <c r="F21" s="244">
        <v>71.44</v>
      </c>
      <c r="G21" s="244">
        <v>72.150000000000006</v>
      </c>
      <c r="H21" s="49">
        <v>40</v>
      </c>
      <c r="I21" s="48">
        <v>2886</v>
      </c>
      <c r="J21" s="369">
        <v>-28.400000000000091</v>
      </c>
      <c r="K21" s="356">
        <v>-9.8406098406099499E-3</v>
      </c>
      <c r="L21" s="48">
        <v>97.529999999999291</v>
      </c>
      <c r="M21">
        <v>40</v>
      </c>
      <c r="N21" s="366" t="str">
        <f>HYPERLINK("http://finance.yahoo.com/q?s=" &amp; E21, "Link")</f>
        <v>Link</v>
      </c>
      <c r="O21" s="134">
        <v>1.78E-2</v>
      </c>
      <c r="P21" s="134">
        <v>-4.1999999999999997E-3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355</v>
      </c>
      <c r="F22" s="244">
        <v>61.92</v>
      </c>
      <c r="G22" s="244">
        <v>56.88</v>
      </c>
      <c r="H22" s="49">
        <v>50</v>
      </c>
      <c r="I22" s="48">
        <v>2844</v>
      </c>
      <c r="J22" s="369">
        <v>252</v>
      </c>
      <c r="K22" s="356">
        <v>8.8607594936708847E-2</v>
      </c>
      <c r="L22" s="48">
        <v>1475.5099999999984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-1.6E-2</v>
      </c>
      <c r="Q22" s="440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62</v>
      </c>
      <c r="F23" s="244">
        <v>314.64</v>
      </c>
      <c r="G23" s="244">
        <v>314.64</v>
      </c>
      <c r="H23" s="49">
        <v>0</v>
      </c>
      <c r="I23" s="48">
        <v>0</v>
      </c>
      <c r="J23" s="369">
        <v>0</v>
      </c>
      <c r="K23" s="356">
        <v>0</v>
      </c>
      <c r="L23" s="48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-3.5000000000000001E-3</v>
      </c>
      <c r="Q23" s="48"/>
      <c r="S23" s="48"/>
    </row>
    <row r="24" spans="1:22" ht="21.95" customHeight="1" x14ac:dyDescent="0.25">
      <c r="A24" s="60"/>
      <c r="B24" s="61"/>
      <c r="C24" s="60"/>
      <c r="E24" s="22" t="s">
        <v>205</v>
      </c>
      <c r="F24" s="244">
        <v>39.020000000000003</v>
      </c>
      <c r="G24" s="244">
        <v>39.020000000000003</v>
      </c>
      <c r="H24" s="49">
        <v>0</v>
      </c>
      <c r="I24" s="48">
        <v>0</v>
      </c>
      <c r="J24" s="369">
        <v>0</v>
      </c>
      <c r="K24" s="356">
        <v>0</v>
      </c>
      <c r="L24" s="48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2.5999999999999999E-3</v>
      </c>
      <c r="R24" s="48"/>
      <c r="S24" s="48"/>
    </row>
    <row r="25" spans="1:22" ht="21.95" customHeight="1" x14ac:dyDescent="0.25">
      <c r="A25" s="51"/>
      <c r="B25" s="51"/>
      <c r="C25" s="51"/>
      <c r="E25" s="22" t="s">
        <v>204</v>
      </c>
      <c r="F25" s="244">
        <v>156.41</v>
      </c>
      <c r="G25" s="244">
        <v>156.41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-4.4000000000000003E-3</v>
      </c>
      <c r="Q25" s="48"/>
      <c r="R25" s="48"/>
      <c r="S25" s="48"/>
      <c r="T25" s="48"/>
      <c r="V25" s="48"/>
    </row>
    <row r="26" spans="1:22" ht="21.95" customHeight="1" x14ac:dyDescent="0.25">
      <c r="A26" s="51"/>
      <c r="B26" s="51"/>
      <c r="C26" s="51"/>
      <c r="E26" s="22" t="s">
        <v>227</v>
      </c>
      <c r="F26" s="244">
        <v>93.53</v>
      </c>
      <c r="G26" s="244">
        <v>93.53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-3.5000000000000001E-3</v>
      </c>
      <c r="S26" s="48"/>
      <c r="T26" s="48"/>
    </row>
    <row r="27" spans="1:22" ht="21.95" customHeight="1" x14ac:dyDescent="0.25">
      <c r="A27" s="50"/>
      <c r="B27" s="50"/>
      <c r="C27" s="51"/>
      <c r="E27" s="22" t="s">
        <v>23</v>
      </c>
      <c r="F27" s="244">
        <v>33.200000000000003</v>
      </c>
      <c r="G27" s="244">
        <v>33.200000000000003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-1.4500000000000001E-2</v>
      </c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272</v>
      </c>
      <c r="F28" s="244">
        <v>26.13</v>
      </c>
      <c r="G28" s="244">
        <v>26.13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-3.8E-3</v>
      </c>
      <c r="R28" s="48"/>
    </row>
    <row r="29" spans="1:22" ht="21.95" customHeight="1" x14ac:dyDescent="0.25">
      <c r="A29" s="51"/>
      <c r="B29" s="51"/>
      <c r="C29" s="51"/>
      <c r="E29" s="22" t="s">
        <v>36</v>
      </c>
      <c r="F29" s="244">
        <v>57.16</v>
      </c>
      <c r="G29" s="244">
        <v>57.16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-2.7900000000000001E-2</v>
      </c>
      <c r="S29" s="48"/>
    </row>
    <row r="30" spans="1:22" ht="21.95" customHeight="1" x14ac:dyDescent="0.25">
      <c r="A30" s="51"/>
      <c r="B30" s="51"/>
      <c r="C30" s="51"/>
      <c r="E30" s="22" t="s">
        <v>325</v>
      </c>
      <c r="F30" s="244">
        <v>41.17</v>
      </c>
      <c r="G30" s="244">
        <v>41.17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-1.2500000000000001E-2</v>
      </c>
      <c r="R30" s="48"/>
      <c r="S30" s="48"/>
      <c r="T30" s="48"/>
    </row>
    <row r="31" spans="1:22" ht="21.95" customHeight="1" x14ac:dyDescent="0.25">
      <c r="A31" s="155"/>
      <c r="B31" s="50"/>
      <c r="C31" s="51"/>
      <c r="E31" s="22" t="s">
        <v>307</v>
      </c>
      <c r="F31" s="244">
        <v>64</v>
      </c>
      <c r="G31" s="244">
        <v>64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5.4999999999999997E-3</v>
      </c>
      <c r="Q31" s="48"/>
      <c r="R31" s="48"/>
      <c r="S31" s="48"/>
      <c r="T31" s="48"/>
    </row>
    <row r="32" spans="1:22" ht="21.95" customHeight="1" x14ac:dyDescent="0.25">
      <c r="A32" s="50"/>
      <c r="B32" s="51"/>
      <c r="C32" s="51"/>
      <c r="E32" s="22" t="s">
        <v>756</v>
      </c>
      <c r="F32" s="244">
        <v>27.11</v>
      </c>
      <c r="G32" s="244">
        <v>27.11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-2.5999999999999999E-3</v>
      </c>
      <c r="Q32" s="148"/>
      <c r="R32" s="48"/>
      <c r="S32" s="48"/>
    </row>
    <row r="33" spans="1:20" ht="21.95" customHeight="1" x14ac:dyDescent="0.25">
      <c r="A33" s="50"/>
      <c r="B33" s="50"/>
      <c r="C33" s="51"/>
      <c r="E33" s="22" t="s">
        <v>251</v>
      </c>
      <c r="F33" s="244">
        <v>54</v>
      </c>
      <c r="G33" s="244">
        <v>54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4.0300000000000002E-2</v>
      </c>
      <c r="Q33" s="148"/>
      <c r="R33" s="48"/>
      <c r="S33" s="48"/>
    </row>
    <row r="34" spans="1:20" ht="21.95" customHeight="1" x14ac:dyDescent="0.25">
      <c r="A34" s="50"/>
      <c r="B34" s="50"/>
      <c r="C34" s="51"/>
      <c r="E34" s="22" t="s">
        <v>730</v>
      </c>
      <c r="F34" s="244">
        <v>24.85</v>
      </c>
      <c r="G34" s="244">
        <v>24.85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2.1399999999999999E-2</v>
      </c>
      <c r="Q34" s="440"/>
      <c r="R34" s="48"/>
      <c r="S34" s="48"/>
      <c r="T34" s="48"/>
    </row>
    <row r="35" spans="1:20" ht="21.95" customHeight="1" x14ac:dyDescent="0.25">
      <c r="A35" s="50"/>
      <c r="B35" s="50"/>
      <c r="C35" s="51"/>
      <c r="E35" s="22" t="s">
        <v>281</v>
      </c>
      <c r="F35" s="244">
        <v>75.53</v>
      </c>
      <c r="G35" s="244">
        <v>75.53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-6.3E-3</v>
      </c>
      <c r="Q35" s="440"/>
      <c r="R35" s="48"/>
      <c r="S35" s="48"/>
    </row>
    <row r="36" spans="1:20" ht="21.95" customHeight="1" x14ac:dyDescent="0.25">
      <c r="A36" s="51"/>
      <c r="B36" s="51"/>
      <c r="C36" s="51"/>
      <c r="E36" s="22" t="s">
        <v>198</v>
      </c>
      <c r="F36" s="244">
        <v>12.04</v>
      </c>
      <c r="G36" s="244">
        <v>12.04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-1.23E-2</v>
      </c>
      <c r="R36" s="48"/>
      <c r="S36" s="48"/>
    </row>
    <row r="37" spans="1:20" ht="21.95" customHeight="1" x14ac:dyDescent="0.25">
      <c r="A37" s="50"/>
      <c r="B37" s="50"/>
      <c r="C37" s="50"/>
      <c r="E37" s="22" t="s">
        <v>275</v>
      </c>
      <c r="F37" s="244">
        <v>142.36000000000001</v>
      </c>
      <c r="G37" s="244">
        <v>142.36000000000001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5.1000000000000004E-3</v>
      </c>
      <c r="S37" s="48"/>
    </row>
    <row r="38" spans="1:20" ht="21.95" customHeight="1" x14ac:dyDescent="0.25">
      <c r="A38" s="50"/>
      <c r="B38" s="51"/>
      <c r="C38" s="51"/>
      <c r="E38" s="22" t="s">
        <v>17</v>
      </c>
      <c r="F38" s="244">
        <v>14.89</v>
      </c>
      <c r="G38" s="244">
        <v>14.89</v>
      </c>
      <c r="H38" s="49">
        <v>0</v>
      </c>
      <c r="I38" s="48">
        <v>0</v>
      </c>
      <c r="J38" s="369">
        <v>-20818.210000000079</v>
      </c>
      <c r="K38" s="356">
        <v>0</v>
      </c>
      <c r="L38" s="48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-2E-3</v>
      </c>
    </row>
    <row r="39" spans="1:20" ht="21.95" customHeight="1" x14ac:dyDescent="0.25">
      <c r="A39" s="50"/>
      <c r="B39" s="51"/>
      <c r="C39" s="51"/>
      <c r="E39" s="22" t="s">
        <v>317</v>
      </c>
      <c r="F39" s="244">
        <v>103.33</v>
      </c>
      <c r="G39" s="244">
        <v>103.33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-9.5600000000000004E-2</v>
      </c>
      <c r="Q39" s="148"/>
      <c r="R39" s="48"/>
      <c r="S39" s="48"/>
    </row>
    <row r="40" spans="1:20" ht="21.95" customHeight="1" x14ac:dyDescent="0.25">
      <c r="A40" s="50"/>
      <c r="B40" s="50"/>
      <c r="C40" s="51"/>
      <c r="E40" s="22" t="s">
        <v>196</v>
      </c>
      <c r="F40" s="244">
        <v>54.94</v>
      </c>
      <c r="G40" s="244">
        <v>54.94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2.8500000000000001E-2</v>
      </c>
      <c r="R40" s="48"/>
      <c r="S40" s="48"/>
    </row>
    <row r="41" spans="1:20" ht="21.95" customHeight="1" x14ac:dyDescent="0.25">
      <c r="A41" s="50"/>
      <c r="B41" s="50"/>
      <c r="C41" s="51"/>
      <c r="E41" s="22" t="s">
        <v>226</v>
      </c>
      <c r="F41" s="244">
        <v>58.17</v>
      </c>
      <c r="G41" s="244">
        <v>58.17</v>
      </c>
      <c r="H41" s="332">
        <v>0</v>
      </c>
      <c r="I41" s="432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-6.9999999999999999E-4</v>
      </c>
      <c r="S41" s="48"/>
      <c r="T41" s="48"/>
    </row>
    <row r="42" spans="1:20" ht="21.95" customHeight="1" x14ac:dyDescent="0.25">
      <c r="A42" s="51"/>
      <c r="B42" s="51"/>
      <c r="C42" s="51"/>
      <c r="E42" s="22" t="s">
        <v>34</v>
      </c>
      <c r="F42" s="244">
        <v>41.06</v>
      </c>
      <c r="G42" s="244">
        <v>41.06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-1.2999999999999999E-2</v>
      </c>
      <c r="S42" s="48"/>
    </row>
    <row r="43" spans="1:20" ht="21.95" customHeight="1" x14ac:dyDescent="0.25">
      <c r="A43" s="50"/>
      <c r="B43" s="50"/>
      <c r="C43" s="51"/>
      <c r="E43" s="22" t="s">
        <v>172</v>
      </c>
      <c r="F43" s="244">
        <v>57.99</v>
      </c>
      <c r="G43" s="244">
        <v>57.99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-1.1599999999999999E-2</v>
      </c>
      <c r="R43" s="48"/>
    </row>
    <row r="44" spans="1:20" ht="21.95" customHeight="1" x14ac:dyDescent="0.25">
      <c r="A44" s="50"/>
      <c r="B44" s="50"/>
      <c r="C44" s="51"/>
      <c r="E44" s="22" t="s">
        <v>27</v>
      </c>
      <c r="F44" s="244">
        <v>40.78</v>
      </c>
      <c r="G44" s="244">
        <v>40.78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-4.1999999999999997E-3</v>
      </c>
      <c r="Q44" s="148"/>
      <c r="R44" s="48"/>
      <c r="S44" s="48"/>
    </row>
    <row r="45" spans="1:20" ht="21.95" customHeight="1" x14ac:dyDescent="0.25">
      <c r="A45" s="50"/>
      <c r="B45" s="51"/>
      <c r="C45" s="51"/>
      <c r="E45" s="22" t="s">
        <v>22</v>
      </c>
      <c r="F45" s="244">
        <v>42.21</v>
      </c>
      <c r="G45" s="244">
        <v>42.21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-4.2000000000000003E-2</v>
      </c>
      <c r="S45" s="48"/>
    </row>
    <row r="46" spans="1:20" ht="21.95" customHeight="1" x14ac:dyDescent="0.25">
      <c r="A46" s="50"/>
      <c r="B46" s="50"/>
      <c r="C46" s="51"/>
      <c r="E46" s="22" t="s">
        <v>42</v>
      </c>
      <c r="F46" s="244">
        <v>110.27</v>
      </c>
      <c r="G46" s="244">
        <v>110.27</v>
      </c>
      <c r="H46" s="49">
        <v>0</v>
      </c>
      <c r="I46" s="48">
        <v>0</v>
      </c>
      <c r="J46" s="369">
        <v>0</v>
      </c>
      <c r="K46" s="356">
        <v>0</v>
      </c>
      <c r="L46" s="48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-2.3300000000000001E-2</v>
      </c>
      <c r="Q46" s="48"/>
      <c r="R46" s="48"/>
      <c r="S46" s="48"/>
      <c r="T46" s="48"/>
    </row>
    <row r="47" spans="1:20" ht="21.95" customHeight="1" x14ac:dyDescent="0.25">
      <c r="A47" s="50"/>
      <c r="B47" s="50"/>
      <c r="C47" s="51"/>
      <c r="E47" s="22" t="s">
        <v>273</v>
      </c>
      <c r="F47" s="244">
        <v>54.79</v>
      </c>
      <c r="G47" s="244">
        <v>54.79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2.3999999999999998E-3</v>
      </c>
      <c r="Q47" s="48"/>
      <c r="R47" s="48"/>
      <c r="S47" s="48"/>
      <c r="T47" s="48"/>
    </row>
    <row r="48" spans="1:20" ht="21.95" customHeight="1" x14ac:dyDescent="0.25">
      <c r="A48" s="51"/>
      <c r="B48" s="51"/>
      <c r="C48" s="51"/>
      <c r="E48" s="22" t="s">
        <v>175</v>
      </c>
      <c r="F48" s="244">
        <v>255.29</v>
      </c>
      <c r="G48" s="244">
        <v>255.29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-5.0000000000000001E-3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44">
        <v>104.57</v>
      </c>
      <c r="G49" s="244">
        <v>104.57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-6.1000000000000004E-3</v>
      </c>
      <c r="Q49" s="440"/>
      <c r="R49" s="48"/>
      <c r="S49" s="48"/>
      <c r="U49" s="48"/>
    </row>
    <row r="50" spans="1:22" ht="21.95" customHeight="1" x14ac:dyDescent="0.25">
      <c r="A50" s="50"/>
      <c r="B50" s="50"/>
      <c r="C50" s="51"/>
      <c r="E50" s="22" t="s">
        <v>8</v>
      </c>
      <c r="F50" s="244">
        <v>81.44</v>
      </c>
      <c r="G50" s="244">
        <v>81.44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-2.0400000000000001E-2</v>
      </c>
      <c r="Q50" s="1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10</v>
      </c>
      <c r="F51" s="244">
        <v>49.52</v>
      </c>
      <c r="G51" s="244">
        <v>49.52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-1.12E-2</v>
      </c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225</v>
      </c>
      <c r="F52" s="244">
        <v>37.68</v>
      </c>
      <c r="G52" s="244">
        <v>37.68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1.9E-3</v>
      </c>
      <c r="Q52" s="148"/>
      <c r="S52" s="48"/>
      <c r="T52" s="48"/>
    </row>
    <row r="53" spans="1:22" ht="21.95" customHeight="1" x14ac:dyDescent="0.25">
      <c r="A53" s="50"/>
      <c r="B53" s="50"/>
      <c r="C53" s="51"/>
      <c r="E53" s="22" t="s">
        <v>24</v>
      </c>
      <c r="F53" s="244">
        <v>49.73</v>
      </c>
      <c r="G53" s="244">
        <v>49.73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-1.4E-3</v>
      </c>
      <c r="R53" s="48"/>
      <c r="S53" s="48"/>
    </row>
    <row r="54" spans="1:22" ht="21.95" customHeight="1" x14ac:dyDescent="0.25">
      <c r="A54" s="50"/>
      <c r="B54" s="50"/>
      <c r="C54" s="51"/>
      <c r="E54" s="22" t="s">
        <v>45</v>
      </c>
      <c r="F54" s="244">
        <v>93.28</v>
      </c>
      <c r="G54" s="244">
        <v>93.28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-3.8E-3</v>
      </c>
      <c r="Q54" s="148"/>
      <c r="R54" s="48"/>
      <c r="S54" s="48"/>
    </row>
    <row r="55" spans="1:22" ht="21.95" customHeight="1" x14ac:dyDescent="0.25">
      <c r="A55" s="50"/>
      <c r="B55" s="50"/>
      <c r="C55" s="50"/>
      <c r="E55" s="22" t="s">
        <v>47</v>
      </c>
      <c r="F55" s="244">
        <v>128.69</v>
      </c>
      <c r="G55" s="244">
        <v>128.69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-2.7400000000000001E-2</v>
      </c>
      <c r="S55" s="48"/>
    </row>
    <row r="56" spans="1:22" ht="21.95" customHeight="1" x14ac:dyDescent="0.25">
      <c r="A56" s="50"/>
      <c r="B56" s="50"/>
      <c r="C56" s="51"/>
      <c r="E56" s="22" t="s">
        <v>33</v>
      </c>
      <c r="F56" s="244">
        <v>245.82</v>
      </c>
      <c r="G56" s="244">
        <v>245.82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-7.4999999999999997E-3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13</v>
      </c>
      <c r="F57" s="244">
        <v>59.92</v>
      </c>
      <c r="G57" s="244">
        <v>59.92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2.0000000000000001E-4</v>
      </c>
      <c r="R57" s="48"/>
      <c r="S57" s="48"/>
      <c r="U57" s="48"/>
    </row>
    <row r="58" spans="1:22" ht="21.95" customHeight="1" x14ac:dyDescent="0.25">
      <c r="A58" s="51"/>
      <c r="B58" s="51"/>
      <c r="C58" s="51"/>
      <c r="E58" s="22" t="s">
        <v>52</v>
      </c>
      <c r="F58" s="244">
        <v>67.05</v>
      </c>
      <c r="G58" s="244">
        <v>67.05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9.1999999999999998E-3</v>
      </c>
      <c r="Q58" s="440"/>
      <c r="R58" s="48"/>
      <c r="S58" s="48"/>
      <c r="T58" s="48"/>
      <c r="V58" s="48"/>
    </row>
    <row r="59" spans="1:22" ht="21.95" customHeight="1" x14ac:dyDescent="0.25">
      <c r="A59" s="50"/>
      <c r="B59" s="51"/>
      <c r="C59" s="51"/>
      <c r="E59" s="22" t="s">
        <v>32</v>
      </c>
      <c r="F59" s="244">
        <v>52.24</v>
      </c>
      <c r="G59" s="244">
        <v>52.24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-1.77E-2</v>
      </c>
      <c r="R59" s="48"/>
      <c r="S59" s="48"/>
    </row>
    <row r="60" spans="1:22" ht="21.95" customHeight="1" x14ac:dyDescent="0.25">
      <c r="A60" s="155"/>
      <c r="B60" s="50"/>
      <c r="C60" s="51"/>
      <c r="E60" s="22" t="s">
        <v>63</v>
      </c>
      <c r="F60" s="244">
        <v>97.8</v>
      </c>
      <c r="G60" s="244">
        <v>97.8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-5.0000000000000001E-3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44">
        <v>80.28</v>
      </c>
      <c r="G61" s="244">
        <v>80.28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-6.6E-3</v>
      </c>
      <c r="Q61" s="148"/>
      <c r="T61" s="48"/>
    </row>
    <row r="62" spans="1:22" ht="21.95" customHeight="1" x14ac:dyDescent="0.25">
      <c r="A62" s="50"/>
      <c r="B62" s="50"/>
      <c r="C62" s="51"/>
      <c r="E62" s="22" t="s">
        <v>56</v>
      </c>
      <c r="F62" s="244">
        <v>45.12</v>
      </c>
      <c r="G62" s="244">
        <v>45.12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-2.93E-2</v>
      </c>
      <c r="Q62" s="148"/>
      <c r="R62" s="48"/>
      <c r="S62" s="48"/>
    </row>
    <row r="63" spans="1:22" ht="21.95" customHeight="1" x14ac:dyDescent="0.25">
      <c r="A63" s="50"/>
      <c r="B63" s="50"/>
      <c r="C63" s="51"/>
      <c r="E63" s="22" t="s">
        <v>0</v>
      </c>
      <c r="F63" s="244">
        <v>199.67</v>
      </c>
      <c r="G63" s="244">
        <v>199.67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2.7199999999999998E-2</v>
      </c>
      <c r="Q63" s="148"/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49.1</v>
      </c>
      <c r="G64" s="244">
        <v>49.1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-4.7500000000000001E-2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118.99</v>
      </c>
      <c r="G65" s="244">
        <v>118.99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-6.3E-3</v>
      </c>
      <c r="Q65" s="148"/>
      <c r="R65" s="48"/>
      <c r="S65" s="48"/>
      <c r="T65" s="48"/>
    </row>
    <row r="66" spans="1:20" ht="21.95" customHeight="1" x14ac:dyDescent="0.25">
      <c r="A66" s="51"/>
      <c r="B66" s="155"/>
      <c r="C66" s="333"/>
      <c r="E66" s="22" t="s">
        <v>51</v>
      </c>
      <c r="F66" s="244">
        <v>207.56</v>
      </c>
      <c r="G66" s="244">
        <v>207.56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-2.8E-3</v>
      </c>
      <c r="Q66" s="148"/>
      <c r="R66" s="48"/>
      <c r="S66" s="48"/>
      <c r="T66" s="48"/>
    </row>
    <row r="67" spans="1:20" ht="21.95" customHeight="1" x14ac:dyDescent="0.25">
      <c r="A67" s="51"/>
      <c r="B67" s="51"/>
      <c r="C67" s="51"/>
      <c r="E67" s="22"/>
      <c r="H67" s="332"/>
      <c r="J67" s="369"/>
      <c r="K67" s="356"/>
      <c r="L67" s="369"/>
      <c r="N67" s="366"/>
      <c r="O67" s="134"/>
      <c r="P67" s="134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60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9" priority="192">
      <formula>$H2=0</formula>
    </cfRule>
  </conditionalFormatting>
  <conditionalFormatting sqref="J2:K4 J67:K200 J6:K6 J21:K58 J12:K19">
    <cfRule type="expression" dxfId="1858" priority="193">
      <formula>$J2=0</formula>
    </cfRule>
  </conditionalFormatting>
  <conditionalFormatting sqref="L1:L4 L67:L1048576 L6 L21:L58 L12:L19">
    <cfRule type="expression" dxfId="1857" priority="191">
      <formula>$L2=0</formula>
    </cfRule>
  </conditionalFormatting>
  <conditionalFormatting sqref="M1">
    <cfRule type="expression" dxfId="1856" priority="187">
      <formula>$L2=0</formula>
    </cfRule>
  </conditionalFormatting>
  <conditionalFormatting sqref="J2:K4 J6:K6 J21:K58 J12:K19">
    <cfRule type="expression" dxfId="1855" priority="235">
      <formula>$J2&gt;0</formula>
    </cfRule>
  </conditionalFormatting>
  <conditionalFormatting sqref="L2:L4 L6 L21:L58 L12:L19">
    <cfRule type="expression" dxfId="1854" priority="189">
      <formula>$L2&lt;0</formula>
    </cfRule>
    <cfRule type="expression" dxfId="1853" priority="190">
      <formula>$L2&gt;0</formula>
    </cfRule>
  </conditionalFormatting>
  <conditionalFormatting sqref="J2:K4 J67:K458 J6:K6 J21:K58 J12:K19">
    <cfRule type="expression" dxfId="1852" priority="234">
      <formula>$J2&lt;0</formula>
    </cfRule>
  </conditionalFormatting>
  <conditionalFormatting sqref="P67:P1048576 P1">
    <cfRule type="expression" dxfId="1851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50" priority="163">
      <formula>$H59=0</formula>
    </cfRule>
  </conditionalFormatting>
  <conditionalFormatting sqref="J59:K59">
    <cfRule type="expression" dxfId="1849" priority="164">
      <formula>$J59=0</formula>
    </cfRule>
  </conditionalFormatting>
  <conditionalFormatting sqref="L59">
    <cfRule type="expression" dxfId="1848" priority="162">
      <formula>$L60=0</formula>
    </cfRule>
  </conditionalFormatting>
  <conditionalFormatting sqref="J59:K59">
    <cfRule type="expression" dxfId="1847" priority="166">
      <formula>$J59&gt;0</formula>
    </cfRule>
  </conditionalFormatting>
  <conditionalFormatting sqref="L59">
    <cfRule type="expression" dxfId="1846" priority="160">
      <formula>$L59&lt;0</formula>
    </cfRule>
    <cfRule type="expression" dxfId="1845" priority="161">
      <formula>$L59&gt;0</formula>
    </cfRule>
  </conditionalFormatting>
  <conditionalFormatting sqref="J59:K59">
    <cfRule type="expression" dxfId="1844" priority="165">
      <formula>$J59&lt;0</formula>
    </cfRule>
  </conditionalFormatting>
  <conditionalFormatting sqref="E5:I5">
    <cfRule type="expression" dxfId="1843" priority="141">
      <formula>$H5=0</formula>
    </cfRule>
  </conditionalFormatting>
  <conditionalFormatting sqref="J5:K5">
    <cfRule type="expression" dxfId="1842" priority="142">
      <formula>$J5=0</formula>
    </cfRule>
  </conditionalFormatting>
  <conditionalFormatting sqref="L5">
    <cfRule type="expression" dxfId="1841" priority="140">
      <formula>$L6=0</formula>
    </cfRule>
  </conditionalFormatting>
  <conditionalFormatting sqref="J5:K5">
    <cfRule type="expression" dxfId="1840" priority="144">
      <formula>$J5&gt;0</formula>
    </cfRule>
  </conditionalFormatting>
  <conditionalFormatting sqref="L5">
    <cfRule type="expression" dxfId="1839" priority="138">
      <formula>$L5&lt;0</formula>
    </cfRule>
    <cfRule type="expression" dxfId="1838" priority="139">
      <formula>$L5&gt;0</formula>
    </cfRule>
  </conditionalFormatting>
  <conditionalFormatting sqref="J5:K5">
    <cfRule type="expression" dxfId="1837" priority="143">
      <formula>$J5&lt;0</formula>
    </cfRule>
  </conditionalFormatting>
  <conditionalFormatting sqref="E7:I7">
    <cfRule type="expression" dxfId="1836" priority="130">
      <formula>$H7=0</formula>
    </cfRule>
  </conditionalFormatting>
  <conditionalFormatting sqref="J7:K7">
    <cfRule type="expression" dxfId="1835" priority="131">
      <formula>$J7=0</formula>
    </cfRule>
  </conditionalFormatting>
  <conditionalFormatting sqref="L7">
    <cfRule type="expression" dxfId="1834" priority="129">
      <formula>$L8=0</formula>
    </cfRule>
  </conditionalFormatting>
  <conditionalFormatting sqref="J7:K7">
    <cfRule type="expression" dxfId="1833" priority="133">
      <formula>$J7&gt;0</formula>
    </cfRule>
  </conditionalFormatting>
  <conditionalFormatting sqref="L7">
    <cfRule type="expression" dxfId="1832" priority="127">
      <formula>$L7&lt;0</formula>
    </cfRule>
    <cfRule type="expression" dxfId="1831" priority="128">
      <formula>$L7&gt;0</formula>
    </cfRule>
  </conditionalFormatting>
  <conditionalFormatting sqref="J7:K7">
    <cfRule type="expression" dxfId="1830" priority="132">
      <formula>$J7&lt;0</formula>
    </cfRule>
  </conditionalFormatting>
  <conditionalFormatting sqref="E60:I60">
    <cfRule type="expression" dxfId="1829" priority="119">
      <formula>$H60=0</formula>
    </cfRule>
  </conditionalFormatting>
  <conditionalFormatting sqref="J60:K60">
    <cfRule type="expression" dxfId="1828" priority="120">
      <formula>$J60=0</formula>
    </cfRule>
  </conditionalFormatting>
  <conditionalFormatting sqref="L60">
    <cfRule type="expression" dxfId="1827" priority="118">
      <formula>$L61=0</formula>
    </cfRule>
  </conditionalFormatting>
  <conditionalFormatting sqref="J60:K60">
    <cfRule type="expression" dxfId="1826" priority="122">
      <formula>$J60&gt;0</formula>
    </cfRule>
  </conditionalFormatting>
  <conditionalFormatting sqref="L60">
    <cfRule type="expression" dxfId="1825" priority="116">
      <formula>$L60&lt;0</formula>
    </cfRule>
    <cfRule type="expression" dxfId="1824" priority="117">
      <formula>$L60&gt;0</formula>
    </cfRule>
  </conditionalFormatting>
  <conditionalFormatting sqref="J60:K60">
    <cfRule type="expression" dxfId="1823" priority="121">
      <formula>$J60&lt;0</formula>
    </cfRule>
  </conditionalFormatting>
  <conditionalFormatting sqref="E62:I62">
    <cfRule type="expression" dxfId="1822" priority="108">
      <formula>$H62=0</formula>
    </cfRule>
  </conditionalFormatting>
  <conditionalFormatting sqref="J62:K62">
    <cfRule type="expression" dxfId="1821" priority="109">
      <formula>$J62=0</formula>
    </cfRule>
  </conditionalFormatting>
  <conditionalFormatting sqref="L62">
    <cfRule type="expression" dxfId="1820" priority="107">
      <formula>$L63=0</formula>
    </cfRule>
  </conditionalFormatting>
  <conditionalFormatting sqref="J62:K62">
    <cfRule type="expression" dxfId="1819" priority="111">
      <formula>$J62&gt;0</formula>
    </cfRule>
  </conditionalFormatting>
  <conditionalFormatting sqref="L62">
    <cfRule type="expression" dxfId="1818" priority="105">
      <formula>$L62&lt;0</formula>
    </cfRule>
    <cfRule type="expression" dxfId="1817" priority="106">
      <formula>$L62&gt;0</formula>
    </cfRule>
  </conditionalFormatting>
  <conditionalFormatting sqref="J62:K62">
    <cfRule type="expression" dxfId="1816" priority="110">
      <formula>$J62&lt;0</formula>
    </cfRule>
  </conditionalFormatting>
  <conditionalFormatting sqref="E61:I61">
    <cfRule type="expression" dxfId="1815" priority="97">
      <formula>$H61=0</formula>
    </cfRule>
  </conditionalFormatting>
  <conditionalFormatting sqref="J61:K61">
    <cfRule type="expression" dxfId="1814" priority="98">
      <formula>$J61=0</formula>
    </cfRule>
  </conditionalFormatting>
  <conditionalFormatting sqref="L61">
    <cfRule type="expression" dxfId="1813" priority="96">
      <formula>$L62=0</formula>
    </cfRule>
  </conditionalFormatting>
  <conditionalFormatting sqref="J61:K61">
    <cfRule type="expression" dxfId="1812" priority="100">
      <formula>$J61&gt;0</formula>
    </cfRule>
  </conditionalFormatting>
  <conditionalFormatting sqref="L61">
    <cfRule type="expression" dxfId="1811" priority="94">
      <formula>$L61&lt;0</formula>
    </cfRule>
    <cfRule type="expression" dxfId="1810" priority="95">
      <formula>$L61&gt;0</formula>
    </cfRule>
  </conditionalFormatting>
  <conditionalFormatting sqref="J61:K61">
    <cfRule type="expression" dxfId="1809" priority="99">
      <formula>$J61&lt;0</formula>
    </cfRule>
  </conditionalFormatting>
  <conditionalFormatting sqref="E8:I8">
    <cfRule type="expression" dxfId="1808" priority="82">
      <formula>$H8=0</formula>
    </cfRule>
  </conditionalFormatting>
  <conditionalFormatting sqref="J8:K8">
    <cfRule type="expression" dxfId="1807" priority="83">
      <formula>$J8=0</formula>
    </cfRule>
  </conditionalFormatting>
  <conditionalFormatting sqref="L8">
    <cfRule type="expression" dxfId="1806" priority="81">
      <formula>$L9=0</formula>
    </cfRule>
  </conditionalFormatting>
  <conditionalFormatting sqref="J8:K8">
    <cfRule type="expression" dxfId="1805" priority="85">
      <formula>$J8&gt;0</formula>
    </cfRule>
  </conditionalFormatting>
  <conditionalFormatting sqref="L8">
    <cfRule type="expression" dxfId="1804" priority="79">
      <formula>$L8&lt;0</formula>
    </cfRule>
    <cfRule type="expression" dxfId="1803" priority="80">
      <formula>$L8&gt;0</formula>
    </cfRule>
  </conditionalFormatting>
  <conditionalFormatting sqref="J8:K8">
    <cfRule type="expression" dxfId="1802" priority="84">
      <formula>$J8&lt;0</formula>
    </cfRule>
  </conditionalFormatting>
  <conditionalFormatting sqref="E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L20">
    <cfRule type="expression" dxfId="1792" priority="61">
      <formula>$L21=0</formula>
    </cfRule>
  </conditionalFormatting>
  <conditionalFormatting sqref="J20:K20">
    <cfRule type="expression" dxfId="1791" priority="65">
      <formula>$J20&gt;0</formula>
    </cfRule>
  </conditionalFormatting>
  <conditionalFormatting sqref="L20">
    <cfRule type="expression" dxfId="1790" priority="59">
      <formula>$L20&lt;0</formula>
    </cfRule>
    <cfRule type="expression" dxfId="1789" priority="60">
      <formula>$L20&gt;0</formula>
    </cfRule>
  </conditionalFormatting>
  <conditionalFormatting sqref="J20:K20">
    <cfRule type="expression" dxfId="1788" priority="64">
      <formula>$J20&lt;0</formula>
    </cfRule>
  </conditionalFormatting>
  <conditionalFormatting sqref="E64:I64">
    <cfRule type="expression" dxfId="1787" priority="53">
      <formula>$H64=0</formula>
    </cfRule>
  </conditionalFormatting>
  <conditionalFormatting sqref="J64:K64">
    <cfRule type="expression" dxfId="1786" priority="54">
      <formula>$J64=0</formula>
    </cfRule>
  </conditionalFormatting>
  <conditionalFormatting sqref="L64">
    <cfRule type="expression" dxfId="1785" priority="52">
      <formula>$L65=0</formula>
    </cfRule>
  </conditionalFormatting>
  <conditionalFormatting sqref="J64:K64">
    <cfRule type="expression" dxfId="1784" priority="56">
      <formula>$J64&gt;0</formula>
    </cfRule>
  </conditionalFormatting>
  <conditionalFormatting sqref="L64">
    <cfRule type="expression" dxfId="1783" priority="50">
      <formula>$L64&lt;0</formula>
    </cfRule>
    <cfRule type="expression" dxfId="1782" priority="51">
      <formula>$L64&gt;0</formula>
    </cfRule>
  </conditionalFormatting>
  <conditionalFormatting sqref="J64:K64">
    <cfRule type="expression" dxfId="1781" priority="55">
      <formula>$J64&lt;0</formula>
    </cfRule>
  </conditionalFormatting>
  <conditionalFormatting sqref="E65:I65">
    <cfRule type="expression" dxfId="1780" priority="46">
      <formula>$H65=0</formula>
    </cfRule>
  </conditionalFormatting>
  <conditionalFormatting sqref="J65:K65">
    <cfRule type="expression" dxfId="1779" priority="47">
      <formula>$J65=0</formula>
    </cfRule>
  </conditionalFormatting>
  <conditionalFormatting sqref="L65">
    <cfRule type="expression" dxfId="1778" priority="45">
      <formula>$L66=0</formula>
    </cfRule>
  </conditionalFormatting>
  <conditionalFormatting sqref="J65:K65">
    <cfRule type="expression" dxfId="1777" priority="49">
      <formula>$J65&gt;0</formula>
    </cfRule>
  </conditionalFormatting>
  <conditionalFormatting sqref="L65">
    <cfRule type="expression" dxfId="1776" priority="43">
      <formula>$L65&lt;0</formula>
    </cfRule>
    <cfRule type="expression" dxfId="1775" priority="44">
      <formula>$L65&gt;0</formula>
    </cfRule>
  </conditionalFormatting>
  <conditionalFormatting sqref="J65:K65">
    <cfRule type="expression" dxfId="1774" priority="48">
      <formula>$J65&lt;0</formula>
    </cfRule>
  </conditionalFormatting>
  <conditionalFormatting sqref="E11:I11">
    <cfRule type="expression" dxfId="1773" priority="37">
      <formula>$H11=0</formula>
    </cfRule>
  </conditionalFormatting>
  <conditionalFormatting sqref="J11:K11">
    <cfRule type="expression" dxfId="1772" priority="38">
      <formula>$J11=0</formula>
    </cfRule>
  </conditionalFormatting>
  <conditionalFormatting sqref="L11">
    <cfRule type="expression" dxfId="1771" priority="36">
      <formula>$L12=0</formula>
    </cfRule>
  </conditionalFormatting>
  <conditionalFormatting sqref="J11:K11">
    <cfRule type="expression" dxfId="1770" priority="40">
      <formula>$J11&gt;0</formula>
    </cfRule>
  </conditionalFormatting>
  <conditionalFormatting sqref="L11">
    <cfRule type="expression" dxfId="1769" priority="34">
      <formula>$L11&lt;0</formula>
    </cfRule>
    <cfRule type="expression" dxfId="1768" priority="35">
      <formula>$L11&gt;0</formula>
    </cfRule>
  </conditionalFormatting>
  <conditionalFormatting sqref="J11:K11">
    <cfRule type="expression" dxfId="1767" priority="39">
      <formula>$J11&lt;0</formula>
    </cfRule>
  </conditionalFormatting>
  <conditionalFormatting sqref="E9:I9">
    <cfRule type="expression" dxfId="1766" priority="30">
      <formula>$H9=0</formula>
    </cfRule>
  </conditionalFormatting>
  <conditionalFormatting sqref="J9:K9">
    <cfRule type="expression" dxfId="1765" priority="31">
      <formula>$J9=0</formula>
    </cfRule>
  </conditionalFormatting>
  <conditionalFormatting sqref="L9">
    <cfRule type="expression" dxfId="1764" priority="29">
      <formula>$L10=0</formula>
    </cfRule>
  </conditionalFormatting>
  <conditionalFormatting sqref="J9:K9">
    <cfRule type="expression" dxfId="1763" priority="33">
      <formula>$J9&gt;0</formula>
    </cfRule>
  </conditionalFormatting>
  <conditionalFormatting sqref="L9">
    <cfRule type="expression" dxfId="1762" priority="27">
      <formula>$L9&lt;0</formula>
    </cfRule>
    <cfRule type="expression" dxfId="1761" priority="28">
      <formula>$L9&gt;0</formula>
    </cfRule>
  </conditionalFormatting>
  <conditionalFormatting sqref="J9:K9">
    <cfRule type="expression" dxfId="1760" priority="32">
      <formula>$J9&lt;0</formula>
    </cfRule>
  </conditionalFormatting>
  <conditionalFormatting sqref="E66:I66">
    <cfRule type="expression" dxfId="1759" priority="21">
      <formula>$H66=0</formula>
    </cfRule>
  </conditionalFormatting>
  <conditionalFormatting sqref="J66:K66">
    <cfRule type="expression" dxfId="1758" priority="22">
      <formula>$J66=0</formula>
    </cfRule>
  </conditionalFormatting>
  <conditionalFormatting sqref="L66">
    <cfRule type="expression" dxfId="1757" priority="20">
      <formula>$L67=0</formula>
    </cfRule>
  </conditionalFormatting>
  <conditionalFormatting sqref="J66:K66">
    <cfRule type="expression" dxfId="1756" priority="24">
      <formula>$J66&gt;0</formula>
    </cfRule>
  </conditionalFormatting>
  <conditionalFormatting sqref="L66">
    <cfRule type="expression" dxfId="1755" priority="18">
      <formula>$L66&lt;0</formula>
    </cfRule>
    <cfRule type="expression" dxfId="1754" priority="19">
      <formula>$L66&gt;0</formula>
    </cfRule>
  </conditionalFormatting>
  <conditionalFormatting sqref="J66:K66">
    <cfRule type="expression" dxfId="1753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2" priority="12">
      <formula>$H10=0</formula>
    </cfRule>
  </conditionalFormatting>
  <conditionalFormatting sqref="J10:K10">
    <cfRule type="expression" dxfId="1751" priority="13">
      <formula>$J10=0</formula>
    </cfRule>
  </conditionalFormatting>
  <conditionalFormatting sqref="L10">
    <cfRule type="expression" dxfId="1750" priority="11">
      <formula>$L11=0</formula>
    </cfRule>
  </conditionalFormatting>
  <conditionalFormatting sqref="J10:K10">
    <cfRule type="expression" dxfId="1749" priority="15">
      <formula>$J10&gt;0</formula>
    </cfRule>
  </conditionalFormatting>
  <conditionalFormatting sqref="L10">
    <cfRule type="expression" dxfId="1748" priority="9">
      <formula>$L10&lt;0</formula>
    </cfRule>
    <cfRule type="expression" dxfId="1747" priority="10">
      <formula>$L10&gt;0</formula>
    </cfRule>
  </conditionalFormatting>
  <conditionalFormatting sqref="J10:K10">
    <cfRule type="expression" dxfId="1746" priority="14">
      <formula>$J10&lt;0</formula>
    </cfRule>
  </conditionalFormatting>
  <conditionalFormatting sqref="E26:E28 E30 E45:E49 E36:E43">
    <cfRule type="expression" dxfId="1745" priority="8">
      <formula>$H26=0</formula>
    </cfRule>
  </conditionalFormatting>
  <conditionalFormatting sqref="E29">
    <cfRule type="expression" dxfId="1744" priority="7">
      <formula>$H29=0</formula>
    </cfRule>
  </conditionalFormatting>
  <conditionalFormatting sqref="E31">
    <cfRule type="expression" dxfId="1743" priority="6">
      <formula>$H31=0</formula>
    </cfRule>
  </conditionalFormatting>
  <conditionalFormatting sqref="E32">
    <cfRule type="expression" dxfId="1742" priority="5">
      <formula>$H32=0</formula>
    </cfRule>
  </conditionalFormatting>
  <conditionalFormatting sqref="E44">
    <cfRule type="expression" dxfId="1741" priority="4">
      <formula>$H44=0</formula>
    </cfRule>
  </conditionalFormatting>
  <conditionalFormatting sqref="E35">
    <cfRule type="expression" dxfId="1740" priority="3">
      <formula>$H35=0</formula>
    </cfRule>
  </conditionalFormatting>
  <conditionalFormatting sqref="E33">
    <cfRule type="expression" dxfId="1739" priority="2">
      <formula>$H33=0</formula>
    </cfRule>
  </conditionalFormatting>
  <conditionalFormatting sqref="E34">
    <cfRule type="expression" dxfId="1738" priority="1">
      <formula>$H34=0</formula>
    </cfRule>
  </conditionalFormatting>
  <hyperlinks>
    <hyperlink ref="E23" location="BIIB!A1" display="BIIB"/>
    <hyperlink ref="E24" location="MYL!A1" display="MYL"/>
    <hyperlink ref="E11" location="SIG!A1" display="SIG"/>
    <hyperlink ref="E25" location="AAPL!A1" display="AAPL"/>
    <hyperlink ref="E26" location="AXP!A1" display="AXP"/>
    <hyperlink ref="E18" location="DG!A1" display="DG"/>
    <hyperlink ref="E27" location="PINC!A1" display="PINC"/>
    <hyperlink ref="E28" location="FOXA!A1" display="FOXA"/>
    <hyperlink ref="E19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5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3" location="ULTA!A1" display="ULTA"/>
    <hyperlink ref="E6" location="AAP!A1" display="AAP"/>
    <hyperlink ref="E20" location="COST!A1" display="COST"/>
    <hyperlink ref="E38" location="CPN!A1" display="CPN"/>
    <hyperlink ref="E39" location="EW!A1" display="EW"/>
    <hyperlink ref="E21" location="TJX!A1" display="TJX"/>
    <hyperlink ref="E5" location="WBA!A1" display="WBA"/>
    <hyperlink ref="E16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2" location="WFC!A1" display="WFC"/>
    <hyperlink ref="E51" location="AA!A1" display="AA"/>
    <hyperlink ref="E52" location="CF!A1" display="CF"/>
    <hyperlink ref="E2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4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7982.2480000015403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6706.4880000016083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6704.960000000021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-1.9999984124297043E-3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7" priority="7">
      <formula>#REF!&gt;0</formula>
    </cfRule>
    <cfRule type="expression" dxfId="173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9"/>
  <sheetViews>
    <sheetView zoomScaleNormal="100" workbookViewId="0">
      <pane ySplit="1" topLeftCell="A487" activePane="bottomLeft" state="frozen"/>
      <selection pane="bottomLeft" activeCell="I510" sqref="I51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6704.960000000021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</sheetData>
  <conditionalFormatting sqref="D3:D509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9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9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9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0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314.64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314.64</v>
      </c>
      <c r="R4" s="507">
        <v>-3.5000000000000001E-3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346.10399999999998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342.95760000000001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339.81119999999999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336.66480000000001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333.51839999999999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330.37200000000001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327.22559999999999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324.07920000000001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320.93279999999999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317.78640000000001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314.64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311.49359999999996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308.34719999999999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305.20079999999996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302.05439999999999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298.90799999999996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295.76159999999999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292.61520000000002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289.46879999999999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286.32240000000002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283.17599999999999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5" priority="58">
      <formula>F19&gt;0</formula>
    </cfRule>
    <cfRule type="expression" dxfId="17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3" priority="47">
      <formula>H25&gt;0</formula>
    </cfRule>
    <cfRule type="expression" dxfId="1732" priority="48">
      <formula>H25&lt;0</formula>
    </cfRule>
  </conditionalFormatting>
  <conditionalFormatting sqref="M39">
    <cfRule type="expression" dxfId="1731" priority="45">
      <formula>M39&gt;0</formula>
    </cfRule>
    <cfRule type="expression" dxfId="1730" priority="46">
      <formula>M39&lt;0</formula>
    </cfRule>
  </conditionalFormatting>
  <conditionalFormatting sqref="F61:F67">
    <cfRule type="expression" dxfId="1729" priority="43">
      <formula>F61&gt;0</formula>
    </cfRule>
    <cfRule type="expression" dxfId="1728" priority="44">
      <formula>F61&lt;0</formula>
    </cfRule>
  </conditionalFormatting>
  <conditionalFormatting sqref="H61:H67">
    <cfRule type="expression" dxfId="1727" priority="41">
      <formula>H61&gt;0</formula>
    </cfRule>
    <cfRule type="expression" dxfId="1726" priority="42">
      <formula>H61&lt;0</formula>
    </cfRule>
  </conditionalFormatting>
  <conditionalFormatting sqref="F21:F24">
    <cfRule type="expression" dxfId="1725" priority="39">
      <formula>F21&gt;0</formula>
    </cfRule>
    <cfRule type="expression" dxfId="1724" priority="40">
      <formula>F21&lt;0</formula>
    </cfRule>
  </conditionalFormatting>
  <conditionalFormatting sqref="H21:H24">
    <cfRule type="expression" dxfId="1723" priority="37">
      <formula>H21&gt;0</formula>
    </cfRule>
    <cfRule type="expression" dxfId="1722" priority="38">
      <formula>H21&lt;0</formula>
    </cfRule>
  </conditionalFormatting>
  <conditionalFormatting sqref="I25:I28">
    <cfRule type="expression" dxfId="1721" priority="31">
      <formula>I25&gt;0</formula>
    </cfRule>
    <cfRule type="expression" dxfId="1720" priority="32">
      <formula>I25&lt;0</formula>
    </cfRule>
  </conditionalFormatting>
  <conditionalFormatting sqref="I21:I24">
    <cfRule type="expression" dxfId="1719" priority="29">
      <formula>I21&gt;0</formula>
    </cfRule>
    <cfRule type="expression" dxfId="1718" priority="30">
      <formula>I21&lt;0</formula>
    </cfRule>
  </conditionalFormatting>
  <conditionalFormatting sqref="H29">
    <cfRule type="expression" dxfId="1717" priority="27">
      <formula>H29&gt;0</formula>
    </cfRule>
    <cfRule type="expression" dxfId="1716" priority="28">
      <formula>H29&lt;0</formula>
    </cfRule>
  </conditionalFormatting>
  <conditionalFormatting sqref="H30">
    <cfRule type="expression" dxfId="1715" priority="25">
      <formula>H30&gt;0</formula>
    </cfRule>
    <cfRule type="expression" dxfId="1714" priority="26">
      <formula>H30&lt;0</formula>
    </cfRule>
  </conditionalFormatting>
  <conditionalFormatting sqref="H31">
    <cfRule type="expression" dxfId="1713" priority="23">
      <formula>H31&gt;0</formula>
    </cfRule>
    <cfRule type="expression" dxfId="1712" priority="24">
      <formula>H31&lt;0</formula>
    </cfRule>
  </conditionalFormatting>
  <conditionalFormatting sqref="Q7">
    <cfRule type="expression" dxfId="1711" priority="21">
      <formula>Q7&gt;0</formula>
    </cfRule>
    <cfRule type="expression" dxfId="1710" priority="22">
      <formula>Q7&lt;0</formula>
    </cfRule>
  </conditionalFormatting>
  <conditionalFormatting sqref="Q8">
    <cfRule type="expression" dxfId="1709" priority="19">
      <formula>Q8&gt;0</formula>
    </cfRule>
    <cfRule type="expression" dxfId="1708" priority="20">
      <formula>Q8&lt;0</formula>
    </cfRule>
  </conditionalFormatting>
  <conditionalFormatting sqref="F73:F82">
    <cfRule type="expression" dxfId="1707" priority="17">
      <formula>F73&gt;0</formula>
    </cfRule>
    <cfRule type="expression" dxfId="1706" priority="18">
      <formula>F73&lt;0</formula>
    </cfRule>
  </conditionalFormatting>
  <conditionalFormatting sqref="H73:H76">
    <cfRule type="expression" dxfId="1705" priority="15">
      <formula>H73&gt;0</formula>
    </cfRule>
    <cfRule type="expression" dxfId="1704" priority="16">
      <formula>H73&lt;0</formula>
    </cfRule>
  </conditionalFormatting>
  <conditionalFormatting sqref="F69:F72">
    <cfRule type="expression" dxfId="1703" priority="13">
      <formula>F69&gt;0</formula>
    </cfRule>
    <cfRule type="expression" dxfId="1702" priority="14">
      <formula>F69&lt;0</formula>
    </cfRule>
  </conditionalFormatting>
  <conditionalFormatting sqref="H69:H72">
    <cfRule type="expression" dxfId="1701" priority="11">
      <formula>H69&gt;0</formula>
    </cfRule>
    <cfRule type="expression" dxfId="1700" priority="12">
      <formula>H69&lt;0</formula>
    </cfRule>
  </conditionalFormatting>
  <conditionalFormatting sqref="I73:I76">
    <cfRule type="expression" dxfId="1699" priority="9">
      <formula>I73&gt;0</formula>
    </cfRule>
    <cfRule type="expression" dxfId="1698" priority="10">
      <formula>I73&lt;0</formula>
    </cfRule>
  </conditionalFormatting>
  <conditionalFormatting sqref="I69:I72">
    <cfRule type="expression" dxfId="1697" priority="7">
      <formula>I69&gt;0</formula>
    </cfRule>
    <cfRule type="expression" dxfId="1696" priority="8">
      <formula>I69&lt;0</formula>
    </cfRule>
  </conditionalFormatting>
  <conditionalFormatting sqref="H77">
    <cfRule type="expression" dxfId="1695" priority="5">
      <formula>H77&gt;0</formula>
    </cfRule>
    <cfRule type="expression" dxfId="1694" priority="6">
      <formula>H77&lt;0</formula>
    </cfRule>
  </conditionalFormatting>
  <conditionalFormatting sqref="H78">
    <cfRule type="expression" dxfId="1693" priority="3">
      <formula>H78&gt;0</formula>
    </cfRule>
    <cfRule type="expression" dxfId="1692" priority="4">
      <formula>H78&lt;0</formula>
    </cfRule>
  </conditionalFormatting>
  <conditionalFormatting sqref="H79">
    <cfRule type="expression" dxfId="1691" priority="1">
      <formula>H79&gt;0</formula>
    </cfRule>
    <cfRule type="expression" dxfId="16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39.020000000000003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39.020000000000003</v>
      </c>
      <c r="R4" s="507">
        <v>2.5999999999999999E-3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42.922000000000004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42.531800000000004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42.141600000000004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41.751400000000004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41.361200000000004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40.971000000000004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40.580800000000004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40.190600000000003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39.800400000000003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39.410200000000003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39.020000000000003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38.629800000000003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38.239600000000003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37.849400000000003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37.459200000000003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37.069000000000003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36.678800000000003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36.288600000000002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35.898400000000002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35.508200000000002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35.118000000000002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9" priority="29">
      <formula>N19&gt;0</formula>
    </cfRule>
    <cfRule type="expression" dxfId="16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7" priority="23">
      <formula>F22&gt;0</formula>
    </cfRule>
    <cfRule type="expression" dxfId="1686" priority="24">
      <formula>F22&lt;0</formula>
    </cfRule>
  </conditionalFormatting>
  <conditionalFormatting sqref="H22:H31">
    <cfRule type="expression" dxfId="1685" priority="21">
      <formula>H22&gt;0</formula>
    </cfRule>
    <cfRule type="expression" dxfId="1684" priority="22">
      <formula>H22&lt;0</formula>
    </cfRule>
  </conditionalFormatting>
  <conditionalFormatting sqref="I21:J31">
    <cfRule type="expression" dxfId="1683" priority="19">
      <formula>I21&gt;0</formula>
    </cfRule>
    <cfRule type="expression" dxfId="1682" priority="20">
      <formula>I21&lt;0</formula>
    </cfRule>
  </conditionalFormatting>
  <conditionalFormatting sqref="Q8">
    <cfRule type="expression" dxfId="1681" priority="11">
      <formula>Q8&gt;0</formula>
    </cfRule>
    <cfRule type="expression" dxfId="1680" priority="12">
      <formula>Q8&lt;0</formula>
    </cfRule>
  </conditionalFormatting>
  <conditionalFormatting sqref="Q7">
    <cfRule type="expression" dxfId="1679" priority="13">
      <formula>Q7&gt;0</formula>
    </cfRule>
    <cfRule type="expression" dxfId="1678" priority="14">
      <formula>Q7&lt;0</formula>
    </cfRule>
  </conditionalFormatting>
  <conditionalFormatting sqref="F56:F66">
    <cfRule type="expression" dxfId="1677" priority="9">
      <formula>F56&gt;0</formula>
    </cfRule>
    <cfRule type="expression" dxfId="1676" priority="10">
      <formula>F56&lt;0</formula>
    </cfRule>
  </conditionalFormatting>
  <conditionalFormatting sqref="H56:H66">
    <cfRule type="expression" dxfId="1675" priority="7">
      <formula>H56&gt;0</formula>
    </cfRule>
    <cfRule type="expression" dxfId="1674" priority="8">
      <formula>H56&lt;0</formula>
    </cfRule>
  </conditionalFormatting>
  <conditionalFormatting sqref="I56:I66">
    <cfRule type="expression" dxfId="1673" priority="5">
      <formula>I56&gt;0</formula>
    </cfRule>
    <cfRule type="expression" dxfId="1672" priority="6">
      <formula>I56&lt;0</formula>
    </cfRule>
  </conditionalFormatting>
  <conditionalFormatting sqref="F21">
    <cfRule type="expression" dxfId="1671" priority="3">
      <formula>F21&gt;0</formula>
    </cfRule>
    <cfRule type="expression" dxfId="1670" priority="4">
      <formula>F21&lt;0</formula>
    </cfRule>
  </conditionalFormatting>
  <conditionalFormatting sqref="H21">
    <cfRule type="expression" dxfId="1669" priority="1">
      <formula>H21&gt;0</formula>
    </cfRule>
    <cfRule type="expression" dxfId="16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65.5</v>
      </c>
      <c r="R4" s="227">
        <v>-1.5299999999999999E-2</v>
      </c>
      <c r="T4" s="1"/>
      <c r="AB4" s="230"/>
      <c r="AE4" s="230"/>
    </row>
    <row r="5" spans="1:31" x14ac:dyDescent="0.25">
      <c r="B5" s="489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6550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1313.7099999999955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155.84000000000015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2.4372239668697709E-2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100</v>
      </c>
      <c r="D23" s="352"/>
      <c r="E23" s="352"/>
      <c r="F23" s="353">
        <f>SumByColor($A$23,F2:F21)</f>
        <v>6533</v>
      </c>
      <c r="G23" s="352"/>
      <c r="H23" s="352">
        <f>SumByColor($A$23,H2:H21)</f>
        <v>50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828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830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72.050000000000011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71.39500000000001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70.740000000000009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70.085000000000008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69.430000000000007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68.775000000000006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68.12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67.465000000000003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66.81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66.155000000000001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64.844999999999999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64.19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63.534999999999997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62.879999999999995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62.224999999999994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61.569999999999993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60.915000000000006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60.260000000000005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59.605000000000004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58.95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7" priority="52">
      <formula>N23&gt;0</formula>
    </cfRule>
    <cfRule type="expression" dxfId="1666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5" priority="46">
      <formula>F79&gt;0</formula>
    </cfRule>
    <cfRule type="expression" dxfId="1664" priority="47">
      <formula>F79&lt;0</formula>
    </cfRule>
  </conditionalFormatting>
  <conditionalFormatting sqref="H79:H97 H101:H118">
    <cfRule type="expression" dxfId="1663" priority="44">
      <formula>H79&gt;0</formula>
    </cfRule>
    <cfRule type="expression" dxfId="1662" priority="45">
      <formula>H79&lt;0</formula>
    </cfRule>
  </conditionalFormatting>
  <conditionalFormatting sqref="I75:I97 I100:I118">
    <cfRule type="expression" dxfId="1661" priority="42">
      <formula>I75&gt;0</formula>
    </cfRule>
    <cfRule type="expression" dxfId="1660" priority="43">
      <formula>I75&lt;0</formula>
    </cfRule>
  </conditionalFormatting>
  <conditionalFormatting sqref="Q7">
    <cfRule type="expression" dxfId="1659" priority="40">
      <formula>Q7&gt;0</formula>
    </cfRule>
    <cfRule type="expression" dxfId="1658" priority="41">
      <formula>Q7&lt;0</formula>
    </cfRule>
  </conditionalFormatting>
  <conditionalFormatting sqref="Q8">
    <cfRule type="expression" dxfId="1657" priority="38">
      <formula>Q8&gt;0</formula>
    </cfRule>
    <cfRule type="expression" dxfId="1656" priority="39">
      <formula>Q8&lt;0</formula>
    </cfRule>
  </conditionalFormatting>
  <conditionalFormatting sqref="F75:F78">
    <cfRule type="expression" dxfId="1655" priority="36">
      <formula>F75&gt;0</formula>
    </cfRule>
    <cfRule type="expression" dxfId="1654" priority="37">
      <formula>F75&lt;0</formula>
    </cfRule>
  </conditionalFormatting>
  <conditionalFormatting sqref="H75:H78">
    <cfRule type="expression" dxfId="1653" priority="34">
      <formula>H75&gt;0</formula>
    </cfRule>
    <cfRule type="expression" dxfId="1652" priority="35">
      <formula>H75&lt;0</formula>
    </cfRule>
  </conditionalFormatting>
  <conditionalFormatting sqref="F100:F114">
    <cfRule type="expression" dxfId="1651" priority="28">
      <formula>F100&gt;0</formula>
    </cfRule>
    <cfRule type="expression" dxfId="1650" priority="29">
      <formula>F100&lt;0</formula>
    </cfRule>
  </conditionalFormatting>
  <conditionalFormatting sqref="H100:H114">
    <cfRule type="expression" dxfId="1649" priority="26">
      <formula>H100&gt;0</formula>
    </cfRule>
    <cfRule type="expression" dxfId="1648" priority="27">
      <formula>H100&lt;0</formula>
    </cfRule>
  </conditionalFormatting>
  <conditionalFormatting sqref="F29:F61">
    <cfRule type="expression" dxfId="1647" priority="24">
      <formula>F29&gt;0</formula>
    </cfRule>
    <cfRule type="expression" dxfId="1646" priority="25">
      <formula>F29&lt;0</formula>
    </cfRule>
  </conditionalFormatting>
  <conditionalFormatting sqref="H29:H61">
    <cfRule type="expression" dxfId="1645" priority="22">
      <formula>H29&gt;0</formula>
    </cfRule>
    <cfRule type="expression" dxfId="1644" priority="23">
      <formula>H29&lt;0</formula>
    </cfRule>
  </conditionalFormatting>
  <conditionalFormatting sqref="J38:J68">
    <cfRule type="expression" dxfId="1643" priority="20">
      <formula>J38&gt;0</formula>
    </cfRule>
    <cfRule type="expression" dxfId="1642" priority="21">
      <formula>J38&lt;0</formula>
    </cfRule>
  </conditionalFormatting>
  <conditionalFormatting sqref="J43">
    <cfRule type="expression" dxfId="1641" priority="18">
      <formula>J43&gt;0</formula>
    </cfRule>
    <cfRule type="expression" dxfId="1640" priority="19">
      <formula>J43&lt;0</formula>
    </cfRule>
  </conditionalFormatting>
  <conditionalFormatting sqref="Q9">
    <cfRule type="expression" dxfId="1639" priority="12">
      <formula>Q9&gt;0</formula>
    </cfRule>
    <cfRule type="expression" dxfId="1638" priority="13">
      <formula>Q9&lt;0</formula>
    </cfRule>
  </conditionalFormatting>
  <conditionalFormatting sqref="R4">
    <cfRule type="expression" dxfId="1637" priority="14">
      <formula>R4&gt;0</formula>
    </cfRule>
    <cfRule type="expression" dxfId="1636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5" priority="9">
      <formula>F120&gt;0</formula>
    </cfRule>
    <cfRule type="expression" dxfId="1634" priority="10">
      <formula>F120&lt;0</formula>
    </cfRule>
  </conditionalFormatting>
  <conditionalFormatting sqref="H120:H160">
    <cfRule type="expression" dxfId="1633" priority="7">
      <formula>H120&gt;0</formula>
    </cfRule>
    <cfRule type="expression" dxfId="1632" priority="8">
      <formula>H120&lt;0</formula>
    </cfRule>
  </conditionalFormatting>
  <conditionalFormatting sqref="J129:J160">
    <cfRule type="expression" dxfId="1631" priority="5">
      <formula>J129&gt;0</formula>
    </cfRule>
    <cfRule type="expression" dxfId="1630" priority="6">
      <formula>J129&lt;0</formula>
    </cfRule>
  </conditionalFormatting>
  <conditionalFormatting sqref="J134">
    <cfRule type="expression" dxfId="1629" priority="3">
      <formula>J134&gt;0</formula>
    </cfRule>
    <cfRule type="expression" dxfId="1628" priority="4">
      <formula>J134&lt;0</formula>
    </cfRule>
  </conditionalFormatting>
  <conditionalFormatting sqref="J31:J35">
    <cfRule type="expression" dxfId="1627" priority="1">
      <formula>J31&gt;0</formula>
    </cfRule>
    <cfRule type="expression" dxfId="1626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156.41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156.41</v>
      </c>
      <c r="R4" s="507">
        <v>-4.4000000000000003E-3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172.05100000000002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170.48690000000002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168.9228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167.3587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165.7946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164.23050000000001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162.66640000000001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161.10230000000001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159.53819999999999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157.97409999999999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156.41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154.8459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153.2818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151.71769999999998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150.15359999999998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148.58949999999999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147.02539999999999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145.46129999999999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143.8972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142.3331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140.76900000000001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4" priority="35">
      <formula>N19&gt;0</formula>
    </cfRule>
    <cfRule type="expression" dxfId="161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2" priority="21">
      <formula>F25&gt;0</formula>
    </cfRule>
    <cfRule type="expression" dxfId="1611" priority="22">
      <formula>F25&lt;0</formula>
    </cfRule>
  </conditionalFormatting>
  <conditionalFormatting sqref="H25:H47">
    <cfRule type="expression" dxfId="1610" priority="19">
      <formula>H25&gt;0</formula>
    </cfRule>
    <cfRule type="expression" dxfId="1609" priority="20">
      <formula>H25&lt;0</formula>
    </cfRule>
  </conditionalFormatting>
  <conditionalFormatting sqref="I25:I27">
    <cfRule type="expression" dxfId="1608" priority="15">
      <formula>I25&gt;0</formula>
    </cfRule>
    <cfRule type="expression" dxfId="1607" priority="16">
      <formula>I25&lt;0</formula>
    </cfRule>
  </conditionalFormatting>
  <conditionalFormatting sqref="Q7">
    <cfRule type="expression" dxfId="1606" priority="5">
      <formula>Q7&gt;0</formula>
    </cfRule>
    <cfRule type="expression" dxfId="1605" priority="6">
      <formula>Q7&lt;0</formula>
    </cfRule>
  </conditionalFormatting>
  <conditionalFormatting sqref="Q8">
    <cfRule type="expression" dxfId="1604" priority="3">
      <formula>Q8&gt;0</formula>
    </cfRule>
    <cfRule type="expression" dxfId="160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93.53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93.53</v>
      </c>
      <c r="R4" s="490">
        <v>-3.5000000000000001E-3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102.88300000000001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101.94770000000001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101.01240000000001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100.0771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99.141800000000003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98.206500000000005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97.271200000000007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96.335900000000009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95.400599999999997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94.465299999999999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93.53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92.594700000000003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91.659400000000005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90.724099999999993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89.788799999999995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88.853499999999997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87.918199999999999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86.982900000000001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86.047600000000003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85.112300000000005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84.177000000000007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2" priority="9">
      <formula>F36&gt;0</formula>
    </cfRule>
    <cfRule type="expression" dxfId="1601" priority="10">
      <formula>F36&lt;0</formula>
    </cfRule>
  </conditionalFormatting>
  <conditionalFormatting sqref="F25:F35">
    <cfRule type="expression" dxfId="1600" priority="7">
      <formula>F25&gt;0</formula>
    </cfRule>
    <cfRule type="expression" dxfId="1599" priority="8">
      <formula>F25&lt;0</formula>
    </cfRule>
  </conditionalFormatting>
  <conditionalFormatting sqref="H25:H35">
    <cfRule type="expression" dxfId="1598" priority="5">
      <formula>H25&gt;0</formula>
    </cfRule>
    <cfRule type="expression" dxfId="1597" priority="6">
      <formula>H25&lt;0</formula>
    </cfRule>
  </conditionalFormatting>
  <conditionalFormatting sqref="Q7">
    <cfRule type="expression" dxfId="1596" priority="3">
      <formula>Q7&gt;0</formula>
    </cfRule>
    <cfRule type="expression" dxfId="1595" priority="4">
      <formula>Q7&lt;0</formula>
    </cfRule>
  </conditionalFormatting>
  <conditionalFormatting sqref="Q8">
    <cfRule type="expression" dxfId="1594" priority="1">
      <formula>Q8&gt;0</formula>
    </cfRule>
    <cfRule type="expression" dxfId="159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83.97</v>
      </c>
      <c r="R4" s="512">
        <v>-1.5E-3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4198.5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1677.380000000001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392.5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0.10312664214398319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92.367000000000004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91.527300000000011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90.687600000000003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89.84790000000001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89.008200000000002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88.168500000000009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87.328800000000001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86.489100000000008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85.6494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84.809700000000007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83.97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83.130299999999991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82.290599999999998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81.45089999999999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80.611199999999997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79.771499999999989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78.931799999999996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78.092100000000002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77.252400000000009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76.412700000000001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75.573000000000008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2" priority="35">
      <formula>F25&gt;0</formula>
    </cfRule>
    <cfRule type="expression" dxfId="1591" priority="36">
      <formula>F25&lt;0</formula>
    </cfRule>
  </conditionalFormatting>
  <conditionalFormatting sqref="Q7">
    <cfRule type="expression" dxfId="1590" priority="33">
      <formula>Q7&gt;0</formula>
    </cfRule>
    <cfRule type="expression" dxfId="1589" priority="34">
      <formula>Q7&lt;0</formula>
    </cfRule>
  </conditionalFormatting>
  <conditionalFormatting sqref="Q8">
    <cfRule type="expression" dxfId="1588" priority="31">
      <formula>Q8&gt;0</formula>
    </cfRule>
    <cfRule type="expression" dxfId="1587" priority="32">
      <formula>Q8&lt;0</formula>
    </cfRule>
  </conditionalFormatting>
  <conditionalFormatting sqref="F41:F46">
    <cfRule type="expression" dxfId="1586" priority="29">
      <formula>F41&gt;0</formula>
    </cfRule>
    <cfRule type="expression" dxfId="1585" priority="30">
      <formula>F41&lt;0</formula>
    </cfRule>
  </conditionalFormatting>
  <conditionalFormatting sqref="H41:H46">
    <cfRule type="expression" dxfId="1584" priority="27">
      <formula>H41&gt;0</formula>
    </cfRule>
    <cfRule type="expression" dxfId="1583" priority="28">
      <formula>H41&lt;0</formula>
    </cfRule>
  </conditionalFormatting>
  <conditionalFormatting sqref="F89:F110">
    <cfRule type="expression" dxfId="1582" priority="25">
      <formula>F89&gt;0</formula>
    </cfRule>
    <cfRule type="expression" dxfId="1581" priority="26">
      <formula>F89&lt;0</formula>
    </cfRule>
  </conditionalFormatting>
  <conditionalFormatting sqref="H89:H110">
    <cfRule type="expression" dxfId="1580" priority="23">
      <formula>H89&gt;0</formula>
    </cfRule>
    <cfRule type="expression" dxfId="1579" priority="24">
      <formula>H89&lt;0</formula>
    </cfRule>
  </conditionalFormatting>
  <conditionalFormatting sqref="Q10">
    <cfRule type="expression" dxfId="1578" priority="21">
      <formula>Q10&gt;0</formula>
    </cfRule>
    <cfRule type="expression" dxfId="1577" priority="22">
      <formula>Q10&lt;0</formula>
    </cfRule>
  </conditionalFormatting>
  <conditionalFormatting sqref="J25:J38">
    <cfRule type="expression" dxfId="1576" priority="19">
      <formula>J25&gt;0</formula>
    </cfRule>
    <cfRule type="expression" dxfId="1575" priority="20">
      <formula>J25&lt;0</formula>
    </cfRule>
  </conditionalFormatting>
  <conditionalFormatting sqref="K25:K38">
    <cfRule type="expression" dxfId="1574" priority="17">
      <formula>K25&gt;0</formula>
    </cfRule>
    <cfRule type="expression" dxfId="1573" priority="18">
      <formula>K25&lt;0</formula>
    </cfRule>
  </conditionalFormatting>
  <conditionalFormatting sqref="L25:L38">
    <cfRule type="expression" dxfId="1572" priority="15">
      <formula>L25&gt;0</formula>
    </cfRule>
    <cfRule type="expression" dxfId="1571" priority="16">
      <formula>L25&lt;0</formula>
    </cfRule>
  </conditionalFormatting>
  <conditionalFormatting sqref="J40">
    <cfRule type="expression" dxfId="1570" priority="13">
      <formula>J40&gt;0</formula>
    </cfRule>
    <cfRule type="expression" dxfId="1569" priority="14">
      <formula>J40&lt;0</formula>
    </cfRule>
  </conditionalFormatting>
  <conditionalFormatting sqref="L39">
    <cfRule type="expression" dxfId="1568" priority="9">
      <formula>L39&gt;0</formula>
    </cfRule>
    <cfRule type="expression" dxfId="1567" priority="10">
      <formula>L39&lt;0</formula>
    </cfRule>
  </conditionalFormatting>
  <conditionalFormatting sqref="F39">
    <cfRule type="expression" dxfId="1566" priority="7">
      <formula>F39&gt;0</formula>
    </cfRule>
    <cfRule type="expression" dxfId="1565" priority="8">
      <formula>F39&lt;0</formula>
    </cfRule>
  </conditionalFormatting>
  <conditionalFormatting sqref="H39">
    <cfRule type="expression" dxfId="1564" priority="5">
      <formula>H39&gt;0</formula>
    </cfRule>
    <cfRule type="expression" dxfId="1563" priority="6">
      <formula>H39&lt;0</formula>
    </cfRule>
  </conditionalFormatting>
  <conditionalFormatting sqref="J41">
    <cfRule type="expression" dxfId="1562" priority="3">
      <formula>J41&gt;0</formula>
    </cfRule>
    <cfRule type="expression" dxfId="1561" priority="4">
      <formula>J41&lt;0</formula>
    </cfRule>
  </conditionalFormatting>
  <conditionalFormatting sqref="J42">
    <cfRule type="expression" dxfId="1" priority="1">
      <formula>J42&gt;0</formula>
    </cfRule>
    <cfRule type="expression" dxfId="0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33.200000000000003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33.200000000000003</v>
      </c>
      <c r="R4" s="490">
        <v>-1.4500000000000001E-2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36.520000000000003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36.188000000000002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35.856000000000009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35.524000000000008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35.192000000000007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34.860000000000007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34.528000000000006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34.196000000000005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33.864000000000004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33.532000000000004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33.200000000000003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32.868000000000002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32.536000000000001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32.204000000000001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31.872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31.540000000000003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31.208000000000002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30.876000000000005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30.544000000000004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30.212000000000003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29.880000000000003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0" priority="31">
      <formula>F29&gt;0</formula>
    </cfRule>
    <cfRule type="expression" dxfId="1559" priority="32">
      <formula>F29&lt;0</formula>
    </cfRule>
  </conditionalFormatting>
  <conditionalFormatting sqref="F29 F31:F35">
    <cfRule type="expression" dxfId="1558" priority="33">
      <formula>F29&gt;0</formula>
    </cfRule>
    <cfRule type="expression" dxfId="1557" priority="34">
      <formula>F29&lt;0</formula>
    </cfRule>
  </conditionalFormatting>
  <conditionalFormatting sqref="H29 H31:H35">
    <cfRule type="expression" dxfId="1556" priority="29">
      <formula>H29&gt;0</formula>
    </cfRule>
    <cfRule type="expression" dxfId="1555" priority="30">
      <formula>H29&lt;0</formula>
    </cfRule>
  </conditionalFormatting>
  <conditionalFormatting sqref="F21:F28">
    <cfRule type="expression" dxfId="1554" priority="27">
      <formula>F21&gt;0</formula>
    </cfRule>
    <cfRule type="expression" dxfId="1553" priority="28">
      <formula>F21&lt;0</formula>
    </cfRule>
  </conditionalFormatting>
  <conditionalFormatting sqref="H21:H28">
    <cfRule type="expression" dxfId="1552" priority="25">
      <formula>H21&gt;0</formula>
    </cfRule>
    <cfRule type="expression" dxfId="1551" priority="26">
      <formula>H21&lt;0</formula>
    </cfRule>
  </conditionalFormatting>
  <conditionalFormatting sqref="Q8">
    <cfRule type="expression" dxfId="1550" priority="21">
      <formula>Q8&gt;0</formula>
    </cfRule>
    <cfRule type="expression" dxfId="1549" priority="22">
      <formula>Q8&lt;0</formula>
    </cfRule>
  </conditionalFormatting>
  <conditionalFormatting sqref="Q7">
    <cfRule type="expression" dxfId="1548" priority="23">
      <formula>Q7&gt;0</formula>
    </cfRule>
    <cfRule type="expression" dxfId="1547" priority="24">
      <formula>Q7&lt;0</formula>
    </cfRule>
  </conditionalFormatting>
  <conditionalFormatting sqref="F30">
    <cfRule type="expression" dxfId="1546" priority="19">
      <formula>F30&gt;0</formula>
    </cfRule>
    <cfRule type="expression" dxfId="1545" priority="20">
      <formula>F30&lt;0</formula>
    </cfRule>
  </conditionalFormatting>
  <conditionalFormatting sqref="H30">
    <cfRule type="expression" dxfId="1544" priority="17">
      <formula>H30&gt;0</formula>
    </cfRule>
    <cfRule type="expression" dxfId="1543" priority="18">
      <formula>H30&lt;0</formula>
    </cfRule>
  </conditionalFormatting>
  <conditionalFormatting sqref="F68 F70:F74">
    <cfRule type="expression" dxfId="1542" priority="13">
      <formula>F68&gt;0</formula>
    </cfRule>
    <cfRule type="expression" dxfId="1541" priority="14">
      <formula>F68&lt;0</formula>
    </cfRule>
  </conditionalFormatting>
  <conditionalFormatting sqref="F68 F70:F74">
    <cfRule type="expression" dxfId="1540" priority="15">
      <formula>F68&gt;0</formula>
    </cfRule>
    <cfRule type="expression" dxfId="1539" priority="16">
      <formula>F68&lt;0</formula>
    </cfRule>
  </conditionalFormatting>
  <conditionalFormatting sqref="H68 H70:H74">
    <cfRule type="expression" dxfId="1538" priority="11">
      <formula>H68&gt;0</formula>
    </cfRule>
    <cfRule type="expression" dxfId="1537" priority="12">
      <formula>H68&lt;0</formula>
    </cfRule>
  </conditionalFormatting>
  <conditionalFormatting sqref="F60:F67">
    <cfRule type="expression" dxfId="1536" priority="9">
      <formula>F60&gt;0</formula>
    </cfRule>
    <cfRule type="expression" dxfId="1535" priority="10">
      <formula>F60&lt;0</formula>
    </cfRule>
  </conditionalFormatting>
  <conditionalFormatting sqref="H60:H67">
    <cfRule type="expression" dxfId="1534" priority="7">
      <formula>H60&gt;0</formula>
    </cfRule>
    <cfRule type="expression" dxfId="1533" priority="8">
      <formula>H60&lt;0</formula>
    </cfRule>
  </conditionalFormatting>
  <conditionalFormatting sqref="F69">
    <cfRule type="expression" dxfId="1532" priority="5">
      <formula>F69&gt;0</formula>
    </cfRule>
    <cfRule type="expression" dxfId="1531" priority="6">
      <formula>F69&lt;0</formula>
    </cfRule>
  </conditionalFormatting>
  <conditionalFormatting sqref="H69">
    <cfRule type="expression" dxfId="1530" priority="3">
      <formula>H69&gt;0</formula>
    </cfRule>
    <cfRule type="expression" dxfId="1529" priority="4">
      <formula>H69&lt;0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26.13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26.13</v>
      </c>
      <c r="R4" s="490">
        <v>-3.8E-3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28.743000000000002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28.4817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28.220400000000001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27.959099999999999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27.697800000000001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27.436499999999999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27.1752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26.913899999999998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26.6526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26.391299999999998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26.13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25.8687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25.607399999999998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25.3461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25.084799999999998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24.823499999999999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24.562199999999997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24.300899999999999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24.0396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23.778300000000002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23.516999999999999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6" priority="11">
      <formula>F33&gt;0</formula>
    </cfRule>
    <cfRule type="expression" dxfId="1525" priority="12">
      <formula>F33&lt;0</formula>
    </cfRule>
  </conditionalFormatting>
  <conditionalFormatting sqref="Q7">
    <cfRule type="expression" dxfId="1524" priority="9">
      <formula>Q7&gt;0</formula>
    </cfRule>
    <cfRule type="expression" dxfId="1523" priority="10">
      <formula>Q7&lt;0</formula>
    </cfRule>
  </conditionalFormatting>
  <conditionalFormatting sqref="Q8">
    <cfRule type="expression" dxfId="1522" priority="7">
      <formula>Q8&gt;0</formula>
    </cfRule>
    <cfRule type="expression" dxfId="1521" priority="8">
      <formula>Q8&lt;0</formula>
    </cfRule>
  </conditionalFormatting>
  <conditionalFormatting sqref="F25:F32">
    <cfRule type="expression" dxfId="1520" priority="5">
      <formula>F25&gt;0</formula>
    </cfRule>
    <cfRule type="expression" dxfId="1519" priority="6">
      <formula>F25&lt;0</formula>
    </cfRule>
  </conditionalFormatting>
  <conditionalFormatting sqref="H25:H32">
    <cfRule type="expression" dxfId="1518" priority="3">
      <formula>H25&gt;0</formula>
    </cfRule>
    <cfRule type="expression" dxfId="1517" priority="4">
      <formula>H25&lt;0</formula>
    </cfRule>
  </conditionalFormatting>
  <conditionalFormatting sqref="Q10">
    <cfRule type="expression" dxfId="1516" priority="1">
      <formula>Q10&gt;0</formula>
    </cfRule>
    <cfRule type="expression" dxfId="15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14.61</v>
      </c>
      <c r="R4" s="490">
        <v>2.7000000000000001E-3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2922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833.82999999999447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-449.59000000000015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-0.13334658128657401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16.071000000000002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15.924900000000001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15.7788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15.6327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15.486600000000001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15.3405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15.1944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15.048299999999999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14.902200000000001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14.7561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14.61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14.463899999999999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14.317799999999998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14.1717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14.025599999999999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13.879499999999998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13.733399999999998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13.587300000000001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13.4412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13.2951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13.148999999999999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4" priority="65">
      <formula>F32&gt;0</formula>
    </cfRule>
    <cfRule type="expression" dxfId="1513" priority="66">
      <formula>F32&lt;0</formula>
    </cfRule>
  </conditionalFormatting>
  <conditionalFormatting sqref="Q7">
    <cfRule type="expression" dxfId="1512" priority="63">
      <formula>Q7&gt;0</formula>
    </cfRule>
    <cfRule type="expression" dxfId="1511" priority="64">
      <formula>Q7&lt;0</formula>
    </cfRule>
  </conditionalFormatting>
  <conditionalFormatting sqref="Q8">
    <cfRule type="expression" dxfId="1510" priority="61">
      <formula>Q8&gt;0</formula>
    </cfRule>
    <cfRule type="expression" dxfId="1509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8" priority="53">
      <formula>M58&gt;0</formula>
    </cfRule>
    <cfRule type="expression" dxfId="1507" priority="54">
      <formula>M58&lt;0</formula>
    </cfRule>
  </conditionalFormatting>
  <conditionalFormatting sqref="Q10">
    <cfRule type="expression" dxfId="1506" priority="51">
      <formula>Q10&gt;0</formula>
    </cfRule>
    <cfRule type="expression" dxfId="1505" priority="52">
      <formula>Q10&lt;0</formula>
    </cfRule>
  </conditionalFormatting>
  <conditionalFormatting sqref="F29:F31">
    <cfRule type="expression" dxfId="1504" priority="49">
      <formula>F29&gt;0</formula>
    </cfRule>
    <cfRule type="expression" dxfId="1503" priority="50">
      <formula>F29&lt;0</formula>
    </cfRule>
  </conditionalFormatting>
  <conditionalFormatting sqref="H29:H31">
    <cfRule type="expression" dxfId="1502" priority="47">
      <formula>H29&gt;0</formula>
    </cfRule>
    <cfRule type="expression" dxfId="1501" priority="48">
      <formula>H29&lt;0</formula>
    </cfRule>
  </conditionalFormatting>
  <conditionalFormatting sqref="F83:F94">
    <cfRule type="expression" dxfId="1500" priority="45">
      <formula>F83&gt;0</formula>
    </cfRule>
    <cfRule type="expression" dxfId="1499" priority="46">
      <formula>F83&lt;0</formula>
    </cfRule>
  </conditionalFormatting>
  <conditionalFormatting sqref="H83:H94">
    <cfRule type="expression" dxfId="1498" priority="43">
      <formula>H83&gt;0</formula>
    </cfRule>
    <cfRule type="expression" dxfId="1497" priority="44">
      <formula>H83&lt;0</formula>
    </cfRule>
  </conditionalFormatting>
  <conditionalFormatting sqref="J41">
    <cfRule type="expression" dxfId="1496" priority="41">
      <formula>J41&gt;0</formula>
    </cfRule>
    <cfRule type="expression" dxfId="1495" priority="42">
      <formula>J41&lt;0</formula>
    </cfRule>
  </conditionalFormatting>
  <conditionalFormatting sqref="J39:J47 J49">
    <cfRule type="expression" dxfId="1494" priority="39">
      <formula>J39&gt;0</formula>
    </cfRule>
    <cfRule type="expression" dxfId="1493" priority="40">
      <formula>J39&lt;0</formula>
    </cfRule>
  </conditionalFormatting>
  <conditionalFormatting sqref="F48 H48">
    <cfRule type="expression" dxfId="1492" priority="37">
      <formula>F48&gt;0</formula>
    </cfRule>
    <cfRule type="expression" dxfId="1491" priority="38">
      <formula>F48&lt;0</formula>
    </cfRule>
  </conditionalFormatting>
  <conditionalFormatting sqref="J48">
    <cfRule type="expression" dxfId="1490" priority="35">
      <formula>J48&gt;0</formula>
    </cfRule>
    <cfRule type="expression" dxfId="1489" priority="36">
      <formula>J48&lt;0</formula>
    </cfRule>
  </conditionalFormatting>
  <conditionalFormatting sqref="K41:K52">
    <cfRule type="expression" dxfId="1488" priority="33">
      <formula>K41&gt;0</formula>
    </cfRule>
    <cfRule type="expression" dxfId="1487" priority="34">
      <formula>K41&lt;0</formula>
    </cfRule>
  </conditionalFormatting>
  <conditionalFormatting sqref="K39:K52">
    <cfRule type="expression" dxfId="1486" priority="31">
      <formula>K39&gt;0</formula>
    </cfRule>
    <cfRule type="expression" dxfId="1485" priority="32">
      <formula>K39&lt;0</formula>
    </cfRule>
  </conditionalFormatting>
  <conditionalFormatting sqref="F102:F118 H102:H118 H120:H128 F120:F128">
    <cfRule type="expression" dxfId="1484" priority="27">
      <formula>F102&gt;0</formula>
    </cfRule>
    <cfRule type="expression" dxfId="1483" priority="28">
      <formula>F102&lt;0</formula>
    </cfRule>
  </conditionalFormatting>
  <conditionalFormatting sqref="F96:F101">
    <cfRule type="expression" dxfId="1482" priority="25">
      <formula>F96&gt;0</formula>
    </cfRule>
    <cfRule type="expression" dxfId="1481" priority="26">
      <formula>F96&lt;0</formula>
    </cfRule>
  </conditionalFormatting>
  <conditionalFormatting sqref="H96:H101">
    <cfRule type="expression" dxfId="1480" priority="23">
      <formula>H96&gt;0</formula>
    </cfRule>
    <cfRule type="expression" dxfId="1479" priority="24">
      <formula>H96&lt;0</formula>
    </cfRule>
  </conditionalFormatting>
  <conditionalFormatting sqref="J112">
    <cfRule type="expression" dxfId="1478" priority="21">
      <formula>J112&gt;0</formula>
    </cfRule>
    <cfRule type="expression" dxfId="1477" priority="22">
      <formula>J112&lt;0</formula>
    </cfRule>
  </conditionalFormatting>
  <conditionalFormatting sqref="J110:J118 J120">
    <cfRule type="expression" dxfId="1476" priority="19">
      <formula>J110&gt;0</formula>
    </cfRule>
    <cfRule type="expression" dxfId="1475" priority="20">
      <formula>J110&lt;0</formula>
    </cfRule>
  </conditionalFormatting>
  <conditionalFormatting sqref="F119 H119">
    <cfRule type="expression" dxfId="1474" priority="17">
      <formula>F119&gt;0</formula>
    </cfRule>
    <cfRule type="expression" dxfId="1473" priority="18">
      <formula>F119&lt;0</formula>
    </cfRule>
  </conditionalFormatting>
  <conditionalFormatting sqref="J119">
    <cfRule type="expression" dxfId="1472" priority="15">
      <formula>J119&gt;0</formula>
    </cfRule>
    <cfRule type="expression" dxfId="1471" priority="16">
      <formula>J119&lt;0</formula>
    </cfRule>
  </conditionalFormatting>
  <conditionalFormatting sqref="K112:K123">
    <cfRule type="expression" dxfId="1470" priority="13">
      <formula>K112&gt;0</formula>
    </cfRule>
    <cfRule type="expression" dxfId="1469" priority="14">
      <formula>K112&lt;0</formula>
    </cfRule>
  </conditionalFormatting>
  <conditionalFormatting sqref="K110:K123">
    <cfRule type="expression" dxfId="1468" priority="11">
      <formula>K110&gt;0</formula>
    </cfRule>
    <cfRule type="expression" dxfId="1467" priority="12">
      <formula>K110&lt;0</formula>
    </cfRule>
  </conditionalFormatting>
  <conditionalFormatting sqref="J121">
    <cfRule type="expression" dxfId="1466" priority="9">
      <formula>J121&gt;0</formula>
    </cfRule>
    <cfRule type="expression" dxfId="1465" priority="10">
      <formula>J121&lt;0</formula>
    </cfRule>
  </conditionalFormatting>
  <conditionalFormatting sqref="F25:F28">
    <cfRule type="expression" dxfId="1464" priority="7">
      <formula>F25&gt;0</formula>
    </cfRule>
    <cfRule type="expression" dxfId="1463" priority="8">
      <formula>F25&lt;0</formula>
    </cfRule>
  </conditionalFormatting>
  <conditionalFormatting sqref="H25:H28">
    <cfRule type="expression" dxfId="1462" priority="5">
      <formula>H25&gt;0</formula>
    </cfRule>
    <cfRule type="expression" dxfId="1461" priority="6">
      <formula>H25&lt;0</formula>
    </cfRule>
  </conditionalFormatting>
  <conditionalFormatting sqref="J27:J29">
    <cfRule type="expression" dxfId="1460" priority="3">
      <formula>J27&gt;0</formula>
    </cfRule>
    <cfRule type="expression" dxfId="1459" priority="4">
      <formula>J27&lt;0</formula>
    </cfRule>
  </conditionalFormatting>
  <conditionalFormatting sqref="J30:J31">
    <cfRule type="expression" dxfId="1458" priority="1">
      <formula>J30&gt;0</formula>
    </cfRule>
    <cfRule type="expression" dxfId="1457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57.16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57.16</v>
      </c>
      <c r="R4" s="490">
        <v>-2.7900000000000001E-2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62.876000000000005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62.304400000000001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61.732799999999997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61.161200000000001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60.589599999999997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60.018000000000001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59.446399999999997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58.8748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58.303199999999997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57.7316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57.16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56.588399999999993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56.016799999999996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55.445199999999993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54.873599999999996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54.301999999999992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53.730399999999996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53.158799999999999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52.587199999999996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52.015599999999999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51.443999999999996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41.17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41.17</v>
      </c>
      <c r="R4" s="490">
        <v>-1.2500000000000001E-2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45.287000000000006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44.875300000000003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44.463600000000007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44.051900000000003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43.640200000000007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43.228500000000004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42.816800000000001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42.405100000000004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41.993400000000001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41.581700000000005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41.17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40.758299999999998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40.346600000000002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39.934899999999999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39.523200000000003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39.111499999999999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38.699799999999996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38.288100000000007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37.876400000000004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37.464700000000001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37.053000000000004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</v>
      </c>
      <c r="R4" s="490">
        <v>5.4999999999999997E-3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70.400000000000006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69.760000000000005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69.12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68.48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67.84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66.56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65.92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65.28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64.64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63.36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62.72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62.08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61.44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60.16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59.52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58.88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58.24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27.11</v>
      </c>
      <c r="R4" s="512">
        <v>-2.5999999999999999E-3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29.821000000000002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29.549900000000001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29.2788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29.0077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28.736599999999999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28.465500000000002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28.194400000000002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27.923300000000001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27.652200000000001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27.3811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26.838899999999999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26.567799999999998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26.296699999999998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26.025599999999997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25.754499999999997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25.4834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25.212299999999999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24.941200000000002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24.670100000000001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24.399000000000001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54</v>
      </c>
      <c r="R4" s="490">
        <v>4.0300000000000002E-2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59.400000000000006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58.860000000000007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58.320000000000007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57.78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57.24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56.7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56.160000000000004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55.620000000000005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55.08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54.54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54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53.46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52.92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52.379999999999995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51.839999999999996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51.3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50.76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50.220000000000006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49.68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49.14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48.6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24.85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24.85</v>
      </c>
      <c r="R4" s="490">
        <v>2.1399999999999999E-2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27.335000000000004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27.086500000000004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26.838000000000005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26.589500000000005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26.341000000000001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26.092500000000001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25.844000000000001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25.595500000000001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25.347000000000001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25.098500000000001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24.601500000000001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24.353000000000002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24.104500000000002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23.856000000000002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23.607500000000002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23.359000000000002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23.110500000000002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22.862000000000002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22.613500000000002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22.365000000000002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75.53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75.53</v>
      </c>
      <c r="R4" s="490">
        <v>-6.3E-3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83.083000000000013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82.327700000000007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81.572400000000002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80.817100000000011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80.061800000000005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79.3065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78.551200000000009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77.795900000000003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77.040599999999998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76.285300000000007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75.53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74.774699999999996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74.019400000000005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73.264099999999999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72.508799999999994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71.753500000000003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70.998199999999997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70.242900000000006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69.4876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68.732300000000009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67.977000000000004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171.83</v>
      </c>
      <c r="R4" s="512">
        <v>1.5E-3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5154.9000000000005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679.80000000000109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679.80000000000109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0.15190721995039244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189.01300000000003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187.29470000000003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185.57640000000004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183.85810000000004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182.13980000000004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180.42150000000001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178.70320000000001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176.98490000000001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175.26660000000001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173.54830000000001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171.83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170.11170000000001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168.39340000000001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166.67510000000001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164.95680000000002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163.23850000000002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161.52019999999999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159.80190000000002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158.08360000000002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156.36530000000002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154.64700000000002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13.48</v>
      </c>
      <c r="R4" s="490">
        <v>-1.6799999999999999E-2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86272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-1450.91899999835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-16066.489999999976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-0.15699361989804597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16.445599999999999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16.3108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16.175999999999998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16.0412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15.9064</v>
      </c>
    </row>
    <row r="47" spans="2:16" x14ac:dyDescent="0.25">
      <c r="O47" s="81">
        <v>1.17</v>
      </c>
      <c r="P47" s="81">
        <f t="shared" ref="P47:P53" si="2">O47*$Q$4</f>
        <v>15.771599999999999</v>
      </c>
    </row>
    <row r="48" spans="2:16" x14ac:dyDescent="0.25">
      <c r="G48" s="29"/>
      <c r="O48" s="81">
        <v>1.1599999999999999</v>
      </c>
      <c r="P48" s="81">
        <f t="shared" si="2"/>
        <v>15.636799999999999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15.501999999999999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15.367199999999999</v>
      </c>
    </row>
    <row r="51" spans="1:16" x14ac:dyDescent="0.25">
      <c r="O51" s="81">
        <v>1.1299999999999999</v>
      </c>
      <c r="P51" s="81">
        <f t="shared" si="2"/>
        <v>15.232399999999998</v>
      </c>
    </row>
    <row r="52" spans="1:16" x14ac:dyDescent="0.25">
      <c r="O52" s="81">
        <v>1.1200000000000001</v>
      </c>
      <c r="P52" s="81">
        <f t="shared" si="2"/>
        <v>15.097600000000002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14.962800000000001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14.828000000000001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14.693200000000001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14.558400000000001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14.4236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14.288800000000002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14.154000000000002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14.019200000000001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13.884400000000001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13.749600000000001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13.614800000000001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13.48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13.3452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13.2104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13.0756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12.940799999999999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12.805999999999999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12.671199999999999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12.5364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12.4016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12.2668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12.132000000000001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11.997200000000001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11.862400000000001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11.727600000000001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11.5928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11.458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" si="73">C105*(E105-D105)</f>
        <v>-15103.999999999996</v>
      </c>
      <c r="G105" s="39">
        <f t="shared" ref="G105" si="74">D105*C105</f>
        <v>102336</v>
      </c>
      <c r="H105" s="227">
        <f t="shared" ref="H105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6">IF(C125=0, 0,D125*C125)</f>
        <v>68120</v>
      </c>
      <c r="H125" s="377">
        <f t="shared" ref="H125:H131" si="77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6"/>
        <v>0</v>
      </c>
      <c r="H126" s="377" t="str">
        <f t="shared" si="77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6"/>
        <v>0</v>
      </c>
      <c r="H127" s="377" t="str">
        <f t="shared" si="77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6"/>
        <v>75600</v>
      </c>
      <c r="H128" s="377">
        <f t="shared" si="77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6"/>
        <v>0</v>
      </c>
      <c r="H129" s="377" t="str">
        <f t="shared" si="77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6"/>
        <v>82367.28</v>
      </c>
      <c r="H130" s="377">
        <f t="shared" si="77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6"/>
        <v>0</v>
      </c>
      <c r="H131" s="377" t="str">
        <f t="shared" si="77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8">C133*(E133-D133)</f>
        <v>-29017.579999999998</v>
      </c>
      <c r="G133" s="375">
        <f t="shared" ref="G133:G162" si="79">D133*C133</f>
        <v>91417.900000000009</v>
      </c>
      <c r="H133" s="376">
        <f t="shared" ref="H133:H162" si="80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8"/>
        <v>-31836.35999999999</v>
      </c>
      <c r="G134" s="375">
        <f t="shared" si="79"/>
        <v>101483.62</v>
      </c>
      <c r="H134" s="376">
        <f t="shared" si="80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8"/>
        <v>-34009.06</v>
      </c>
      <c r="G135" s="375">
        <f t="shared" si="79"/>
        <v>109418.42</v>
      </c>
      <c r="H135" s="376">
        <f t="shared" si="80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8"/>
        <v>-34008.920000000006</v>
      </c>
      <c r="G136" s="375">
        <f t="shared" si="79"/>
        <v>101358.28000000001</v>
      </c>
      <c r="H136" s="376">
        <f t="shared" si="80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8"/>
        <v>-39575.879999999997</v>
      </c>
      <c r="G137" s="375">
        <f t="shared" si="79"/>
        <v>108716.71999999999</v>
      </c>
      <c r="H137" s="376">
        <f t="shared" si="80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8"/>
        <v>-38892.919999999991</v>
      </c>
      <c r="G138" s="375">
        <f t="shared" si="79"/>
        <v>110180.68</v>
      </c>
      <c r="H138" s="376">
        <f t="shared" si="80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8"/>
        <v>-39649.22</v>
      </c>
      <c r="G139" s="375">
        <f t="shared" si="79"/>
        <v>101232.94</v>
      </c>
      <c r="H139" s="376">
        <f t="shared" si="80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8"/>
        <v>-41303.94</v>
      </c>
      <c r="G140" s="375">
        <f t="shared" si="79"/>
        <v>94046.46</v>
      </c>
      <c r="H140" s="376">
        <f t="shared" si="80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8"/>
        <v>-42699.159999999996</v>
      </c>
      <c r="G141" s="375">
        <f t="shared" si="79"/>
        <v>101024.04</v>
      </c>
      <c r="H141" s="376">
        <f t="shared" si="80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8"/>
        <v>-47715.600000000006</v>
      </c>
      <c r="G142" s="375">
        <f t="shared" si="79"/>
        <v>107500.44</v>
      </c>
      <c r="H142" s="376">
        <f t="shared" si="80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8"/>
        <v>-46809.119999999995</v>
      </c>
      <c r="G143" s="375">
        <f t="shared" si="79"/>
        <v>113864.21999999999</v>
      </c>
      <c r="H143" s="376">
        <f t="shared" si="80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8"/>
        <v>-47694.16</v>
      </c>
      <c r="G144" s="375">
        <f t="shared" si="79"/>
        <v>126525.44</v>
      </c>
      <c r="H144" s="376">
        <f t="shared" si="80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8"/>
        <v>-48128</v>
      </c>
      <c r="G145" s="375">
        <f t="shared" si="79"/>
        <v>129280</v>
      </c>
      <c r="H145" s="376">
        <f t="shared" si="80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8"/>
        <v>-48155.4</v>
      </c>
      <c r="G146" s="375">
        <f t="shared" si="79"/>
        <v>113708.88</v>
      </c>
      <c r="H146" s="376">
        <f t="shared" si="80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8"/>
        <v>-42239.579999999994</v>
      </c>
      <c r="G147" s="375">
        <f t="shared" si="79"/>
        <v>100564.46</v>
      </c>
      <c r="H147" s="376">
        <f t="shared" si="80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8"/>
        <v>-42072.46</v>
      </c>
      <c r="G148" s="375">
        <f t="shared" si="79"/>
        <v>100397.34000000001</v>
      </c>
      <c r="H148" s="376">
        <f t="shared" si="80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8"/>
        <v>-45543.96</v>
      </c>
      <c r="G149" s="375">
        <f t="shared" si="79"/>
        <v>132958.98000000001</v>
      </c>
      <c r="H149" s="376">
        <f t="shared" si="80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8"/>
        <v>-45906.62000000001</v>
      </c>
      <c r="G150" s="375">
        <f t="shared" si="79"/>
        <v>158980.96</v>
      </c>
      <c r="H150" s="376">
        <f t="shared" si="80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8"/>
        <v>-51777.299999999996</v>
      </c>
      <c r="G151" s="375">
        <f t="shared" si="79"/>
        <v>171590.94</v>
      </c>
      <c r="H151" s="377">
        <f t="shared" si="80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8"/>
        <v>-49664.193999999989</v>
      </c>
      <c r="G152" s="375">
        <f t="shared" si="79"/>
        <v>158920.21399999998</v>
      </c>
      <c r="H152" s="377">
        <f t="shared" si="80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8"/>
        <v>-47987.500000000015</v>
      </c>
      <c r="G153" s="375">
        <f t="shared" si="79"/>
        <v>145958.78</v>
      </c>
      <c r="H153" s="377">
        <f t="shared" si="80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8"/>
        <v>-47702.966000000015</v>
      </c>
      <c r="G154" s="375">
        <f t="shared" si="79"/>
        <v>158434.24600000001</v>
      </c>
      <c r="H154" s="377">
        <f t="shared" si="80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8"/>
        <v>-60971.399999999987</v>
      </c>
      <c r="G155" s="375">
        <f t="shared" si="79"/>
        <v>170139.24</v>
      </c>
      <c r="H155" s="377">
        <f t="shared" si="80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8"/>
        <v>-77656.859999999986</v>
      </c>
      <c r="G156" s="375">
        <f t="shared" si="79"/>
        <v>166354.54</v>
      </c>
      <c r="H156" s="377">
        <f t="shared" si="80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8"/>
        <v>-85359.959999999992</v>
      </c>
      <c r="G157" s="375">
        <f t="shared" si="79"/>
        <v>169945.68</v>
      </c>
      <c r="H157" s="377">
        <f t="shared" si="80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8"/>
        <v>-100883.47199999999</v>
      </c>
      <c r="G158" s="375">
        <f t="shared" si="79"/>
        <v>169887.61199999999</v>
      </c>
      <c r="H158" s="376">
        <f t="shared" si="80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8"/>
        <v>-97651.02</v>
      </c>
      <c r="G159" s="375">
        <f t="shared" si="79"/>
        <v>169848.9</v>
      </c>
      <c r="H159" s="376">
        <f t="shared" si="80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8"/>
        <v>-97231.731999999989</v>
      </c>
      <c r="G160" s="375">
        <f t="shared" si="79"/>
        <v>165974.95199999999</v>
      </c>
      <c r="H160" s="376">
        <f t="shared" si="80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8"/>
        <v>-97234.865999999995</v>
      </c>
      <c r="G161" s="375">
        <f t="shared" si="79"/>
        <v>169723.08599999998</v>
      </c>
      <c r="H161" s="376">
        <f t="shared" si="80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8"/>
        <v>-104373.632</v>
      </c>
      <c r="G162" s="375">
        <f t="shared" si="79"/>
        <v>197776.17199999999</v>
      </c>
      <c r="H162" s="376">
        <f t="shared" si="80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8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8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81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81"/>
        <v>-94166.28</v>
      </c>
      <c r="G166" s="375">
        <f t="shared" ref="G166:G173" si="82">IF(C166=0, 0,D166*C166)</f>
        <v>165387.56</v>
      </c>
      <c r="H166" s="376">
        <f t="shared" ref="H166:H173" si="83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81"/>
        <v>-91969.787999999986</v>
      </c>
      <c r="G167" s="375">
        <f t="shared" si="82"/>
        <v>157393.788</v>
      </c>
      <c r="H167" s="376">
        <f t="shared" si="83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81"/>
        <v>-91154.7</v>
      </c>
      <c r="G168" s="375">
        <f t="shared" si="82"/>
        <v>145246.5</v>
      </c>
      <c r="H168" s="376">
        <f t="shared" si="83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81"/>
        <v>-92238.461999999985</v>
      </c>
      <c r="G169" s="375">
        <f t="shared" si="82"/>
        <v>161141.78199999998</v>
      </c>
      <c r="H169" s="376">
        <f t="shared" si="83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81"/>
        <v>-89571.54800000001</v>
      </c>
      <c r="G170" s="375">
        <f t="shared" si="82"/>
        <v>152607.92800000001</v>
      </c>
      <c r="H170" s="376">
        <f t="shared" si="83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81"/>
        <v>-89550.534</v>
      </c>
      <c r="G171" s="375">
        <f t="shared" si="82"/>
        <v>169006.91400000002</v>
      </c>
      <c r="H171" s="376">
        <f t="shared" si="83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81"/>
        <v>-89678.238000000012</v>
      </c>
      <c r="G172" s="375">
        <f t="shared" si="82"/>
        <v>165029.61800000002</v>
      </c>
      <c r="H172" s="376">
        <f t="shared" si="83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81"/>
        <v>-89511.821999999986</v>
      </c>
      <c r="G173" s="375">
        <f t="shared" si="82"/>
        <v>168968.20199999999</v>
      </c>
      <c r="H173" s="376">
        <f t="shared" si="83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4">C174*(E174-D174)</f>
        <v>-89632.347999999984</v>
      </c>
      <c r="G174" s="375">
        <f t="shared" ref="G174:G185" si="85">IF(C174=0, 0,D174*C174)</f>
        <v>164983.728</v>
      </c>
      <c r="H174" s="376">
        <f t="shared" ref="H174:H225" si="86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4"/>
        <v>-93372.971999999994</v>
      </c>
      <c r="G175" s="375">
        <f t="shared" si="85"/>
        <v>172761.372</v>
      </c>
      <c r="H175" s="376">
        <f t="shared" si="86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4"/>
        <v>-91747.44</v>
      </c>
      <c r="G176" s="375">
        <f t="shared" si="85"/>
        <v>168784.32</v>
      </c>
      <c r="H176" s="376">
        <f t="shared" si="86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4"/>
        <v>-80757.467999999993</v>
      </c>
      <c r="G177" s="375">
        <f t="shared" si="85"/>
        <v>159727.26799999998</v>
      </c>
      <c r="H177" s="377">
        <f t="shared" si="86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4"/>
        <v>-72386.955999999976</v>
      </c>
      <c r="G178" s="375">
        <f t="shared" si="85"/>
        <v>164888.61599999998</v>
      </c>
      <c r="H178" s="377">
        <f t="shared" si="86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4"/>
        <v>-62830.615999999987</v>
      </c>
      <c r="G179" s="375">
        <f t="shared" si="85"/>
        <v>164888.61599999998</v>
      </c>
      <c r="H179" s="377">
        <f t="shared" si="86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4"/>
        <v>-66133.584000000003</v>
      </c>
      <c r="G180" s="375">
        <f t="shared" si="85"/>
        <v>164387.60399999999</v>
      </c>
      <c r="H180" s="377">
        <f t="shared" si="86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4"/>
        <v>-61160.576000000008</v>
      </c>
      <c r="G181" s="375">
        <f t="shared" si="85"/>
        <v>164331.93599999999</v>
      </c>
      <c r="H181" s="377">
        <f t="shared" si="86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4"/>
        <v>-58033.889999999992</v>
      </c>
      <c r="G182" s="375">
        <f t="shared" si="85"/>
        <v>164266.99</v>
      </c>
      <c r="H182" s="377">
        <f t="shared" si="86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4"/>
        <v>-56328.439999999988</v>
      </c>
      <c r="G183" s="375">
        <f t="shared" si="85"/>
        <v>148531.07999999999</v>
      </c>
      <c r="H183" s="377">
        <f t="shared" si="86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4"/>
        <v>-57894.720000000016</v>
      </c>
      <c r="G184" s="375">
        <f t="shared" si="85"/>
        <v>163942.26</v>
      </c>
      <c r="H184" s="376">
        <f t="shared" si="86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4"/>
        <v>-58904.104000000007</v>
      </c>
      <c r="G185" s="375">
        <f t="shared" si="85"/>
        <v>167796.78400000001</v>
      </c>
      <c r="H185" s="376">
        <f t="shared" si="86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7">C186*(E186-D186)</f>
        <v>-69928.587000000014</v>
      </c>
      <c r="G186" s="375">
        <f t="shared" ref="G186:G225" si="88">IF(C186=0, 0,D186*C186)</f>
        <v>206559.20699999999</v>
      </c>
      <c r="H186" s="376">
        <f t="shared" si="86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7"/>
        <v>-66302.234199999992</v>
      </c>
      <c r="G187" s="375">
        <f t="shared" si="88"/>
        <v>185059.5742</v>
      </c>
      <c r="H187" s="376">
        <f t="shared" si="86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7"/>
        <v>-59729.712599999977</v>
      </c>
      <c r="G188" s="375">
        <f t="shared" si="88"/>
        <v>167542.63259999998</v>
      </c>
      <c r="H188" s="376">
        <f t="shared" si="86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7"/>
        <v>-65233.308000000005</v>
      </c>
      <c r="G189" s="375">
        <f t="shared" si="88"/>
        <v>188202.64799999999</v>
      </c>
      <c r="H189" s="376">
        <f t="shared" si="86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7"/>
        <v>-64902.603600000009</v>
      </c>
      <c r="G190" s="375">
        <f t="shared" si="88"/>
        <v>167102.28360000002</v>
      </c>
      <c r="H190" s="376">
        <f t="shared" si="86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7"/>
        <v>-66452.265800000008</v>
      </c>
      <c r="G191" s="375">
        <f t="shared" si="88"/>
        <v>168143.46580000001</v>
      </c>
      <c r="H191" s="376">
        <f t="shared" si="86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7"/>
        <v>-64191.270599999982</v>
      </c>
      <c r="G192" s="375">
        <f t="shared" si="88"/>
        <v>167068.4106</v>
      </c>
      <c r="H192" s="376">
        <f t="shared" si="86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7"/>
        <v>-53072.044600000016</v>
      </c>
      <c r="G193" s="375">
        <f t="shared" si="88"/>
        <v>155298.88460000002</v>
      </c>
      <c r="H193" s="376">
        <f t="shared" si="86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7"/>
        <v>-54016.789200000007</v>
      </c>
      <c r="G194" s="375">
        <f t="shared" si="88"/>
        <v>166959.04920000001</v>
      </c>
      <c r="H194" s="376">
        <f t="shared" si="86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7"/>
        <v>-40694.080000000002</v>
      </c>
      <c r="G195" s="375">
        <f t="shared" si="88"/>
        <v>148852.48000000001</v>
      </c>
      <c r="H195" s="376">
        <f t="shared" si="86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7"/>
        <v>-41622.116400000006</v>
      </c>
      <c r="G196" s="375">
        <f t="shared" si="88"/>
        <v>161235.47640000001</v>
      </c>
      <c r="H196" s="376">
        <f t="shared" si="86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7"/>
        <v>-39713.673000000003</v>
      </c>
      <c r="G197" s="375">
        <f t="shared" si="88"/>
        <v>166592.253</v>
      </c>
      <c r="H197" s="376">
        <f t="shared" si="86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7"/>
        <v>-39679.2474</v>
      </c>
      <c r="G198" s="375">
        <f t="shared" si="88"/>
        <v>160002.82739999998</v>
      </c>
      <c r="H198" s="376">
        <f t="shared" si="86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7"/>
        <v>-40600.177800000019</v>
      </c>
      <c r="G199" s="375">
        <f t="shared" si="88"/>
        <v>166510.9578</v>
      </c>
      <c r="H199" s="376">
        <f t="shared" si="86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7"/>
        <v>-37192.92720000002</v>
      </c>
      <c r="G200" s="375">
        <f t="shared" si="88"/>
        <v>159811.00720000002</v>
      </c>
      <c r="H200" s="376">
        <f t="shared" si="86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7"/>
        <v>-28198.487200000018</v>
      </c>
      <c r="G201" s="375">
        <f t="shared" si="88"/>
        <v>159811.00720000002</v>
      </c>
      <c r="H201" s="376">
        <f t="shared" si="86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7"/>
        <v>-32939.072999999997</v>
      </c>
      <c r="G202" s="375">
        <f t="shared" si="88"/>
        <v>166785.81299999999</v>
      </c>
      <c r="H202" s="376">
        <f t="shared" si="86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7"/>
        <v>-27080.606799999998</v>
      </c>
      <c r="G203" s="375">
        <f t="shared" si="88"/>
        <v>159610.92679999999</v>
      </c>
      <c r="H203" s="377">
        <f t="shared" si="86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7"/>
        <v>-23278.161400000005</v>
      </c>
      <c r="G204" s="375">
        <f t="shared" si="88"/>
        <v>159479.6814</v>
      </c>
      <c r="H204" s="377">
        <f t="shared" si="86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7"/>
        <v>-27860.058600000004</v>
      </c>
      <c r="G205" s="375">
        <f t="shared" si="88"/>
        <v>166739.35860000001</v>
      </c>
      <c r="H205" s="377">
        <f t="shared" si="86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7"/>
        <v>-29897.277600000016</v>
      </c>
      <c r="G206" s="375">
        <f t="shared" si="88"/>
        <v>166260.29760000002</v>
      </c>
      <c r="H206" s="377">
        <f t="shared" si="86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7"/>
        <v>-34709.179199999977</v>
      </c>
      <c r="G207" s="375">
        <f t="shared" si="88"/>
        <v>165846.07919999998</v>
      </c>
      <c r="H207" s="377">
        <f t="shared" si="86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7"/>
        <v>-41926.063800000004</v>
      </c>
      <c r="G208" s="375">
        <f t="shared" si="88"/>
        <v>165707.6838</v>
      </c>
      <c r="H208" s="377">
        <f t="shared" si="86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7"/>
        <v>-48426.330400000006</v>
      </c>
      <c r="G209" s="375">
        <f t="shared" si="88"/>
        <v>190547.59040000002</v>
      </c>
      <c r="H209" s="377">
        <f t="shared" si="86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7"/>
        <v>-48374.515200000002</v>
      </c>
      <c r="G210" s="375">
        <f t="shared" si="88"/>
        <v>165187.97520000002</v>
      </c>
      <c r="H210" s="376">
        <f t="shared" si="86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7"/>
        <v>-54432.172800000015</v>
      </c>
      <c r="G211" s="375">
        <f t="shared" si="88"/>
        <v>176588.49280000001</v>
      </c>
      <c r="H211" s="376">
        <f t="shared" si="86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7"/>
        <v>-49378.123800000016</v>
      </c>
      <c r="G212" s="375">
        <f t="shared" si="88"/>
        <v>164933.44380000001</v>
      </c>
      <c r="H212" s="376">
        <f t="shared" si="86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7"/>
        <v>-45614.280400000011</v>
      </c>
      <c r="G213" s="375">
        <f t="shared" si="88"/>
        <v>177274.02040000001</v>
      </c>
      <c r="H213" s="376">
        <f t="shared" si="86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7"/>
        <v>-45519.5052</v>
      </c>
      <c r="G214" s="375">
        <f t="shared" si="88"/>
        <v>164849.2452</v>
      </c>
      <c r="H214" s="376">
        <f t="shared" si="86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7"/>
        <v>-45770.165399999983</v>
      </c>
      <c r="G215" s="375">
        <f t="shared" si="88"/>
        <v>164809.56539999999</v>
      </c>
      <c r="H215" s="376">
        <f t="shared" si="86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7"/>
        <v>-41109.240599999997</v>
      </c>
      <c r="G216" s="375">
        <f t="shared" si="88"/>
        <v>164794.08059999999</v>
      </c>
      <c r="H216" s="376">
        <f t="shared" si="86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7"/>
        <v>-37211.283199999991</v>
      </c>
      <c r="G217" s="375">
        <f t="shared" si="88"/>
        <v>158269.10319999998</v>
      </c>
      <c r="H217" s="376">
        <f t="shared" si="86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7"/>
        <v>-38770.067999999999</v>
      </c>
      <c r="G218" s="375">
        <f t="shared" si="88"/>
        <v>164777.628</v>
      </c>
      <c r="H218" s="376">
        <f t="shared" si="86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7"/>
        <v>-33653.890400000018</v>
      </c>
      <c r="G219" s="375">
        <f t="shared" si="88"/>
        <v>157924.0104</v>
      </c>
      <c r="H219" s="376">
        <f t="shared" si="86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7"/>
        <v>-37103.516399999986</v>
      </c>
      <c r="G220" s="375">
        <f t="shared" si="88"/>
        <v>164562.77639999997</v>
      </c>
      <c r="H220" s="376">
        <f t="shared" si="86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7"/>
        <v>-39676.8966</v>
      </c>
      <c r="G221" s="375">
        <f t="shared" si="88"/>
        <v>164523.09660000002</v>
      </c>
      <c r="H221" s="376">
        <f t="shared" si="86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7"/>
        <v>-35572.456799999993</v>
      </c>
      <c r="G222" s="375">
        <f t="shared" si="88"/>
        <v>164483.41680000001</v>
      </c>
      <c r="H222" s="376">
        <f t="shared" si="86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7"/>
        <v>-29514.401999999984</v>
      </c>
      <c r="G223" s="375">
        <f t="shared" si="88"/>
        <v>143679.28200000001</v>
      </c>
      <c r="H223" s="376">
        <f t="shared" si="86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7"/>
        <v>-24105.848799999996</v>
      </c>
      <c r="G224" s="375">
        <f t="shared" si="88"/>
        <v>136358.20879999999</v>
      </c>
      <c r="H224" s="376">
        <f t="shared" si="86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7"/>
        <v>-24823.50120000001</v>
      </c>
      <c r="G225" s="375">
        <f t="shared" si="88"/>
        <v>143649.8412</v>
      </c>
      <c r="H225" s="376">
        <f t="shared" si="86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9">C226*(E226-D226)</f>
        <v>-33713.287800000006</v>
      </c>
      <c r="G226" s="375">
        <f t="shared" ref="G226:G234" si="90">IF(C226=0, 0,D226*C226)</f>
        <v>154198.0478</v>
      </c>
      <c r="H226" s="376">
        <f t="shared" ref="H226:H234" si="91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9"/>
        <v>-34191.285600000003</v>
      </c>
      <c r="G227" s="375">
        <f t="shared" si="90"/>
        <v>158702.04560000001</v>
      </c>
      <c r="H227" s="376">
        <f t="shared" si="91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9"/>
        <v>-33706.974000000009</v>
      </c>
      <c r="G228" s="375">
        <f t="shared" si="90"/>
        <v>158217.734</v>
      </c>
      <c r="H228" s="376">
        <f t="shared" si="91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9"/>
        <v>-35317.9254</v>
      </c>
      <c r="G229" s="375">
        <f t="shared" si="90"/>
        <v>163357.86540000001</v>
      </c>
      <c r="H229" s="376">
        <f t="shared" si="91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9"/>
        <v>-36815.103999999985</v>
      </c>
      <c r="G230" s="375">
        <f t="shared" si="90"/>
        <v>157985.78399999999</v>
      </c>
      <c r="H230" s="376">
        <f t="shared" si="91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9"/>
        <v>-40329.610399999998</v>
      </c>
      <c r="G231" s="375">
        <f t="shared" si="90"/>
        <v>157881.87039999999</v>
      </c>
      <c r="H231" s="376">
        <f t="shared" si="91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9"/>
        <v>-35684.1158</v>
      </c>
      <c r="G232" s="375">
        <f t="shared" si="90"/>
        <v>157782.59580000001</v>
      </c>
      <c r="H232" s="376">
        <f t="shared" si="91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9"/>
        <v>-23709.664000000008</v>
      </c>
      <c r="G233" s="375">
        <f t="shared" si="90"/>
        <v>134887.10400000002</v>
      </c>
      <c r="H233" s="377">
        <f t="shared" si="91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9"/>
        <v>-19054.279999999995</v>
      </c>
      <c r="G234" s="375">
        <f t="shared" si="90"/>
        <v>121666.28</v>
      </c>
      <c r="H234" s="377">
        <f t="shared" si="91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92">C235*(E235-D235)</f>
        <v>-21366.37</v>
      </c>
      <c r="G235" s="375">
        <f t="shared" ref="G235:G243" si="93">IF(C235=0, 0,D235*C235)</f>
        <v>129041.37</v>
      </c>
      <c r="H235" s="377">
        <f t="shared" ref="H235:H243" si="94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92"/>
        <v>-17585.480000000014</v>
      </c>
      <c r="G236" s="375">
        <f t="shared" si="93"/>
        <v>121421.48000000001</v>
      </c>
      <c r="H236" s="377">
        <f t="shared" si="94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92"/>
        <v>-23433.255999999998</v>
      </c>
      <c r="G237" s="375">
        <f t="shared" si="93"/>
        <v>134073.236</v>
      </c>
      <c r="H237" s="377">
        <f t="shared" si="94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92"/>
        <v>-21154.320000000003</v>
      </c>
      <c r="G238" s="375">
        <f t="shared" si="93"/>
        <v>138785.16</v>
      </c>
      <c r="H238" s="377">
        <f t="shared" si="94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92"/>
        <v>-29477.467400000005</v>
      </c>
      <c r="G239" s="375">
        <f t="shared" si="93"/>
        <v>152116.9474</v>
      </c>
      <c r="H239" s="377">
        <f t="shared" si="94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92"/>
        <v>-29453.938799999982</v>
      </c>
      <c r="G240" s="375">
        <f t="shared" si="93"/>
        <v>156191.41879999998</v>
      </c>
      <c r="H240" s="376">
        <f t="shared" si="94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92"/>
        <v>-19172.503200000017</v>
      </c>
      <c r="G241" s="375">
        <f t="shared" si="93"/>
        <v>140043.3432</v>
      </c>
      <c r="H241" s="376">
        <f t="shared" si="94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92"/>
        <v>-13448.017</v>
      </c>
      <c r="G242" s="375">
        <f t="shared" si="93"/>
        <v>132303.45699999999</v>
      </c>
      <c r="H242" s="376">
        <f t="shared" si="94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92"/>
        <v>-12142.820000000009</v>
      </c>
      <c r="G243" s="375">
        <f t="shared" si="93"/>
        <v>126387.82</v>
      </c>
      <c r="H243" s="376">
        <f t="shared" si="94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5">C244*(E244-D244)</f>
        <v>-11873.480000000014</v>
      </c>
      <c r="G244" s="375">
        <f t="shared" ref="G244:G265" si="96">IF(C244=0, 0,D244*C244)</f>
        <v>118633.48000000001</v>
      </c>
      <c r="H244" s="376">
        <f t="shared" ref="H244:H265" si="97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5"/>
        <v>-11929.199999999995</v>
      </c>
      <c r="G245" s="375">
        <f t="shared" si="96"/>
        <v>106009.2</v>
      </c>
      <c r="H245" s="376">
        <f t="shared" si="97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5"/>
        <v>-18473.284199999991</v>
      </c>
      <c r="G246" s="375">
        <f t="shared" si="96"/>
        <v>138853.4442</v>
      </c>
      <c r="H246" s="376">
        <f t="shared" si="97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5"/>
        <v>-18423.393999999993</v>
      </c>
      <c r="G247" s="375">
        <f t="shared" si="96"/>
        <v>146163.554</v>
      </c>
      <c r="H247" s="376">
        <f t="shared" si="97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5"/>
        <v>-17342.266799999998</v>
      </c>
      <c r="G248" s="375">
        <f t="shared" si="96"/>
        <v>138703.7868</v>
      </c>
      <c r="H248" s="376">
        <f t="shared" si="97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5"/>
        <v>-17312.610000000008</v>
      </c>
      <c r="G249" s="375">
        <f t="shared" si="96"/>
        <v>146094.13</v>
      </c>
      <c r="H249" s="376">
        <f t="shared" si="97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5"/>
        <v>-16618.370000000006</v>
      </c>
      <c r="G250" s="375">
        <f t="shared" si="96"/>
        <v>146094.13</v>
      </c>
      <c r="H250" s="376">
        <f t="shared" si="97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5"/>
        <v>-18614.310000000012</v>
      </c>
      <c r="G251" s="375">
        <f t="shared" si="96"/>
        <v>146094.13</v>
      </c>
      <c r="H251" s="376">
        <f t="shared" si="97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5"/>
        <v>-10717.330000000011</v>
      </c>
      <c r="G252" s="375">
        <f t="shared" si="96"/>
        <v>146094.13</v>
      </c>
      <c r="H252" s="376">
        <f t="shared" si="97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5"/>
        <v>-13335.061799999996</v>
      </c>
      <c r="G253" s="375">
        <f t="shared" si="96"/>
        <v>146939.08179999999</v>
      </c>
      <c r="H253" s="376">
        <f t="shared" si="97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5"/>
        <v>-14034.101799999982</v>
      </c>
      <c r="G254" s="375">
        <f t="shared" si="96"/>
        <v>146939.08179999999</v>
      </c>
      <c r="H254" s="376">
        <f t="shared" si="97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5"/>
        <v>-18125.222999999994</v>
      </c>
      <c r="G255" s="375">
        <f t="shared" si="96"/>
        <v>152910.723</v>
      </c>
      <c r="H255" s="376">
        <f t="shared" si="97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5"/>
        <v>-17204.112599999997</v>
      </c>
      <c r="G256" s="375">
        <f t="shared" si="96"/>
        <v>152812.03260000001</v>
      </c>
      <c r="H256" s="376">
        <f t="shared" si="97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5"/>
        <v>-21007.348200000015</v>
      </c>
      <c r="G257" s="375">
        <f t="shared" si="96"/>
        <v>152777.3082</v>
      </c>
      <c r="H257" s="376">
        <f t="shared" si="97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5"/>
        <v>-23836.109799999987</v>
      </c>
      <c r="G258" s="375">
        <f t="shared" si="96"/>
        <v>154748.68979999999</v>
      </c>
      <c r="H258" s="376">
        <f t="shared" si="97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5"/>
        <v>-28747.721799999992</v>
      </c>
      <c r="G259" s="375">
        <f t="shared" si="96"/>
        <v>157458.96179999999</v>
      </c>
      <c r="H259" s="376">
        <f t="shared" si="97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5"/>
        <v>-26852.387599999998</v>
      </c>
      <c r="G260" s="375">
        <f t="shared" si="96"/>
        <v>154703.22759999998</v>
      </c>
      <c r="H260" s="376">
        <f t="shared" si="97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5"/>
        <v>-32892.451199999996</v>
      </c>
      <c r="G261" s="375">
        <f t="shared" si="96"/>
        <v>157338.5912</v>
      </c>
      <c r="H261" s="376">
        <f t="shared" si="97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5"/>
        <v>-28045.401999999998</v>
      </c>
      <c r="G262" s="375">
        <f t="shared" si="96"/>
        <v>157325.32200000001</v>
      </c>
      <c r="H262" s="377">
        <f t="shared" si="97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5"/>
        <v>-28056.67200000001</v>
      </c>
      <c r="G263" s="375">
        <f t="shared" si="96"/>
        <v>154608.592</v>
      </c>
      <c r="H263" s="377">
        <f t="shared" si="97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5"/>
        <v>-34756.773799999995</v>
      </c>
      <c r="G264" s="375">
        <f t="shared" si="96"/>
        <v>157212.5338</v>
      </c>
      <c r="H264" s="377">
        <f t="shared" si="97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5"/>
        <v>-34901.771399999991</v>
      </c>
      <c r="G265" s="375">
        <f t="shared" si="96"/>
        <v>159747.97140000001</v>
      </c>
      <c r="H265" s="377">
        <f t="shared" si="97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8">C266*(E266-D266)</f>
        <v>-36344.291399999995</v>
      </c>
      <c r="G266" s="375">
        <f t="shared" ref="G266:G281" si="99">IF(C266=0, 0,D266*C266)</f>
        <v>166350.4914</v>
      </c>
      <c r="H266" s="377">
        <f t="shared" ref="H266:H281" si="100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8"/>
        <v>-29806.304399999986</v>
      </c>
      <c r="G267" s="375">
        <f t="shared" si="99"/>
        <v>159588.28439999997</v>
      </c>
      <c r="H267" s="377">
        <f t="shared" si="100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8"/>
        <v>-27362.67760000001</v>
      </c>
      <c r="G268" s="375">
        <f t="shared" si="99"/>
        <v>154100.15760000001</v>
      </c>
      <c r="H268" s="377">
        <f t="shared" si="100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8"/>
        <v>-25413.691800000004</v>
      </c>
      <c r="G269" s="375">
        <f t="shared" si="99"/>
        <v>152157.7518</v>
      </c>
      <c r="H269" s="376">
        <f t="shared" si="100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8"/>
        <v>-18660.303400000012</v>
      </c>
      <c r="G270" s="375">
        <f t="shared" si="99"/>
        <v>145445.88340000002</v>
      </c>
      <c r="H270" s="376">
        <f t="shared" si="100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8"/>
        <v>-16029.133799999994</v>
      </c>
      <c r="G271" s="375">
        <f t="shared" si="99"/>
        <v>145331.33379999999</v>
      </c>
      <c r="H271" s="376">
        <f t="shared" si="100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8"/>
        <v>-13680.976200000003</v>
      </c>
      <c r="G272" s="375">
        <f t="shared" si="99"/>
        <v>137741.23620000001</v>
      </c>
      <c r="H272" s="376">
        <f t="shared" si="100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8"/>
        <v>-9402.4621999999927</v>
      </c>
      <c r="G273" s="375">
        <f t="shared" si="99"/>
        <v>122097.06219999999</v>
      </c>
      <c r="H273" s="376">
        <f t="shared" si="100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8"/>
        <v>-2780.8000000000065</v>
      </c>
      <c r="G274" s="375">
        <f t="shared" si="99"/>
        <v>94520.8</v>
      </c>
      <c r="H274" s="376">
        <f t="shared" si="100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8"/>
        <v>-2111.0000000000005</v>
      </c>
      <c r="G275" s="375">
        <f t="shared" si="99"/>
        <v>86111</v>
      </c>
      <c r="H275" s="376">
        <f t="shared" si="100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8"/>
        <v>-7950.599999999994</v>
      </c>
      <c r="G276" s="375">
        <f t="shared" si="99"/>
        <v>101790.59999999999</v>
      </c>
      <c r="H276" s="376">
        <f t="shared" si="100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8"/>
        <v>-7870.8499999999922</v>
      </c>
      <c r="G277" s="375">
        <f t="shared" si="99"/>
        <v>109530.84999999999</v>
      </c>
      <c r="H277" s="376">
        <f t="shared" si="100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8"/>
        <v>-2961.0000000000055</v>
      </c>
      <c r="G278" s="375">
        <f t="shared" si="99"/>
        <v>101541</v>
      </c>
      <c r="H278" s="376">
        <f t="shared" si="100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8"/>
        <v>-3051.400000000001</v>
      </c>
      <c r="G279" s="375">
        <f t="shared" si="99"/>
        <v>93416.4</v>
      </c>
      <c r="H279" s="376">
        <f t="shared" si="100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8"/>
        <v>-3026.4999999999986</v>
      </c>
      <c r="G280" s="375">
        <f t="shared" si="99"/>
        <v>85176.5</v>
      </c>
      <c r="H280" s="376">
        <f t="shared" si="100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8"/>
        <v>-4876.1226000000042</v>
      </c>
      <c r="G281" s="375">
        <f t="shared" si="99"/>
        <v>88034.802599999995</v>
      </c>
      <c r="H281" s="376">
        <f t="shared" si="100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101">C284*(E284-D284)</f>
        <v>-5163.5724000000046</v>
      </c>
      <c r="G284" s="375">
        <f t="shared" ref="G284:G289" si="102">IF(C284=0, 0,D284*C284)</f>
        <v>103949.79240000001</v>
      </c>
      <c r="H284" s="376">
        <f t="shared" ref="H284:H289" si="103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101"/>
        <v>-7946.8199999999852</v>
      </c>
      <c r="G285" s="375">
        <f t="shared" si="102"/>
        <v>111789.71999999999</v>
      </c>
      <c r="H285" s="377">
        <f t="shared" si="103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101"/>
        <v>-7946.7637999999934</v>
      </c>
      <c r="G286" s="375">
        <f t="shared" si="102"/>
        <v>119564.66379999999</v>
      </c>
      <c r="H286" s="376">
        <f t="shared" si="103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101"/>
        <v>-11864.04560000001</v>
      </c>
      <c r="G287" s="375">
        <f t="shared" si="102"/>
        <v>127187.60560000001</v>
      </c>
      <c r="H287" s="376">
        <f t="shared" si="103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101"/>
        <v>-11894.083199999997</v>
      </c>
      <c r="G288" s="375">
        <f t="shared" si="102"/>
        <v>134727.64319999999</v>
      </c>
      <c r="H288" s="376">
        <f t="shared" si="103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101"/>
        <v>-7970.5317999999861</v>
      </c>
      <c r="G289" s="375">
        <f t="shared" si="102"/>
        <v>126902.75179999998</v>
      </c>
      <c r="H289" s="376">
        <f t="shared" si="103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4">C295*(E295-D295)</f>
        <v>-5839.4414759999936</v>
      </c>
      <c r="G295" s="375">
        <f t="shared" ref="G295:G301" si="105">IF(C295=0, 0,D295*C295)</f>
        <v>126153.70147599999</v>
      </c>
      <c r="H295" s="376">
        <f t="shared" ref="H295:H301" si="106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4"/>
        <v>-7235.2097400000011</v>
      </c>
      <c r="G296" s="375">
        <f t="shared" si="105"/>
        <v>126013.86974000001</v>
      </c>
      <c r="H296" s="376">
        <f t="shared" si="106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4"/>
        <v>-6801.3106039999893</v>
      </c>
      <c r="G297" s="375">
        <f t="shared" si="105"/>
        <v>125579.970604</v>
      </c>
      <c r="H297" s="376">
        <f t="shared" si="106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4"/>
        <v>-15816.44348</v>
      </c>
      <c r="G298" s="375">
        <f t="shared" si="105"/>
        <v>134522.96348000001</v>
      </c>
      <c r="H298" s="377">
        <f t="shared" si="106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4"/>
        <v>-15980.450220000002</v>
      </c>
      <c r="G299" s="375">
        <f t="shared" si="105"/>
        <v>140422.97021999999</v>
      </c>
      <c r="H299" s="377">
        <f t="shared" si="106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4"/>
        <v>-16022.453030000013</v>
      </c>
      <c r="G300" s="375">
        <f t="shared" si="105"/>
        <v>144766.97303000002</v>
      </c>
      <c r="H300" s="377">
        <f t="shared" si="106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4"/>
        <v>-15995.457559999995</v>
      </c>
      <c r="G301" s="375">
        <f t="shared" si="105"/>
        <v>149041.97756</v>
      </c>
      <c r="H301" s="377">
        <f t="shared" si="106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7">C302*(E302-D302)</f>
        <v>-19058.277097999995</v>
      </c>
      <c r="G302" s="375">
        <f t="shared" ref="G302:G309" si="108">IF(C302=0, 0,D302*C302)</f>
        <v>151845.05709799999</v>
      </c>
      <c r="H302" s="377">
        <f t="shared" ref="H302:H309" si="109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7"/>
        <v>-16640.780505999985</v>
      </c>
      <c r="G303" s="375">
        <f t="shared" si="108"/>
        <v>151797.06050599998</v>
      </c>
      <c r="H303" s="377">
        <f t="shared" si="109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7"/>
        <v>-16830.340505999982</v>
      </c>
      <c r="G304" s="375">
        <f t="shared" si="108"/>
        <v>151797.06050599998</v>
      </c>
      <c r="H304" s="377">
        <f t="shared" si="109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7"/>
        <v>-18246.039857999996</v>
      </c>
      <c r="G305" s="375">
        <f t="shared" si="108"/>
        <v>154609.05985799999</v>
      </c>
      <c r="H305" s="376">
        <f t="shared" si="109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7"/>
        <v>-20423.199632000014</v>
      </c>
      <c r="G306" s="375">
        <f t="shared" si="108"/>
        <v>157431.05963200002</v>
      </c>
      <c r="H306" s="376">
        <f t="shared" si="109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7"/>
        <v>-20451.260000000017</v>
      </c>
      <c r="G307" s="375">
        <f t="shared" si="108"/>
        <v>159151.26</v>
      </c>
      <c r="H307" s="376">
        <f t="shared" si="109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7"/>
        <v>-12770.498441999989</v>
      </c>
      <c r="G308" s="375">
        <f t="shared" si="108"/>
        <v>154553.19844199999</v>
      </c>
      <c r="H308" s="376">
        <f t="shared" si="109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7"/>
        <v>-12774.627693999981</v>
      </c>
      <c r="G309" s="375">
        <f t="shared" si="108"/>
        <v>148697.32769399998</v>
      </c>
      <c r="H309" s="376">
        <f t="shared" si="109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10">C310*(E310-D310)</f>
        <v>-10733.467693999992</v>
      </c>
      <c r="G310" s="375">
        <f t="shared" ref="G310:G321" si="111">IF(C310=0, 0,D310*C310)</f>
        <v>148697.32769399998</v>
      </c>
      <c r="H310" s="376">
        <f t="shared" ref="H310:H321" si="112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10"/>
        <v>-14237.112315999999</v>
      </c>
      <c r="G311" s="375">
        <f t="shared" si="111"/>
        <v>151573.33231600001</v>
      </c>
      <c r="H311" s="376">
        <f t="shared" si="112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10"/>
        <v>-14933.404899999989</v>
      </c>
      <c r="G312" s="375">
        <f t="shared" si="111"/>
        <v>148629.38489999998</v>
      </c>
      <c r="H312" s="376">
        <f t="shared" si="112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10"/>
        <v>-14951.241703999996</v>
      </c>
      <c r="G313" s="375">
        <f t="shared" si="111"/>
        <v>151529.221704</v>
      </c>
      <c r="H313" s="376">
        <f t="shared" si="112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10"/>
        <v>-14945.406348000004</v>
      </c>
      <c r="G314" s="375">
        <f t="shared" si="111"/>
        <v>154405.386348</v>
      </c>
      <c r="H314" s="376">
        <f t="shared" si="112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10"/>
        <v>-18303.73</v>
      </c>
      <c r="G315" s="375">
        <f t="shared" si="111"/>
        <v>158903.73000000001</v>
      </c>
      <c r="H315" s="376">
        <f t="shared" si="112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10"/>
        <v>-7311.0640000000021</v>
      </c>
      <c r="G316" s="375">
        <f t="shared" si="111"/>
        <v>148151.10399999999</v>
      </c>
      <c r="H316" s="376">
        <f t="shared" si="112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10"/>
        <v>-7285.3417480000098</v>
      </c>
      <c r="G317" s="375">
        <f t="shared" si="111"/>
        <v>143571.38174800001</v>
      </c>
      <c r="H317" s="376">
        <f t="shared" si="112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10"/>
        <v>-1007.5158000000105</v>
      </c>
      <c r="G318" s="375">
        <f t="shared" si="111"/>
        <v>138987.71580000001</v>
      </c>
      <c r="H318" s="376">
        <f t="shared" si="112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10"/>
        <v>-1091.5898499999998</v>
      </c>
      <c r="G319" s="375">
        <f t="shared" si="111"/>
        <v>127941.78985</v>
      </c>
      <c r="H319" s="376">
        <f t="shared" si="112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10"/>
        <v>-1074.5375999999919</v>
      </c>
      <c r="G320" s="375">
        <f t="shared" si="111"/>
        <v>124522.1376</v>
      </c>
      <c r="H320" s="376">
        <f t="shared" si="112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10"/>
        <v>-975.11200799999187</v>
      </c>
      <c r="G321" s="375">
        <f t="shared" si="111"/>
        <v>131005.31200799999</v>
      </c>
      <c r="H321" s="376">
        <f t="shared" si="112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3">C323*(E323-D323)</f>
        <v>-320.8720079999913</v>
      </c>
      <c r="G323" s="375">
        <f t="shared" ref="G323:G332" si="114">IF(C323=0, 0,D323*C323)</f>
        <v>131005.31200799999</v>
      </c>
      <c r="H323" s="376">
        <f t="shared" ref="H323:H332" si="115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3"/>
        <v>-3298.169357999996</v>
      </c>
      <c r="G324" s="375">
        <f t="shared" si="114"/>
        <v>138935.309358</v>
      </c>
      <c r="H324" s="376">
        <f t="shared" si="115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3"/>
        <v>-3293.1673579999938</v>
      </c>
      <c r="G325" s="375">
        <f t="shared" si="114"/>
        <v>146745.30735799999</v>
      </c>
      <c r="H325" s="376">
        <f t="shared" si="115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3"/>
        <v>1163.524950000012</v>
      </c>
      <c r="G326" s="375">
        <f t="shared" si="114"/>
        <v>130665.83504999999</v>
      </c>
      <c r="H326" s="376">
        <f t="shared" si="115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3"/>
        <v>1293.5203380000021</v>
      </c>
      <c r="G327" s="375">
        <f t="shared" si="114"/>
        <v>122475.839662</v>
      </c>
      <c r="H327" s="376">
        <f t="shared" si="115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3"/>
        <v>1201.2174379999781</v>
      </c>
      <c r="G328" s="375">
        <f t="shared" si="114"/>
        <v>138341.022562</v>
      </c>
      <c r="H328" s="376">
        <f t="shared" si="115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3"/>
        <v>-3368.3391059999908</v>
      </c>
      <c r="G329" s="375">
        <f t="shared" si="114"/>
        <v>143066.01910599999</v>
      </c>
      <c r="H329" s="376">
        <f t="shared" si="115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3"/>
        <v>-3374.3343760000034</v>
      </c>
      <c r="G330" s="375">
        <f t="shared" si="114"/>
        <v>147740.01437600001</v>
      </c>
      <c r="H330" s="376">
        <f t="shared" si="115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3"/>
        <v>-1890.1133999999961</v>
      </c>
      <c r="G331" s="375">
        <f t="shared" si="114"/>
        <v>154028.27340000001</v>
      </c>
      <c r="H331" s="376">
        <f t="shared" si="115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3"/>
        <v>-17012.580000000009</v>
      </c>
      <c r="G332" s="375">
        <f t="shared" si="114"/>
        <v>159012.58000000002</v>
      </c>
      <c r="H332" s="376">
        <f t="shared" si="115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6">C336*(E336-D336)</f>
        <v>-19935.600000000009</v>
      </c>
      <c r="G336" s="375">
        <f t="shared" ref="G336:G343" si="117">IF(C336=0, 0,D336*C336)</f>
        <v>187335.6</v>
      </c>
      <c r="H336" s="377">
        <f t="shared" ref="H336:H343" si="118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6"/>
        <v>-19900.075000000015</v>
      </c>
      <c r="G337" s="375">
        <f t="shared" si="117"/>
        <v>194275.07500000001</v>
      </c>
      <c r="H337" s="377">
        <f t="shared" si="118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6"/>
        <v>-22705.387499999997</v>
      </c>
      <c r="G338" s="375">
        <f t="shared" si="117"/>
        <v>194205.38750000001</v>
      </c>
      <c r="H338" s="377">
        <f t="shared" si="118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6"/>
        <v>-29391.250000000004</v>
      </c>
      <c r="G339" s="375">
        <f t="shared" si="117"/>
        <v>194141.25</v>
      </c>
      <c r="H339" s="377">
        <f t="shared" si="118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6"/>
        <v>-34359.325000000004</v>
      </c>
      <c r="G340" s="375">
        <f t="shared" si="117"/>
        <v>194109.32500000001</v>
      </c>
      <c r="H340" s="376">
        <f t="shared" si="118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6"/>
        <v>-16630.000000000004</v>
      </c>
      <c r="G341" s="375">
        <f t="shared" si="117"/>
        <v>158130</v>
      </c>
      <c r="H341" s="376">
        <f t="shared" si="118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6"/>
        <v>-21229.999999999996</v>
      </c>
      <c r="G342" s="375">
        <f t="shared" si="117"/>
        <v>171820</v>
      </c>
      <c r="H342" s="376">
        <f t="shared" si="118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6"/>
        <v>6109.9988400000047</v>
      </c>
      <c r="G343" s="375">
        <f t="shared" si="117"/>
        <v>118887.84116000001</v>
      </c>
      <c r="H343" s="376">
        <f t="shared" si="118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9">C344*(E344-D344)</f>
        <v>822.70680000000016</v>
      </c>
      <c r="G344" s="375">
        <f t="shared" ref="G344:G361" si="120">IF(C344=0, 0,D344*C344)</f>
        <v>126917.6532</v>
      </c>
      <c r="H344" s="376">
        <f t="shared" ref="H344:H361" si="121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9"/>
        <v>83.308799999990825</v>
      </c>
      <c r="G345" s="375">
        <f t="shared" si="120"/>
        <v>134772.8112</v>
      </c>
      <c r="H345" s="376">
        <f t="shared" si="121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9"/>
        <v>-4985.4834000000074</v>
      </c>
      <c r="G346" s="375">
        <f t="shared" si="120"/>
        <v>139206.5834</v>
      </c>
      <c r="H346" s="376">
        <f t="shared" si="121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9"/>
        <v>18978.923399999992</v>
      </c>
      <c r="G347" s="375">
        <f t="shared" si="120"/>
        <v>74535.756600000008</v>
      </c>
      <c r="H347" s="376">
        <f t="shared" si="121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9"/>
        <v>18638.087600000006</v>
      </c>
      <c r="G348" s="375">
        <f t="shared" si="120"/>
        <v>65051.332399999999</v>
      </c>
      <c r="H348" s="376">
        <f t="shared" si="121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9"/>
        <v>18627.5</v>
      </c>
      <c r="G349" s="375">
        <f t="shared" si="120"/>
        <v>70822.5</v>
      </c>
      <c r="H349" s="376">
        <f t="shared" si="121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9"/>
        <v>20177.499999999996</v>
      </c>
      <c r="G350" s="375">
        <f t="shared" si="120"/>
        <v>70822.5</v>
      </c>
      <c r="H350" s="376">
        <f t="shared" si="121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9"/>
        <v>21382.430000000011</v>
      </c>
      <c r="G351" s="375">
        <f t="shared" si="120"/>
        <v>70717.569999999992</v>
      </c>
      <c r="H351" s="376">
        <f t="shared" si="121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9"/>
        <v>20612.23</v>
      </c>
      <c r="G352" s="375">
        <f t="shared" si="120"/>
        <v>70637.77</v>
      </c>
      <c r="H352" s="376">
        <f t="shared" si="121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9"/>
        <v>22311.999999999993</v>
      </c>
      <c r="G353" s="375">
        <f t="shared" si="120"/>
        <v>70138</v>
      </c>
      <c r="H353" s="376">
        <f t="shared" si="121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9"/>
        <v>20873</v>
      </c>
      <c r="G354" s="375">
        <f t="shared" si="120"/>
        <v>70127</v>
      </c>
      <c r="H354" s="376">
        <f t="shared" si="121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9"/>
        <v>20073</v>
      </c>
      <c r="G355" s="375">
        <f t="shared" si="120"/>
        <v>70127</v>
      </c>
      <c r="H355" s="376">
        <f t="shared" si="121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9"/>
        <v>17654.651999999998</v>
      </c>
      <c r="G356" s="375">
        <f t="shared" si="120"/>
        <v>87765.347999999998</v>
      </c>
      <c r="H356" s="377">
        <f t="shared" si="121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9"/>
        <v>16484.261999999992</v>
      </c>
      <c r="G357" s="375">
        <f t="shared" si="120"/>
        <v>87375.737999999998</v>
      </c>
      <c r="H357" s="377">
        <f t="shared" si="121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9"/>
        <v>20939.061000000002</v>
      </c>
      <c r="G358" s="375">
        <f t="shared" si="120"/>
        <v>78335.938999999998</v>
      </c>
      <c r="H358" s="377">
        <f t="shared" si="121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9"/>
        <v>20604.060000000005</v>
      </c>
      <c r="G359" s="375">
        <f t="shared" si="120"/>
        <v>87275.94</v>
      </c>
      <c r="H359" s="377">
        <f t="shared" si="121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9"/>
        <v>17593.872000000007</v>
      </c>
      <c r="G360" s="375">
        <f t="shared" si="120"/>
        <v>87166.127999999997</v>
      </c>
      <c r="H360" s="377">
        <f t="shared" si="121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9"/>
        <v>16453.871999999999</v>
      </c>
      <c r="G361" s="375">
        <f t="shared" si="120"/>
        <v>87166.127999999997</v>
      </c>
      <c r="H361" s="377">
        <f t="shared" si="121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22">C362*(E362-D362)</f>
        <v>19333.872000000003</v>
      </c>
      <c r="G362" s="375">
        <f t="shared" ref="G362:G376" si="123">IF(C362=0, 0,D362*C362)</f>
        <v>87166.127999999997</v>
      </c>
      <c r="H362" s="377">
        <f t="shared" ref="H362:H376" si="124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22"/>
        <v>19450.98</v>
      </c>
      <c r="G363" s="375">
        <f t="shared" si="123"/>
        <v>87049.02</v>
      </c>
      <c r="H363" s="377">
        <f t="shared" si="124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22"/>
        <v>17423.978999999996</v>
      </c>
      <c r="G364" s="375">
        <f t="shared" si="123"/>
        <v>88777.021000000008</v>
      </c>
      <c r="H364" s="377">
        <f t="shared" si="124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22"/>
        <v>11978.979600000011</v>
      </c>
      <c r="G365" s="375">
        <f t="shared" si="123"/>
        <v>102078.02039999999</v>
      </c>
      <c r="H365" s="377">
        <f t="shared" si="124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22"/>
        <v>13568.870699999996</v>
      </c>
      <c r="G366" s="375">
        <f t="shared" si="123"/>
        <v>102006.1293</v>
      </c>
      <c r="H366" s="377">
        <f t="shared" si="124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22"/>
        <v>12886.949999999995</v>
      </c>
      <c r="G367" s="375">
        <f t="shared" si="123"/>
        <v>86653.05</v>
      </c>
      <c r="H367" s="377">
        <f t="shared" si="124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22"/>
        <v>13051.947999999999</v>
      </c>
      <c r="G368" s="375">
        <f t="shared" si="123"/>
        <v>103078.052</v>
      </c>
      <c r="H368" s="377">
        <f t="shared" si="124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22"/>
        <v>13089.952800000001</v>
      </c>
      <c r="G369" s="375">
        <f t="shared" si="123"/>
        <v>106358.0472</v>
      </c>
      <c r="H369" s="377">
        <f t="shared" si="124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22"/>
        <v>13075.699000000004</v>
      </c>
      <c r="G370" s="375">
        <f t="shared" si="123"/>
        <v>94759.300999999992</v>
      </c>
      <c r="H370" s="377">
        <f t="shared" si="124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22"/>
        <v>13867.271999999995</v>
      </c>
      <c r="G371" s="375">
        <f>IF(C371=0, 0,D371*C371)</f>
        <v>86212.728000000003</v>
      </c>
      <c r="H371" s="377">
        <f t="shared" si="124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22"/>
        <v>17083.611900000004</v>
      </c>
      <c r="G372" s="375">
        <f t="shared" si="123"/>
        <v>74235.388099999996</v>
      </c>
      <c r="H372" s="377">
        <f t="shared" si="124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22"/>
        <v>13252.614000000001</v>
      </c>
      <c r="G373" s="375">
        <f t="shared" si="123"/>
        <v>85867.385999999999</v>
      </c>
      <c r="H373" s="377">
        <f t="shared" si="124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22"/>
        <v>10351.611600000004</v>
      </c>
      <c r="G374" s="375">
        <f t="shared" si="123"/>
        <v>95446.388400000011</v>
      </c>
      <c r="H374" s="377">
        <f t="shared" si="124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22"/>
        <v>12307.2804</v>
      </c>
      <c r="G375" s="375">
        <f t="shared" si="123"/>
        <v>80602.719600000011</v>
      </c>
      <c r="H375" s="377">
        <f t="shared" si="124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22"/>
        <v>11781.900000000011</v>
      </c>
      <c r="G376" s="375">
        <f t="shared" si="123"/>
        <v>80387.100000000006</v>
      </c>
      <c r="H376" s="377">
        <f t="shared" si="124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5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6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5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6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5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6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5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6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5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6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5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6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5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6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5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6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5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6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5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6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5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6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5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6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5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6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5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6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5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6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5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6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5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6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5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6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5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6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5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6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5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6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5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6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5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6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5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6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5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6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5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6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5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6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5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6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5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5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5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7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5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7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5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7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5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7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5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7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5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7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5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7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5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7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5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7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5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7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5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7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5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7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5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7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5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5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5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8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5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8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5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8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5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8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5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8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5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8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5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8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5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8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5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8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5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8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5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8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5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8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5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8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5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8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5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8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5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8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5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8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5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8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5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8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9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8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9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8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9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8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9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8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9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8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9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8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9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8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9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8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9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8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9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8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9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8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9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8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9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8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9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8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9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8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9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8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9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8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9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8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9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8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9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8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9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8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9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8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9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8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9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8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9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8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9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8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9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8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9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8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9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8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9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8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9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8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9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8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9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8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9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8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9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8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9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8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9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8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9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8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9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8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9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8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9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8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9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9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9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9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9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9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9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9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9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9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9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9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9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9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9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9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9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9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9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9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9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9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9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30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30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30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30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30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30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30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30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30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30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30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30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30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30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30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30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31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30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31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30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31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30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31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30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31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30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31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30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31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30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31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30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31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30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31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30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31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30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31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30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31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30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31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30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31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30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31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30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31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30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31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30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31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30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31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30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31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30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31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30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31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30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31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30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31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30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31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30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31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30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31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30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31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30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31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30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31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30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31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30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31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30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31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30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31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30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31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30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31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30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31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30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31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30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31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30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31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30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31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30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31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30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31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30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31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30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31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30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31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30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31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30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31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32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31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32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31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32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31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32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31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32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31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32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31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32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31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32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31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32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31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32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31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32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31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32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31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32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31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32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31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32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31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31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31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3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31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3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31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3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31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3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31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3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31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3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31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3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31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3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31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3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31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3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31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31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4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31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4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31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4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31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4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31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4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31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4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31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4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31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4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31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4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31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4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4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4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4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4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4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4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4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0" priority="109">
      <formula>F132&gt;0</formula>
    </cfRule>
    <cfRule type="expression" dxfId="130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8" priority="102">
      <formula>F125&gt;0</formula>
    </cfRule>
    <cfRule type="expression" dxfId="1307" priority="103">
      <formula>F125&lt;0</formula>
    </cfRule>
  </conditionalFormatting>
  <conditionalFormatting sqref="H125:H131">
    <cfRule type="expression" dxfId="1306" priority="98">
      <formula>H125&gt;0</formula>
    </cfRule>
    <cfRule type="expression" dxfId="1305" priority="99">
      <formula>H125&lt;0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33:F239">
    <cfRule type="expression" dxfId="1300" priority="58">
      <formula>F233&gt;0</formula>
    </cfRule>
    <cfRule type="expression" dxfId="1299" priority="59">
      <formula>F233&lt;0</formula>
    </cfRule>
  </conditionalFormatting>
  <conditionalFormatting sqref="F158:F176 H158:H176">
    <cfRule type="expression" dxfId="1298" priority="80">
      <formula>F158&gt;0</formula>
    </cfRule>
    <cfRule type="expression" dxfId="1297" priority="81">
      <formula>F158&lt;0</formula>
    </cfRule>
  </conditionalFormatting>
  <conditionalFormatting sqref="F151:F157">
    <cfRule type="expression" dxfId="1296" priority="78">
      <formula>F151&gt;0</formula>
    </cfRule>
    <cfRule type="expression" dxfId="1295" priority="79">
      <formula>F151&lt;0</formula>
    </cfRule>
  </conditionalFormatting>
  <conditionalFormatting sqref="H151:H157">
    <cfRule type="expression" dxfId="1294" priority="76">
      <formula>H151&gt;0</formula>
    </cfRule>
    <cfRule type="expression" dxfId="1293" priority="77">
      <formula>H151&lt;0</formula>
    </cfRule>
  </conditionalFormatting>
  <conditionalFormatting sqref="F184:F202 H184:H202">
    <cfRule type="expression" dxfId="1292" priority="74">
      <formula>F184&gt;0</formula>
    </cfRule>
    <cfRule type="expression" dxfId="1291" priority="75">
      <formula>F184&lt;0</formula>
    </cfRule>
  </conditionalFormatting>
  <conditionalFormatting sqref="F177:F183">
    <cfRule type="expression" dxfId="1290" priority="72">
      <formula>F177&gt;0</formula>
    </cfRule>
    <cfRule type="expression" dxfId="1289" priority="73">
      <formula>F177&lt;0</formula>
    </cfRule>
  </conditionalFormatting>
  <conditionalFormatting sqref="H177:H183">
    <cfRule type="expression" dxfId="1288" priority="70">
      <formula>H177&gt;0</formula>
    </cfRule>
    <cfRule type="expression" dxfId="1287" priority="71">
      <formula>H177&lt;0</formula>
    </cfRule>
  </conditionalFormatting>
  <conditionalFormatting sqref="F210:F227 H210:H227">
    <cfRule type="expression" dxfId="1286" priority="68">
      <formula>F210&gt;0</formula>
    </cfRule>
    <cfRule type="expression" dxfId="1285" priority="69">
      <formula>F210&lt;0</formula>
    </cfRule>
  </conditionalFormatting>
  <conditionalFormatting sqref="F203:F209">
    <cfRule type="expression" dxfId="1284" priority="66">
      <formula>F203&gt;0</formula>
    </cfRule>
    <cfRule type="expression" dxfId="1283" priority="67">
      <formula>F203&lt;0</formula>
    </cfRule>
  </conditionalFormatting>
  <conditionalFormatting sqref="H203:H209">
    <cfRule type="expression" dxfId="1282" priority="64">
      <formula>H203&gt;0</formula>
    </cfRule>
    <cfRule type="expression" dxfId="1281" priority="65">
      <formula>H203&lt;0</formula>
    </cfRule>
  </conditionalFormatting>
  <conditionalFormatting sqref="F228:F232 H228:H232">
    <cfRule type="expression" dxfId="1280" priority="62">
      <formula>F228&gt;0</formula>
    </cfRule>
    <cfRule type="expression" dxfId="1279" priority="63">
      <formula>F228&lt;0</formula>
    </cfRule>
  </conditionalFormatting>
  <conditionalFormatting sqref="F240:F255 H240:H255">
    <cfRule type="expression" dxfId="1278" priority="60">
      <formula>F240&gt;0</formula>
    </cfRule>
    <cfRule type="expression" dxfId="1277" priority="61">
      <formula>F240&lt;0</formula>
    </cfRule>
  </conditionalFormatting>
  <conditionalFormatting sqref="H233:H239">
    <cfRule type="expression" dxfId="1276" priority="56">
      <formula>H233&gt;0</formula>
    </cfRule>
    <cfRule type="expression" dxfId="1275" priority="57">
      <formula>H233&lt;0</formula>
    </cfRule>
  </conditionalFormatting>
  <conditionalFormatting sqref="F256 H256">
    <cfRule type="expression" dxfId="1274" priority="54">
      <formula>F256&gt;0</formula>
    </cfRule>
    <cfRule type="expression" dxfId="1273" priority="55">
      <formula>F256&lt;0</formula>
    </cfRule>
  </conditionalFormatting>
  <conditionalFormatting sqref="F257:F261 H257:H261">
    <cfRule type="expression" dxfId="1272" priority="52">
      <formula>F257&gt;0</formula>
    </cfRule>
    <cfRule type="expression" dxfId="1271" priority="53">
      <formula>F257&lt;0</formula>
    </cfRule>
  </conditionalFormatting>
  <conditionalFormatting sqref="F269:F284 H269:H284">
    <cfRule type="expression" dxfId="1270" priority="50">
      <formula>F269&gt;0</formula>
    </cfRule>
    <cfRule type="expression" dxfId="1269" priority="51">
      <formula>F269&lt;0</formula>
    </cfRule>
  </conditionalFormatting>
  <conditionalFormatting sqref="F262:F268">
    <cfRule type="expression" dxfId="1268" priority="48">
      <formula>F262&gt;0</formula>
    </cfRule>
    <cfRule type="expression" dxfId="1267" priority="49">
      <formula>F262&lt;0</formula>
    </cfRule>
  </conditionalFormatting>
  <conditionalFormatting sqref="H262:H268">
    <cfRule type="expression" dxfId="1266" priority="46">
      <formula>H262&gt;0</formula>
    </cfRule>
    <cfRule type="expression" dxfId="1265" priority="47">
      <formula>H262&lt;0</formula>
    </cfRule>
  </conditionalFormatting>
  <conditionalFormatting sqref="F286:F291 H286:H291">
    <cfRule type="expression" dxfId="1264" priority="44">
      <formula>F286&gt;0</formula>
    </cfRule>
    <cfRule type="expression" dxfId="1263" priority="45">
      <formula>F286&lt;0</formula>
    </cfRule>
  </conditionalFormatting>
  <conditionalFormatting sqref="F292 H292">
    <cfRule type="expression" dxfId="1262" priority="42">
      <formula>F292&gt;0</formula>
    </cfRule>
    <cfRule type="expression" dxfId="1261" priority="43">
      <formula>F292&lt;0</formula>
    </cfRule>
  </conditionalFormatting>
  <conditionalFormatting sqref="F293:F297 H293:H297">
    <cfRule type="expression" dxfId="1260" priority="40">
      <formula>F293&gt;0</formula>
    </cfRule>
    <cfRule type="expression" dxfId="1259" priority="41">
      <formula>F293&lt;0</formula>
    </cfRule>
  </conditionalFormatting>
  <conditionalFormatting sqref="F305:F320 H305:H320">
    <cfRule type="expression" dxfId="1258" priority="38">
      <formula>F305&gt;0</formula>
    </cfRule>
    <cfRule type="expression" dxfId="1257" priority="39">
      <formula>F305&lt;0</formula>
    </cfRule>
  </conditionalFormatting>
  <conditionalFormatting sqref="F298:F304">
    <cfRule type="expression" dxfId="1256" priority="36">
      <formula>F298&gt;0</formula>
    </cfRule>
    <cfRule type="expression" dxfId="1255" priority="37">
      <formula>F298&lt;0</formula>
    </cfRule>
  </conditionalFormatting>
  <conditionalFormatting sqref="H298:H304">
    <cfRule type="expression" dxfId="1254" priority="34">
      <formula>H298&gt;0</formula>
    </cfRule>
    <cfRule type="expression" dxfId="1253" priority="35">
      <formula>H298&lt;0</formula>
    </cfRule>
  </conditionalFormatting>
  <conditionalFormatting sqref="F321:F326 H321:H326">
    <cfRule type="expression" dxfId="1252" priority="32">
      <formula>F321&gt;0</formula>
    </cfRule>
    <cfRule type="expression" dxfId="1251" priority="33">
      <formula>F321&lt;0</formula>
    </cfRule>
  </conditionalFormatting>
  <conditionalFormatting sqref="F327 H327">
    <cfRule type="expression" dxfId="1250" priority="30">
      <formula>F327&gt;0</formula>
    </cfRule>
    <cfRule type="expression" dxfId="1249" priority="31">
      <formula>F327&lt;0</formula>
    </cfRule>
  </conditionalFormatting>
  <conditionalFormatting sqref="F328:F332 H328:H332">
    <cfRule type="expression" dxfId="1248" priority="28">
      <formula>F328&gt;0</formula>
    </cfRule>
    <cfRule type="expression" dxfId="1247" priority="29">
      <formula>F328&lt;0</formula>
    </cfRule>
  </conditionalFormatting>
  <conditionalFormatting sqref="F340:F355 H340:H355">
    <cfRule type="expression" dxfId="1246" priority="26">
      <formula>F340&gt;0</formula>
    </cfRule>
    <cfRule type="expression" dxfId="1245" priority="27">
      <formula>F340&lt;0</formula>
    </cfRule>
  </conditionalFormatting>
  <conditionalFormatting sqref="F333:F339">
    <cfRule type="expression" dxfId="1244" priority="24">
      <formula>F333&gt;0</formula>
    </cfRule>
    <cfRule type="expression" dxfId="1243" priority="25">
      <formula>F333&lt;0</formula>
    </cfRule>
  </conditionalFormatting>
  <conditionalFormatting sqref="H333:H339">
    <cfRule type="expression" dxfId="1242" priority="22">
      <formula>H333&gt;0</formula>
    </cfRule>
    <cfRule type="expression" dxfId="1241" priority="23">
      <formula>H333&lt;0</formula>
    </cfRule>
  </conditionalFormatting>
  <conditionalFormatting sqref="M384">
    <cfRule type="expression" dxfId="1240" priority="20">
      <formula>M384&gt;0</formula>
    </cfRule>
    <cfRule type="expression" dxfId="1239" priority="21">
      <formula>M384&lt;0</formula>
    </cfRule>
  </conditionalFormatting>
  <conditionalFormatting sqref="F72:F120 H72:H120">
    <cfRule type="expression" dxfId="1238" priority="18">
      <formula>F72&gt;0</formula>
    </cfRule>
    <cfRule type="expression" dxfId="1237" priority="19">
      <formula>F72&lt;0</formula>
    </cfRule>
  </conditionalFormatting>
  <conditionalFormatting sqref="F60:F71">
    <cfRule type="expression" dxfId="1236" priority="16">
      <formula>F60&gt;0</formula>
    </cfRule>
    <cfRule type="expression" dxfId="1235" priority="17">
      <formula>F60&lt;0</formula>
    </cfRule>
  </conditionalFormatting>
  <conditionalFormatting sqref="H60:H71">
    <cfRule type="expression" dxfId="1234" priority="14">
      <formula>H60&gt;0</formula>
    </cfRule>
    <cfRule type="expression" dxfId="1233" priority="15">
      <formula>H60&lt;0</formula>
    </cfRule>
  </conditionalFormatting>
  <conditionalFormatting sqref="F54:F59 H54:H59">
    <cfRule type="expression" dxfId="1232" priority="12">
      <formula>F54&gt;0</formula>
    </cfRule>
    <cfRule type="expression" dxfId="1231" priority="13">
      <formula>F54&lt;0</formula>
    </cfRule>
  </conditionalFormatting>
  <conditionalFormatting sqref="J56:K56">
    <cfRule type="expression" dxfId="1230" priority="10">
      <formula>J56&gt;0</formula>
    </cfRule>
    <cfRule type="expression" dxfId="1229" priority="11">
      <formula>J56&lt;0</formula>
    </cfRule>
  </conditionalFormatting>
  <conditionalFormatting sqref="J57:K63 K62:K120">
    <cfRule type="expression" dxfId="1228" priority="8">
      <formula>J57&gt;0</formula>
    </cfRule>
    <cfRule type="expression" dxfId="1227" priority="9">
      <formula>J57&lt;0</formula>
    </cfRule>
  </conditionalFormatting>
  <conditionalFormatting sqref="L56:L120">
    <cfRule type="expression" dxfId="1226" priority="4">
      <formula>L56&gt;0</formula>
    </cfRule>
    <cfRule type="expression" dxfId="1225" priority="5">
      <formula>L56&lt;0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6" activePane="bottomLeft" state="frozen"/>
      <selection activeCell="A2" sqref="A2"/>
      <selection pane="bottomLeft" activeCell="G60" sqref="G60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21.13</v>
      </c>
      <c r="R4" s="227">
        <v>-1.5800000000000002E-2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42260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-14816.80000000001</v>
      </c>
      <c r="R7">
        <v>2000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-16564.770000000004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-0.28159515115826211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492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23.243000000000002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23.031700000000001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22.820399999999999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22.609100000000002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22.3978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22.186499999999999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21.975200000000001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21.7639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21.552599999999998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21.3413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21.13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20.918699999999998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20.7074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20.496099999999998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20.284799999999997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20.073499999999999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19.862199999999998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19.6509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19.439599999999999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19.228300000000001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19.016999999999999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5">C84*(E84-D84)</f>
        <v>-33.800000000000097</v>
      </c>
      <c r="G84" s="375">
        <f t="shared" ref="G84:G97" si="66">D84*C84</f>
        <v>3591.7999999999997</v>
      </c>
      <c r="H84" s="376">
        <f t="shared" ref="H84:H97" si="67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5"/>
        <v>85.200000000000387</v>
      </c>
      <c r="G85" s="375">
        <f t="shared" si="66"/>
        <v>3591.7999999999997</v>
      </c>
      <c r="H85" s="376">
        <f t="shared" si="67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5"/>
        <v>-136.80000000000021</v>
      </c>
      <c r="G86" s="375">
        <f t="shared" si="66"/>
        <v>3591.7999999999997</v>
      </c>
      <c r="H86" s="376">
        <f t="shared" si="67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5"/>
        <v>-147.56000000000029</v>
      </c>
      <c r="G87" s="375">
        <f t="shared" si="66"/>
        <v>4959.3599999999997</v>
      </c>
      <c r="H87" s="376">
        <f t="shared" si="67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5"/>
        <v>-49.199999999999591</v>
      </c>
      <c r="G88" s="375">
        <f t="shared" si="66"/>
        <v>8408.4</v>
      </c>
      <c r="H88" s="376">
        <f t="shared" si="67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5"/>
        <v>109.60000000000036</v>
      </c>
      <c r="G89" s="375">
        <f t="shared" si="66"/>
        <v>6994.4000000000005</v>
      </c>
      <c r="H89" s="376">
        <f t="shared" si="67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5"/>
        <v>-6.4000000000007162</v>
      </c>
      <c r="G90" s="375">
        <f t="shared" si="66"/>
        <v>6994.4000000000005</v>
      </c>
      <c r="H90" s="376">
        <f t="shared" si="67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5"/>
        <v>166.71999999999912</v>
      </c>
      <c r="G91" s="375">
        <f t="shared" si="66"/>
        <v>5554.880000000001</v>
      </c>
      <c r="H91" s="376">
        <f t="shared" si="67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5"/>
        <v>218.88000000000034</v>
      </c>
      <c r="G92" s="375">
        <f t="shared" si="66"/>
        <v>5544.32</v>
      </c>
      <c r="H92" s="376">
        <f t="shared" si="67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5"/>
        <v>298.88000000000034</v>
      </c>
      <c r="G93" s="375">
        <f t="shared" si="66"/>
        <v>5544.32</v>
      </c>
      <c r="H93" s="376">
        <f t="shared" si="67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5"/>
        <v>363.18000000000006</v>
      </c>
      <c r="G94" s="375">
        <f t="shared" si="66"/>
        <v>1845.42</v>
      </c>
      <c r="H94" s="376">
        <f t="shared" si="67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5"/>
        <v>329.12000000000035</v>
      </c>
      <c r="G95" s="375">
        <f t="shared" si="66"/>
        <v>5384.48</v>
      </c>
      <c r="H95" s="376">
        <f t="shared" si="67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5"/>
        <v>169.60000000000036</v>
      </c>
      <c r="G96" s="375">
        <f t="shared" si="66"/>
        <v>5384</v>
      </c>
      <c r="H96" s="376">
        <f t="shared" si="67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5"/>
        <v>474.7199999999998</v>
      </c>
      <c r="G97" s="375">
        <f t="shared" si="66"/>
        <v>5384.48</v>
      </c>
      <c r="H97" s="376">
        <f t="shared" si="67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8">C98*(E98-D98)</f>
        <v>588.31999999999994</v>
      </c>
      <c r="G98" s="375">
        <f t="shared" ref="G98:G111" si="69">D98*C98</f>
        <v>5384.48</v>
      </c>
      <c r="H98" s="376">
        <f t="shared" ref="H98:H140" si="70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8"/>
        <v>673.12000000000012</v>
      </c>
      <c r="G99" s="375">
        <f t="shared" si="69"/>
        <v>5384.48</v>
      </c>
      <c r="H99" s="376">
        <f t="shared" si="70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8"/>
        <v>597.9200000000003</v>
      </c>
      <c r="G100" s="375">
        <f t="shared" si="69"/>
        <v>5384.48</v>
      </c>
      <c r="H100" s="376">
        <f t="shared" si="70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8"/>
        <v>489.12000000000035</v>
      </c>
      <c r="G101" s="375">
        <f t="shared" si="69"/>
        <v>5384.48</v>
      </c>
      <c r="H101" s="376">
        <f t="shared" si="70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8"/>
        <v>409.12000000000035</v>
      </c>
      <c r="G102" s="375">
        <f t="shared" si="69"/>
        <v>5384.48</v>
      </c>
      <c r="H102" s="376">
        <f t="shared" si="70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8"/>
        <v>439.52</v>
      </c>
      <c r="G103" s="375">
        <f t="shared" si="69"/>
        <v>5384.48</v>
      </c>
      <c r="H103" s="376">
        <f t="shared" si="70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8"/>
        <v>369.12000000000035</v>
      </c>
      <c r="G104" s="375">
        <f t="shared" si="69"/>
        <v>5384.48</v>
      </c>
      <c r="H104" s="376">
        <f t="shared" si="70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8"/>
        <v>341.92000000000007</v>
      </c>
      <c r="G105" s="375">
        <f t="shared" si="69"/>
        <v>5384.48</v>
      </c>
      <c r="H105" s="376">
        <f t="shared" si="70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8"/>
        <v>442.72000000000048</v>
      </c>
      <c r="G106" s="375">
        <f t="shared" si="69"/>
        <v>5384.48</v>
      </c>
      <c r="H106" s="376">
        <f t="shared" si="70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8"/>
        <v>90.619999999999621</v>
      </c>
      <c r="G107" s="375">
        <f t="shared" si="69"/>
        <v>7821.38</v>
      </c>
      <c r="H107" s="376">
        <f t="shared" si="70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8"/>
        <v>51.480000000000103</v>
      </c>
      <c r="G108" s="375">
        <f t="shared" si="69"/>
        <v>8837.92</v>
      </c>
      <c r="H108" s="376">
        <f t="shared" si="70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8"/>
        <v>-376.80000000000007</v>
      </c>
      <c r="G109" s="375">
        <f t="shared" si="69"/>
        <v>10159.799999999999</v>
      </c>
      <c r="H109" s="376">
        <f t="shared" si="70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8"/>
        <v>-388.00000000000239</v>
      </c>
      <c r="G110" s="375">
        <f t="shared" si="69"/>
        <v>13408.000000000002</v>
      </c>
      <c r="H110" s="376">
        <f t="shared" si="70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8"/>
        <v>-262.9400000000004</v>
      </c>
      <c r="G111" s="375">
        <f t="shared" si="69"/>
        <v>13354.939999999999</v>
      </c>
      <c r="H111" s="376">
        <f t="shared" si="70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8"/>
        <v>-514.93999999999858</v>
      </c>
      <c r="G112" s="375">
        <f t="shared" ref="G112:G117" si="71">D112*C112</f>
        <v>13354.939999999999</v>
      </c>
      <c r="H112" s="376">
        <f t="shared" si="70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8"/>
        <v>-582.93999999999892</v>
      </c>
      <c r="G113" s="375">
        <f t="shared" si="71"/>
        <v>16522.939999999999</v>
      </c>
      <c r="H113" s="376">
        <f t="shared" si="70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8"/>
        <v>-292.93999999999801</v>
      </c>
      <c r="G114" s="375">
        <f t="shared" si="71"/>
        <v>16522.939999999999</v>
      </c>
      <c r="H114" s="376">
        <f t="shared" si="70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8"/>
        <v>-217.93999999999869</v>
      </c>
      <c r="G115" s="375">
        <f t="shared" si="71"/>
        <v>16522.939999999999</v>
      </c>
      <c r="H115" s="376">
        <f t="shared" si="70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8"/>
        <v>-92.93999999999869</v>
      </c>
      <c r="G116" s="375">
        <f t="shared" si="71"/>
        <v>16522.939999999999</v>
      </c>
      <c r="H116" s="376">
        <f t="shared" si="70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8"/>
        <v>-397.93999999999841</v>
      </c>
      <c r="G117" s="375">
        <f t="shared" si="71"/>
        <v>16522.939999999999</v>
      </c>
      <c r="H117" s="376">
        <f t="shared" si="70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8"/>
        <v>-27.939999999997411</v>
      </c>
      <c r="G118" s="375">
        <f t="shared" ref="G118:G140" si="72">D118*C118</f>
        <v>16522.939999999999</v>
      </c>
      <c r="H118" s="376">
        <f t="shared" si="70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8"/>
        <v>-142.9399999999994</v>
      </c>
      <c r="G119" s="375">
        <f t="shared" si="72"/>
        <v>16522.939999999999</v>
      </c>
      <c r="H119" s="376">
        <f t="shared" si="70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8"/>
        <v>-357.93999999999926</v>
      </c>
      <c r="G120" s="375">
        <f t="shared" si="72"/>
        <v>16522.939999999999</v>
      </c>
      <c r="H120" s="376">
        <f t="shared" si="70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8"/>
        <v>-442.94000000000011</v>
      </c>
      <c r="G121" s="375">
        <f t="shared" si="72"/>
        <v>16522.939999999999</v>
      </c>
      <c r="H121" s="376">
        <f t="shared" si="70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8"/>
        <v>-542.93999999999801</v>
      </c>
      <c r="G122" s="375">
        <f t="shared" si="72"/>
        <v>16522.939999999999</v>
      </c>
      <c r="H122" s="376">
        <f t="shared" si="70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8"/>
        <v>-224.94000000000014</v>
      </c>
      <c r="G123" s="375">
        <f t="shared" si="72"/>
        <v>16474.939999999999</v>
      </c>
      <c r="H123" s="376">
        <f t="shared" si="70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8"/>
        <v>-139.93999999999929</v>
      </c>
      <c r="G124" s="375">
        <f t="shared" si="72"/>
        <v>16474.939999999999</v>
      </c>
      <c r="H124" s="376">
        <f t="shared" si="70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8"/>
        <v>-847.93799999999919</v>
      </c>
      <c r="G125" s="375">
        <f t="shared" si="72"/>
        <v>19639.937999999998</v>
      </c>
      <c r="H125" s="376">
        <f t="shared" si="70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8"/>
        <v>-833.93799999999771</v>
      </c>
      <c r="G126" s="375">
        <f t="shared" si="72"/>
        <v>22757.937999999998</v>
      </c>
      <c r="H126" s="376">
        <f t="shared" si="70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8"/>
        <v>-840.93799999999885</v>
      </c>
      <c r="G127" s="375">
        <f t="shared" si="72"/>
        <v>22757.937999999998</v>
      </c>
      <c r="H127" s="376">
        <f t="shared" si="70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8"/>
        <v>-700.9379999999968</v>
      </c>
      <c r="G128" s="375">
        <f t="shared" si="72"/>
        <v>22757.937999999998</v>
      </c>
      <c r="H128" s="376">
        <f t="shared" si="70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8"/>
        <v>-1125.9439999999984</v>
      </c>
      <c r="G129" s="375">
        <f t="shared" si="72"/>
        <v>25837.944</v>
      </c>
      <c r="H129" s="376">
        <f t="shared" si="70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8"/>
        <v>-1205.9439999999995</v>
      </c>
      <c r="G130" s="375">
        <f t="shared" si="72"/>
        <v>25837.944</v>
      </c>
      <c r="H130" s="376">
        <f t="shared" si="70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8"/>
        <v>-965.94399999999894</v>
      </c>
      <c r="G131" s="375">
        <f t="shared" si="72"/>
        <v>25837.944</v>
      </c>
      <c r="H131" s="376">
        <f t="shared" si="70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8"/>
        <v>-1477.9439999999995</v>
      </c>
      <c r="G132" s="375">
        <f t="shared" si="72"/>
        <v>25837.944</v>
      </c>
      <c r="H132" s="376">
        <f t="shared" si="70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8"/>
        <v>-1773.936000000002</v>
      </c>
      <c r="G133" s="375">
        <f t="shared" si="72"/>
        <v>28845.936000000002</v>
      </c>
      <c r="H133" s="376">
        <f t="shared" si="70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8"/>
        <v>-1935.9360000000017</v>
      </c>
      <c r="G134" s="375">
        <f t="shared" si="72"/>
        <v>28845.936000000002</v>
      </c>
      <c r="H134" s="376">
        <f t="shared" si="70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8"/>
        <v>-1989.9360000000006</v>
      </c>
      <c r="G135" s="375">
        <f t="shared" si="72"/>
        <v>28845.936000000002</v>
      </c>
      <c r="H135" s="376">
        <f t="shared" si="70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8"/>
        <v>-2133.9360000000006</v>
      </c>
      <c r="G136" s="375">
        <f t="shared" si="72"/>
        <v>28845.936000000002</v>
      </c>
      <c r="H136" s="376">
        <f t="shared" si="70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8"/>
        <v>-2505.9399999999991</v>
      </c>
      <c r="G137" s="375">
        <f t="shared" si="72"/>
        <v>31785.94</v>
      </c>
      <c r="H137" s="376">
        <f t="shared" si="70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8"/>
        <v>-2945.94</v>
      </c>
      <c r="G138" s="375">
        <f t="shared" si="72"/>
        <v>31785.94</v>
      </c>
      <c r="H138" s="376">
        <f t="shared" si="70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8"/>
        <v>-2415.9399999999991</v>
      </c>
      <c r="G139" s="375">
        <f t="shared" si="72"/>
        <v>31785.94</v>
      </c>
      <c r="H139" s="376">
        <f t="shared" si="70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8"/>
        <v>-2785.94</v>
      </c>
      <c r="G140" s="375">
        <f t="shared" si="72"/>
        <v>31785.94</v>
      </c>
      <c r="H140" s="376">
        <f t="shared" si="70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3">C141*(E141-D141)</f>
        <v>-1145.9399999999996</v>
      </c>
      <c r="G141" s="375">
        <f t="shared" ref="G141:G146" si="74">D141*C141</f>
        <v>31785.94</v>
      </c>
      <c r="H141" s="376">
        <f t="shared" ref="H141:H146" si="75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3"/>
        <v>-520.01099999999701</v>
      </c>
      <c r="G142" s="375">
        <f t="shared" si="74"/>
        <v>28654.010999999999</v>
      </c>
      <c r="H142" s="376">
        <f t="shared" si="75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3"/>
        <v>-783.99999999999886</v>
      </c>
      <c r="G143" s="375">
        <f t="shared" si="74"/>
        <v>31764</v>
      </c>
      <c r="H143" s="376">
        <f t="shared" si="75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3"/>
        <v>350.64000000000027</v>
      </c>
      <c r="G144" s="375">
        <f t="shared" si="74"/>
        <v>15759.359999999999</v>
      </c>
      <c r="H144" s="376">
        <f t="shared" si="75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3"/>
        <v>-398.86400000000037</v>
      </c>
      <c r="G145" s="375">
        <f t="shared" si="74"/>
        <v>25214.864000000001</v>
      </c>
      <c r="H145" s="376">
        <f t="shared" si="75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3"/>
        <v>1280.8600000000013</v>
      </c>
      <c r="G146" s="375">
        <f t="shared" si="74"/>
        <v>12271.14</v>
      </c>
      <c r="H146" s="376">
        <f t="shared" si="75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6">C147*(E147-D147)</f>
        <v>648.8599999999991</v>
      </c>
      <c r="G147" s="375">
        <f t="shared" ref="G147:G153" si="77">D147*C147</f>
        <v>12271.14</v>
      </c>
      <c r="H147" s="376">
        <f t="shared" ref="H147:H153" si="78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6"/>
        <v>1108.8599999999985</v>
      </c>
      <c r="G148" s="375">
        <f t="shared" si="77"/>
        <v>12211.14</v>
      </c>
      <c r="H148" s="376">
        <f t="shared" si="78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6"/>
        <v>1467.7889999999991</v>
      </c>
      <c r="G149" s="375">
        <f t="shared" si="77"/>
        <v>8789.2109999999993</v>
      </c>
      <c r="H149" s="376">
        <f t="shared" si="78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6"/>
        <v>1645.7100000000005</v>
      </c>
      <c r="G150" s="375">
        <f t="shared" si="77"/>
        <v>5310.29</v>
      </c>
      <c r="H150" s="376">
        <f t="shared" si="78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6"/>
        <v>1537.7099999999996</v>
      </c>
      <c r="G151" s="375">
        <f t="shared" si="77"/>
        <v>8728.2900000000009</v>
      </c>
      <c r="H151" s="376">
        <f t="shared" si="78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6"/>
        <v>1754.0499999999997</v>
      </c>
      <c r="G152" s="375">
        <f t="shared" si="77"/>
        <v>1717.95</v>
      </c>
      <c r="H152" s="376">
        <f t="shared" si="78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6"/>
        <v>1742.0399999999997</v>
      </c>
      <c r="G153" s="375">
        <f t="shared" si="77"/>
        <v>8673.9599999999991</v>
      </c>
      <c r="H153" s="376">
        <f t="shared" si="78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9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9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9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80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9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80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9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80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9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80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9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80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9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80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9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80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9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80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9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80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9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80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9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80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9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80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9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80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9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80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9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80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9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80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9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9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9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4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3">
    <cfRule type="expression" dxfId="1157" priority="5">
      <formula>K61&gt;0</formula>
    </cfRule>
    <cfRule type="expression" dxfId="1156" priority="6">
      <formula>K61&lt;0</formula>
    </cfRule>
  </conditionalFormatting>
  <conditionalFormatting sqref="F61:F63">
    <cfRule type="expression" dxfId="1155" priority="3">
      <formula>F61&gt;0</formula>
    </cfRule>
    <cfRule type="expression" dxfId="1154" priority="4">
      <formula>F61&lt;0</formula>
    </cfRule>
  </conditionalFormatting>
  <conditionalFormatting sqref="H61:H6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12.04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12.04</v>
      </c>
      <c r="R4" s="490">
        <v>-1.23E-2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13.244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13.1236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13.0032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12.8828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12.7624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12.641999999999999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12.521599999999999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12.401199999999999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12.280799999999999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12.160399999999999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12.04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11.919599999999999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11.799199999999999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11.678799999999999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11.558399999999999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11.437999999999999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11.317599999999999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11.1972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11.0768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10.9564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10.836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142.36000000000001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142.36000000000001</v>
      </c>
      <c r="R4" s="490">
        <v>5.1000000000000004E-3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156.59600000000003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155.17240000000004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153.74880000000002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152.32520000000002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150.90160000000003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149.47800000000001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148.05440000000002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146.63080000000002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145.20720000000003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143.78360000000001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142.36000000000001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140.93640000000002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139.5128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138.08920000000001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136.66560000000001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135.24200000000002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133.8184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132.39480000000003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130.97120000000001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129.54760000000002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128.12400000000002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201.29</v>
      </c>
      <c r="R4" s="512">
        <v>-9.9000000000000008E-3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6038.7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583.86999999999989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359.09999999999945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6.3226283541094344E-2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221.41900000000001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219.40610000000001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217.39320000000001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215.38030000000001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213.3674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211.3545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209.3416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207.3287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205.3158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203.30289999999999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201.29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199.27709999999999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197.26419999999999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195.25129999999999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193.23839999999998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191.22549999999998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189.21259999999998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187.19970000000001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185.18680000000001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183.1739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181.161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83.31</v>
      </c>
      <c r="R4" s="512">
        <v>-1.12E-2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12496.5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-2819.2099999999991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-2819.2099999999991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-0.18407308574006684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91.641000000000005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90.807900000000004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89.974800000000002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89.141700000000014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88.308600000000013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87.475500000000011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0"/>
        <v>86.642400000000009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0"/>
        <v>85.809300000000007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0"/>
        <v>84.976200000000006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0"/>
        <v>84.143100000000004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0"/>
        <v>83.31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0"/>
        <v>82.476900000000001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0"/>
        <v>81.643799999999999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0"/>
        <v>80.810699999999997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0"/>
        <v>79.977599999999995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0"/>
        <v>79.144499999999994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0"/>
        <v>78.311399999999992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0"/>
        <v>77.478300000000004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0"/>
        <v>76.645200000000003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0"/>
        <v>75.812100000000001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0"/>
        <v>74.978999999999999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4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162.18</v>
      </c>
      <c r="R4" s="512">
        <v>-6.9999999999999999E-4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3243.6000000000004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395.52000000000089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252.49000000000069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8.4413478608276096E-2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3.0829942039708965E-3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178.39800000000002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176.77620000000002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175.15440000000001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173.53260000000003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171.91080000000002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170.28900000000002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168.66720000000001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167.0454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165.42360000000002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163.80180000000001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162.18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160.5582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158.93639999999999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157.31460000000001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155.69280000000001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154.071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152.44919999999999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150.82740000000001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149.2056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147.58380000000002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145.96200000000002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14.89</v>
      </c>
      <c r="R4" s="490">
        <v>-2E-3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16.379000000000001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16.2301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16.081200000000003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15.932300000000001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15.783400000000002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15.634500000000001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15.485600000000002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15.3367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15.187800000000001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15.0389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14.741100000000001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14.5922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14.443300000000001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14.2944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14.1455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13.996599999999999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13.847700000000001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13.6988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13.549900000000001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13.401000000000002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103.33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103.33</v>
      </c>
      <c r="R4" s="490">
        <v>-9.5600000000000004E-2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113.66300000000001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112.6297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111.5964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110.56310000000001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109.52980000000001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108.4965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107.4632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106.4299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105.39660000000001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104.3633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103.33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102.2967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101.26339999999999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100.23009999999999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99.196799999999996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98.163499999999999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97.130199999999988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96.096900000000005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95.063600000000008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94.030299999999997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92.997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95" activePane="bottomLeft" state="frozen"/>
      <selection activeCell="A2" sqref="A2"/>
      <selection pane="bottomLeft" activeCell="P47" sqref="P4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71.44</v>
      </c>
      <c r="R4" s="490">
        <v>-4.1999999999999997E-3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2857.6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97.529999999999291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-28.400000000000091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-9.8406098406098718E-3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78.584000000000003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77.869600000000005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77.155200000000008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76.440799999999996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75.726399999999998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75.012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74.297600000000003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73.583200000000005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72.868799999999993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72.154399999999995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71.44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70.7256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70.011200000000002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69.29679999999999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68.582399999999993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67.867999999999995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67.153599999999997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66.4392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65.724800000000002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65.010400000000004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64.296000000000006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6:F33">
    <cfRule type="expression" dxfId="911" priority="19">
      <formula>F26&gt;0</formula>
    </cfRule>
    <cfRule type="expression" dxfId="910" priority="20">
      <formula>F26&lt;0</formula>
    </cfRule>
  </conditionalFormatting>
  <conditionalFormatting sqref="H26:H33">
    <cfRule type="expression" dxfId="909" priority="17">
      <formula>H26&gt;0</formula>
    </cfRule>
    <cfRule type="expression" dxfId="908" priority="18">
      <formula>H26&lt;0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">
    <cfRule type="expression" dxfId="895" priority="3">
      <formula>F25&gt;0</formula>
    </cfRule>
    <cfRule type="expression" dxfId="894" priority="4">
      <formula>F25&lt;0</formula>
    </cfRule>
  </conditionalFormatting>
  <conditionalFormatting sqref="H25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73.64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69.36</v>
      </c>
      <c r="R4" s="512">
        <v>3.0800000000000001E-2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17340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9">
        <v>43032</v>
      </c>
      <c r="C6" s="4">
        <v>50</v>
      </c>
      <c r="D6" s="3">
        <v>67.28</v>
      </c>
      <c r="E6" s="3">
        <v>0</v>
      </c>
      <c r="F6" s="3">
        <f>C6*D6+E6</f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18410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-1070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-1070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-5.8120586637696904E-2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18410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1" si="15">C30*(E30-D30)</f>
        <v>-1534.0000000000005</v>
      </c>
      <c r="G30" s="39">
        <f t="shared" ref="G30:G31" si="16">D30*C30</f>
        <v>15046</v>
      </c>
      <c r="H30" s="227">
        <f t="shared" ref="H30:H31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5"/>
        <v>-1587.4999999999986</v>
      </c>
      <c r="G31" s="39">
        <f t="shared" si="16"/>
        <v>18410</v>
      </c>
      <c r="H31" s="227">
        <f t="shared" si="17"/>
        <v>-8.6230309614339959E-2</v>
      </c>
      <c r="I31" s="39">
        <v>73.2</v>
      </c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76.296000000000006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75.602400000000003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74.908799999999999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74.21520000000001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73.521600000000007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72.828000000000003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72.134399999999999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71.440799999999996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70.747200000000007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70.053600000000003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69.36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68.666399999999996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67.972799999999992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67.279200000000003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66.585599999999999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65.891999999999996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65.198399999999992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64.504800000000003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63.811199999999999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63.117600000000003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62.423999999999999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9" activePane="bottomLeft" state="frozen"/>
      <selection activeCell="A2" sqref="A2"/>
      <selection pane="bottomLeft" activeCell="P53" sqref="P5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587.4</v>
      </c>
      <c r="R4" s="512">
        <v>2.7000000000000001E-3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4699.2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395.19999999999982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395.19999999999982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9.182156133828992E-2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646.14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640.26600000000008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634.39200000000005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628.51800000000003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622.64400000000001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616.77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610.89599999999996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605.02200000000005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599.14800000000002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593.274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587.4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581.52599999999995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575.65199999999993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569.77799999999991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563.904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558.03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552.15599999999995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546.28200000000004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540.40800000000002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534.53399999999999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528.66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54.94</v>
      </c>
      <c r="R4" s="490">
        <v>2.8500000000000001E-2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60.434000000000005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59.884599999999999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59.3352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58.785800000000002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58.236400000000003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57.686999999999998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57.137599999999999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56.588200000000001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56.038800000000002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55.489399999999996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54.94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54.390599999999999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53.841199999999994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53.291799999999995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52.742399999999996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52.192999999999998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51.643599999999992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51.094200000000001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50.544800000000002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49.995399999999997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49.445999999999998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21.54</v>
      </c>
      <c r="R4" s="490">
        <v>-5.1000000000000004E-3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17232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-433.31000000000131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-1885.5699999999997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-9.863021294024292E-2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2.7855153203342618E-2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23.694000000000003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23.4786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23.263200000000001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23.047799999999999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22.8324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22.617000000000001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22.401599999999998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22.186199999999999</v>
      </c>
      <c r="Q48" s="2"/>
      <c r="T48" s="695"/>
      <c r="U48" s="734"/>
      <c r="V48" s="695"/>
      <c r="W48" s="695"/>
      <c r="X48" s="695"/>
      <c r="Y48" s="695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21.970800000000001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21.755399999999998</v>
      </c>
      <c r="Q50" s="2"/>
      <c r="T50" s="732" t="s">
        <v>791</v>
      </c>
      <c r="U50" s="734"/>
      <c r="V50" s="695"/>
      <c r="W50" s="695"/>
      <c r="X50" s="695"/>
      <c r="Y50" s="695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21.54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21.3246</v>
      </c>
      <c r="Q52" s="2"/>
      <c r="T52" s="729"/>
      <c r="U52" s="735"/>
      <c r="V52" s="695"/>
      <c r="W52" s="695"/>
      <c r="X52" s="695"/>
      <c r="Y52" s="695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21.109199999999998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20.893799999999999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20.6784</v>
      </c>
      <c r="T55" s="732" t="s">
        <v>823</v>
      </c>
      <c r="U55" s="734">
        <v>356</v>
      </c>
      <c r="V55" s="695"/>
      <c r="W55" s="695"/>
      <c r="X55" s="695"/>
      <c r="Y55" s="695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20.462999999999997</v>
      </c>
      <c r="T56" s="743" t="s">
        <v>824</v>
      </c>
      <c r="U56" s="734">
        <v>374</v>
      </c>
      <c r="V56" s="695"/>
      <c r="W56" s="695"/>
      <c r="X56" s="695"/>
      <c r="Y56" s="695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20.247599999999998</v>
      </c>
      <c r="T57" s="739" t="s">
        <v>816</v>
      </c>
      <c r="U57" s="736">
        <v>583</v>
      </c>
      <c r="V57" s="695"/>
      <c r="W57" s="695"/>
      <c r="X57" s="695"/>
      <c r="Y57" s="695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20.0322</v>
      </c>
      <c r="T58" s="732"/>
      <c r="U58" s="736"/>
      <c r="V58" s="695"/>
      <c r="W58" s="695"/>
      <c r="X58" s="695"/>
      <c r="Y58" s="695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19.816800000000001</v>
      </c>
      <c r="T59" s="732"/>
      <c r="U59" s="736"/>
      <c r="V59" s="695"/>
      <c r="W59" s="695"/>
      <c r="X59" s="695"/>
      <c r="Y59" s="695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19.601399999999998</v>
      </c>
      <c r="T60" s="733" t="s">
        <v>784</v>
      </c>
      <c r="U60" s="736"/>
      <c r="V60" s="695"/>
      <c r="W60" s="695"/>
      <c r="X60" s="695"/>
      <c r="Y60" s="695"/>
    </row>
    <row r="61" spans="1:25" x14ac:dyDescent="0.25">
      <c r="O61" s="81">
        <v>0.9</v>
      </c>
      <c r="P61" s="81">
        <f t="shared" si="10"/>
        <v>19.385999999999999</v>
      </c>
      <c r="T61" s="732"/>
      <c r="U61" s="736"/>
      <c r="V61" s="695"/>
      <c r="W61" s="695"/>
      <c r="X61" s="695"/>
      <c r="Y61" s="695"/>
    </row>
    <row r="62" spans="1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1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1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3">C68*(E68-D68)</f>
        <v>-30.999999999999872</v>
      </c>
      <c r="G68" s="375">
        <f t="shared" ref="G68:G73" si="24">D68*C68</f>
        <v>2500</v>
      </c>
      <c r="H68" s="376">
        <f t="shared" ref="H68:H73" si="25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3"/>
        <v>26.000000000000156</v>
      </c>
      <c r="G69" s="375">
        <f t="shared" si="24"/>
        <v>2500</v>
      </c>
      <c r="H69" s="376">
        <f t="shared" si="25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3"/>
        <v>157.00000000000003</v>
      </c>
      <c r="G70" s="375">
        <f t="shared" si="24"/>
        <v>2500</v>
      </c>
      <c r="H70" s="376">
        <f t="shared" si="25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3"/>
        <v>46.999999999999886</v>
      </c>
      <c r="G71" s="375">
        <f t="shared" si="24"/>
        <v>2500</v>
      </c>
      <c r="H71" s="376">
        <f t="shared" si="25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3"/>
        <v>69.000000000000128</v>
      </c>
      <c r="G72" s="375">
        <f t="shared" si="24"/>
        <v>2500</v>
      </c>
      <c r="H72" s="376">
        <f t="shared" si="25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3"/>
        <v>148.00000000000006</v>
      </c>
      <c r="G73" s="375">
        <f t="shared" si="24"/>
        <v>2500</v>
      </c>
      <c r="H73" s="376">
        <f t="shared" si="25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6">C74*(E74-D74)</f>
        <v>428.00000000000011</v>
      </c>
      <c r="G74" s="375">
        <f t="shared" ref="G74:G80" si="27">D74*C74</f>
        <v>2500</v>
      </c>
      <c r="H74" s="376">
        <f t="shared" ref="H74:H80" si="28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6"/>
        <v>368</v>
      </c>
      <c r="G75" s="375">
        <f t="shared" si="27"/>
        <v>2500</v>
      </c>
      <c r="H75" s="376">
        <f t="shared" si="28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6"/>
        <v>401.00000000000017</v>
      </c>
      <c r="G76" s="375">
        <f t="shared" si="27"/>
        <v>2500</v>
      </c>
      <c r="H76" s="376">
        <f t="shared" si="28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6"/>
        <v>389.00000000000006</v>
      </c>
      <c r="G77" s="375">
        <f t="shared" si="27"/>
        <v>2500</v>
      </c>
      <c r="H77" s="376">
        <f t="shared" si="28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6"/>
        <v>362.99999999999989</v>
      </c>
      <c r="G78" s="375">
        <f t="shared" si="27"/>
        <v>2500</v>
      </c>
      <c r="H78" s="376">
        <f t="shared" si="28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6"/>
        <v>434</v>
      </c>
      <c r="G79" s="375">
        <f t="shared" si="27"/>
        <v>2500</v>
      </c>
      <c r="H79" s="376">
        <f t="shared" si="28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6"/>
        <v>200</v>
      </c>
      <c r="G80" s="375">
        <f t="shared" si="27"/>
        <v>2500</v>
      </c>
      <c r="H80" s="376">
        <f t="shared" si="28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9">C85*(E85-D85)</f>
        <v>-9.9999999999999645</v>
      </c>
      <c r="G85" s="258">
        <f t="shared" ref="G85:G90" si="30">D85*C85</f>
        <v>1287</v>
      </c>
      <c r="H85" s="272">
        <f t="shared" ref="H85:H90" si="31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9"/>
        <v>-45.999999999999908</v>
      </c>
      <c r="G86" s="258">
        <f t="shared" si="30"/>
        <v>1287</v>
      </c>
      <c r="H86" s="272">
        <f t="shared" si="31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9"/>
        <v>-82.000000000000028</v>
      </c>
      <c r="G87" s="258">
        <f t="shared" si="30"/>
        <v>2496</v>
      </c>
      <c r="H87" s="272">
        <f t="shared" si="31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9"/>
        <v>-99.000000000000028</v>
      </c>
      <c r="G88" s="258">
        <f t="shared" si="30"/>
        <v>3720</v>
      </c>
      <c r="H88" s="272">
        <f t="shared" si="31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9"/>
        <v>-121.50000000000034</v>
      </c>
      <c r="G89" s="258">
        <f t="shared" si="30"/>
        <v>3720</v>
      </c>
      <c r="H89" s="272">
        <f t="shared" si="31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9"/>
        <v>-50.999999999999979</v>
      </c>
      <c r="G90" s="258">
        <f t="shared" si="30"/>
        <v>3720</v>
      </c>
      <c r="H90" s="272">
        <f t="shared" si="31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32">C91*(E91-D91)</f>
        <v>13.499999999999979</v>
      </c>
      <c r="G91" s="258">
        <f t="shared" ref="G91:G102" si="33">D91*C91</f>
        <v>3720</v>
      </c>
      <c r="H91" s="272">
        <f t="shared" ref="H91:H102" si="34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32"/>
        <v>40.499999999999936</v>
      </c>
      <c r="G92" s="258">
        <f t="shared" si="33"/>
        <v>3720</v>
      </c>
      <c r="H92" s="272">
        <f t="shared" si="34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32"/>
        <v>7.5000000000001066</v>
      </c>
      <c r="G93" s="258">
        <f t="shared" si="33"/>
        <v>3720</v>
      </c>
      <c r="H93" s="272">
        <f t="shared" si="34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32"/>
        <v>-33.000000000000362</v>
      </c>
      <c r="G94" s="258">
        <f t="shared" si="33"/>
        <v>3720</v>
      </c>
      <c r="H94" s="272">
        <f t="shared" si="34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32"/>
        <v>-211.50000000000003</v>
      </c>
      <c r="G95" s="258">
        <f t="shared" si="33"/>
        <v>3720</v>
      </c>
      <c r="H95" s="272">
        <f t="shared" si="34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32"/>
        <v>-144.00000000000011</v>
      </c>
      <c r="G96" s="258">
        <f t="shared" si="33"/>
        <v>3720</v>
      </c>
      <c r="H96" s="272">
        <f t="shared" si="34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32"/>
        <v>-73.500000000000298</v>
      </c>
      <c r="G97" s="258">
        <f t="shared" si="33"/>
        <v>3720</v>
      </c>
      <c r="H97" s="272">
        <f t="shared" si="34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32"/>
        <v>-104.53499999999991</v>
      </c>
      <c r="G98" s="258">
        <f t="shared" si="33"/>
        <v>3694.0349999999999</v>
      </c>
      <c r="H98" s="272">
        <f t="shared" si="34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32"/>
        <v>-164.53499999999968</v>
      </c>
      <c r="G99" s="258">
        <f t="shared" si="33"/>
        <v>3694.0349999999999</v>
      </c>
      <c r="H99" s="272">
        <f t="shared" si="34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32"/>
        <v>8.2949999999998525</v>
      </c>
      <c r="G100" s="258">
        <f t="shared" si="33"/>
        <v>3639.7050000000004</v>
      </c>
      <c r="H100" s="272">
        <f t="shared" si="34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32"/>
        <v>69.794999999999874</v>
      </c>
      <c r="G101" s="258">
        <f t="shared" si="33"/>
        <v>3639.7050000000004</v>
      </c>
      <c r="H101" s="272">
        <f t="shared" si="34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32"/>
        <v>589.25999999999976</v>
      </c>
      <c r="G102" s="258">
        <f t="shared" si="33"/>
        <v>2250.7400000000002</v>
      </c>
      <c r="H102" s="272">
        <f t="shared" si="34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58.17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58.17</v>
      </c>
      <c r="R4" s="490">
        <v>-6.9999999999999999E-4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63.987000000000009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63.405300000000004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62.823600000000006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62.241900000000008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61.660200000000003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61.078500000000005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60.4968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59.915100000000002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59.333400000000005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58.7517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58.17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57.588300000000004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57.006599999999999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56.424900000000001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55.843200000000003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55.261499999999998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54.6798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54.098100000000002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53.516400000000004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52.934700000000007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52.353000000000002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82.9</v>
      </c>
      <c r="R4" s="512">
        <v>-8.0000000000000004E-4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4145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111.5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111.5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2.7643485806371638E-2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80.2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91.190000000000012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90.361000000000018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89.532000000000011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88.703000000000017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87.874000000000009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87.045000000000016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86.216000000000008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85.387000000000015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84.558000000000007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83.729000000000013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82.9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82.070999999999998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81.242000000000004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80.412999999999997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79.584000000000003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78.754999999999995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77.926000000000002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77.097000000000008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76.268000000000015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75.439000000000007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74.610000000000014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41.06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41.06</v>
      </c>
      <c r="R4" s="490">
        <v>-1.2999999999999999E-2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45.166000000000004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44.755400000000009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44.344800000000006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43.934200000000004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43.523600000000002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43.113000000000007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42.702400000000004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42.291800000000002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41.8812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41.470600000000005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41.06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40.6494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40.238800000000005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39.828200000000002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39.4176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39.006999999999998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38.596400000000003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38.185800000000008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37.775200000000005</v>
      </c>
    </row>
    <row r="44" spans="1:32" x14ac:dyDescent="0.25">
      <c r="N44" s="4"/>
      <c r="O44" s="81">
        <v>0.91</v>
      </c>
      <c r="P44" s="81">
        <f t="shared" si="0"/>
        <v>37.364600000000003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36.954000000000001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57.99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57.99</v>
      </c>
      <c r="R4" s="507">
        <v>-1.1599999999999999E-2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63.789000000000009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63.209100000000007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62.629200000000004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62.049300000000002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61.469400000000007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60.889500000000005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60.309600000000003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59.729700000000001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59.149800000000006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58.569900000000004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57.99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57.4101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56.830199999999998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56.250300000000003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55.670400000000001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55.090499999999999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54.510599999999997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53.930700000000002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53.350800000000007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52.770900000000005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52.191000000000003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40.78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40.78</v>
      </c>
      <c r="R4" s="507">
        <v>-4.1999999999999997E-3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44.858000000000004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44.450200000000002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44.042400000000001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43.634600000000006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43.226800000000004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42.819000000000003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42.411200000000001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42.003399999999999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41.595600000000005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41.187800000000003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40.78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40.372199999999999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39.964399999999998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39.556600000000003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39.148800000000001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38.741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38.333199999999998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37.925400000000003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37.517600000000002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37.1098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36.702000000000005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42.21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42.21</v>
      </c>
      <c r="R4" s="490">
        <v>-4.2000000000000003E-2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46.431000000000004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46.008900000000004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45.586800000000004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45.164700000000003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44.742600000000003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44.320500000000003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43.898400000000002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43.476300000000002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43.054200000000002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42.632100000000001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42.21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41.7879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41.3658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40.9437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40.521599999999999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40.099499999999999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39.677399999999999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39.255300000000005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38.833200000000005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38.411100000000005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37.989000000000004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110.27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110.27</v>
      </c>
      <c r="R4" s="507">
        <v>-2.3300000000000001E-2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121.29700000000001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120.1943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119.0916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117.9889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116.8862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115.7835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114.6808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113.57809999999999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112.47539999999999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111.37269999999999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110.27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109.1673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108.0646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106.9619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105.85919999999999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104.75649999999999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103.65379999999999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102.55110000000001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101.44840000000001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100.34569999999999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99.242999999999995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54.79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54.79</v>
      </c>
      <c r="R4" s="508">
        <v>2.3999999999999998E-3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60.269000000000005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59.721100000000007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59.173200000000001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58.625300000000003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58.077400000000004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57.529499999999999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56.9816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56.433700000000002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55.885800000000003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55.337899999999998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54.79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54.242100000000001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53.694199999999995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53.146299999999997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52.598399999999998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52.0505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51.502599999999994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50.954700000000003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50.406800000000004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49.858899999999998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49.311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255.29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255.29</v>
      </c>
      <c r="R4" s="490">
        <v>-5.0000000000000001E-3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280.81900000000002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278.26609999999999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275.71320000000003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273.16030000000001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270.60739999999998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268.05450000000002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265.5016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262.94869999999997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260.39580000000001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257.84289999999999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255.29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252.7371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250.18419999999998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247.63129999999998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245.07839999999999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242.52549999999999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239.97259999999997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237.41970000000001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234.86680000000001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232.31389999999999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229.761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104.57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104.57</v>
      </c>
      <c r="R4" s="490">
        <v>-6.1000000000000004E-3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115.027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113.9813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112.93559999999999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111.8899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110.8442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109.7985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108.75279999999999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107.7071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106.6614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105.61569999999999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104.57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103.5243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102.47859999999999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101.43289999999999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100.38719999999999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99.341499999999982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98.295799999999986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97.250100000000003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96.204399999999993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95.158699999999996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94.113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81.44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81.44</v>
      </c>
      <c r="R4" s="490">
        <v>-2.0400000000000001E-2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89.584000000000003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88.769599999999997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87.955200000000005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87.140799999999999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86.326400000000007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85.512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84.697599999999994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83.883200000000002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83.068799999999996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82.254400000000004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81.44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80.625599999999991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79.811199999999999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78.996799999999993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78.182400000000001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77.367999999999995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76.553599999999989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75.739199999999997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74.924800000000005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74.110399999999998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73.296000000000006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55.25</v>
      </c>
      <c r="R4" s="490">
        <v>-3.0999999999999999E-3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6630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1842.5800000000017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238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3.7234042553191488E-2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60.775000000000006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60.222500000000004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59.67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59.117500000000007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58.565000000000005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58.012500000000003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57.46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56.907499999999999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56.355000000000004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55.802500000000002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55.25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11"/>
        <v>54.697499999999998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12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11"/>
        <v>54.144999999999996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12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3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11"/>
        <v>53.592500000000001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12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3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11"/>
        <v>53.04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12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3"/>
        <v>1971.56</v>
      </c>
      <c r="L55" s="257"/>
      <c r="M55" s="257"/>
      <c r="O55" s="2"/>
      <c r="P55" s="81">
        <v>0.95</v>
      </c>
      <c r="Q55" s="81">
        <f t="shared" si="11"/>
        <v>52.487499999999997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12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3"/>
        <v>1014.38</v>
      </c>
      <c r="L56" s="257"/>
      <c r="M56" s="257"/>
      <c r="O56" s="2"/>
      <c r="P56" s="81">
        <v>0.94</v>
      </c>
      <c r="Q56" s="81">
        <f t="shared" si="11"/>
        <v>51.934999999999995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12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3"/>
        <v>1517.67</v>
      </c>
      <c r="L57" s="257"/>
      <c r="M57" s="257"/>
      <c r="O57" s="2"/>
      <c r="P57" s="81">
        <v>0.93</v>
      </c>
      <c r="Q57" s="81">
        <f t="shared" si="11"/>
        <v>51.3825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12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3"/>
        <v>1460.3700000000001</v>
      </c>
      <c r="L58" s="257"/>
      <c r="M58" s="257"/>
      <c r="O58" s="2"/>
      <c r="P58" s="81">
        <v>0.92</v>
      </c>
      <c r="Q58" s="81">
        <f t="shared" si="11"/>
        <v>50.830000000000005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12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3"/>
        <v>3976.71</v>
      </c>
      <c r="L59" s="257"/>
      <c r="M59" s="257"/>
      <c r="O59" s="2"/>
      <c r="P59" s="81">
        <v>0.91</v>
      </c>
      <c r="Q59" s="81">
        <f t="shared" si="11"/>
        <v>50.277500000000003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12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11"/>
        <v>49.725000000000001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1">
      <formula>Q8&gt;0</formula>
    </cfRule>
    <cfRule type="expression" dxfId="553" priority="52">
      <formula>Q8&lt;0</formula>
    </cfRule>
  </conditionalFormatting>
  <conditionalFormatting sqref="Q7">
    <cfRule type="expression" dxfId="552" priority="53">
      <formula>Q7&gt;0</formula>
    </cfRule>
    <cfRule type="expression" dxfId="551" priority="54">
      <formula>Q7&lt;0</formula>
    </cfRule>
  </conditionalFormatting>
  <conditionalFormatting sqref="M50">
    <cfRule type="expression" dxfId="550" priority="41">
      <formula>M50&gt;0</formula>
    </cfRule>
    <cfRule type="expression" dxfId="549" priority="42">
      <formula>M50&lt;0</formula>
    </cfRule>
  </conditionalFormatting>
  <conditionalFormatting sqref="M50">
    <cfRule type="expression" dxfId="548" priority="43">
      <formula>M50&gt;0</formula>
    </cfRule>
    <cfRule type="expression" dxfId="547" priority="44">
      <formula>M50&lt;0</formula>
    </cfRule>
  </conditionalFormatting>
  <conditionalFormatting sqref="F24:F26">
    <cfRule type="expression" dxfId="546" priority="29">
      <formula>F24&gt;0</formula>
    </cfRule>
    <cfRule type="expression" dxfId="545" priority="30">
      <formula>F24&lt;0</formula>
    </cfRule>
  </conditionalFormatting>
  <conditionalFormatting sqref="F24:F26">
    <cfRule type="expression" dxfId="544" priority="31">
      <formula>F24&gt;0</formula>
    </cfRule>
    <cfRule type="expression" dxfId="543" priority="32">
      <formula>F24&lt;0</formula>
    </cfRule>
  </conditionalFormatting>
  <conditionalFormatting sqref="H24:H26">
    <cfRule type="expression" dxfId="542" priority="27">
      <formula>H24&gt;0</formula>
    </cfRule>
    <cfRule type="expression" dxfId="541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49.52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49.52</v>
      </c>
      <c r="R4" s="490">
        <v>-1.12E-2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54.472000000000008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53.976800000000004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53.481600000000007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52.986400000000003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52.491200000000006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51.996000000000002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51.500800000000005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51.005600000000001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50.510400000000004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50.0152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49.52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49.024800000000006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48.529600000000002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48.034400000000005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47.539200000000001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47.044000000000004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46.5488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46.053600000000003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45.558400000000006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45.063200000000002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44.568000000000005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40" priority="66">
      <formula>F22&gt;0</formula>
    </cfRule>
    <cfRule type="expression" dxfId="53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8" priority="53">
      <formula>F41&gt;0</formula>
    </cfRule>
    <cfRule type="expression" dxfId="537" priority="54">
      <formula>F41&lt;0</formula>
    </cfRule>
  </conditionalFormatting>
  <conditionalFormatting sqref="F41">
    <cfRule type="expression" dxfId="536" priority="57">
      <formula>F41&gt;0</formula>
    </cfRule>
    <cfRule type="expression" dxfId="535" priority="58">
      <formula>F41&lt;0</formula>
    </cfRule>
  </conditionalFormatting>
  <conditionalFormatting sqref="H41">
    <cfRule type="expression" dxfId="534" priority="35">
      <formula>H41&gt;0</formula>
    </cfRule>
    <cfRule type="expression" dxfId="533" priority="36">
      <formula>H41&lt;0</formula>
    </cfRule>
  </conditionalFormatting>
  <conditionalFormatting sqref="F89:F95">
    <cfRule type="expression" dxfId="532" priority="29">
      <formula>F89&gt;0</formula>
    </cfRule>
    <cfRule type="expression" dxfId="531" priority="30">
      <formula>F89&lt;0</formula>
    </cfRule>
  </conditionalFormatting>
  <conditionalFormatting sqref="F96:F110">
    <cfRule type="expression" dxfId="530" priority="25">
      <formula>F96&gt;0</formula>
    </cfRule>
    <cfRule type="expression" dxfId="529" priority="26">
      <formula>F96&lt;0</formula>
    </cfRule>
  </conditionalFormatting>
  <conditionalFormatting sqref="F96:F110">
    <cfRule type="expression" dxfId="528" priority="27">
      <formula>F96&gt;0</formula>
    </cfRule>
    <cfRule type="expression" dxfId="527" priority="28">
      <formula>F96&lt;0</formula>
    </cfRule>
  </conditionalFormatting>
  <conditionalFormatting sqref="H89:H100">
    <cfRule type="expression" dxfId="526" priority="23">
      <formula>H89&gt;0</formula>
    </cfRule>
    <cfRule type="expression" dxfId="525" priority="24">
      <formula>H89&lt;0</formula>
    </cfRule>
  </conditionalFormatting>
  <conditionalFormatting sqref="H101">
    <cfRule type="expression" dxfId="524" priority="21">
      <formula>H101&gt;0</formula>
    </cfRule>
    <cfRule type="expression" dxfId="523" priority="22">
      <formula>H101&lt;0</formula>
    </cfRule>
  </conditionalFormatting>
  <conditionalFormatting sqref="F111:F116">
    <cfRule type="expression" dxfId="522" priority="19">
      <formula>F111&gt;0</formula>
    </cfRule>
    <cfRule type="expression" dxfId="521" priority="20">
      <formula>F111&lt;0</formula>
    </cfRule>
  </conditionalFormatting>
  <conditionalFormatting sqref="H103:H116">
    <cfRule type="expression" dxfId="520" priority="17">
      <formula>H103&gt;0</formula>
    </cfRule>
    <cfRule type="expression" dxfId="519" priority="18">
      <formula>H103&lt;0</formula>
    </cfRule>
  </conditionalFormatting>
  <conditionalFormatting sqref="H102">
    <cfRule type="expression" dxfId="518" priority="15">
      <formula>H102&gt;0</formula>
    </cfRule>
    <cfRule type="expression" dxfId="517" priority="16">
      <formula>H102&lt;0</formula>
    </cfRule>
  </conditionalFormatting>
  <conditionalFormatting sqref="M42">
    <cfRule type="expression" dxfId="516" priority="13">
      <formula>M42&gt;0</formula>
    </cfRule>
    <cfRule type="expression" dxfId="515" priority="14">
      <formula>M42&lt;0</formula>
    </cfRule>
  </conditionalFormatting>
  <conditionalFormatting sqref="Q7">
    <cfRule type="expression" dxfId="514" priority="9">
      <formula>Q7&gt;0</formula>
    </cfRule>
    <cfRule type="expression" dxfId="513" priority="10">
      <formula>Q7&lt;0</formula>
    </cfRule>
  </conditionalFormatting>
  <conditionalFormatting sqref="Q8">
    <cfRule type="expression" dxfId="512" priority="7">
      <formula>Q8&gt;0</formula>
    </cfRule>
    <cfRule type="expression" dxfId="511" priority="8">
      <formula>Q8&lt;0</formula>
    </cfRule>
  </conditionalFormatting>
  <conditionalFormatting sqref="F117:F130 H117:H130">
    <cfRule type="expression" dxfId="510" priority="1">
      <formula>F117&gt;0</formula>
    </cfRule>
    <cfRule type="expression" dxfId="50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37.68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37.68</v>
      </c>
      <c r="R4" s="510">
        <v>1.9E-3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41.448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41.071200000000005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40.694400000000002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40.317599999999999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39.940800000000003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39.564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39.187200000000004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38.810400000000001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38.433599999999998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38.056800000000003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37.68</v>
      </c>
      <c r="W39" s="134"/>
    </row>
    <row r="40" spans="1:23" x14ac:dyDescent="0.25">
      <c r="O40" s="81">
        <v>0.99</v>
      </c>
      <c r="P40" s="81">
        <f t="shared" si="0"/>
        <v>37.303199999999997</v>
      </c>
      <c r="W40" s="134"/>
    </row>
    <row r="41" spans="1:23" x14ac:dyDescent="0.25">
      <c r="O41" s="81">
        <v>0.98</v>
      </c>
      <c r="P41" s="81">
        <f t="shared" si="0"/>
        <v>36.926400000000001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36.549599999999998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36.172799999999995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35.795999999999999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35.419199999999996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35.042400000000001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34.665599999999998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34.288800000000002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33.911999999999999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8" priority="84">
      <formula>F7&gt;0</formula>
    </cfRule>
    <cfRule type="expression" dxfId="507" priority="85">
      <formula>F7&lt;0</formula>
    </cfRule>
  </conditionalFormatting>
  <conditionalFormatting sqref="Q8">
    <cfRule type="expression" dxfId="506" priority="82">
      <formula>Q8&gt;0</formula>
    </cfRule>
    <cfRule type="expression" dxfId="505" priority="83">
      <formula>Q8&lt;0</formula>
    </cfRule>
  </conditionalFormatting>
  <conditionalFormatting sqref="F29:F36">
    <cfRule type="expression" dxfId="504" priority="62">
      <formula>F29&gt;0</formula>
    </cfRule>
    <cfRule type="expression" dxfId="503" priority="63">
      <formula>F29&lt;0</formula>
    </cfRule>
  </conditionalFormatting>
  <conditionalFormatting sqref="J32:J38">
    <cfRule type="expression" dxfId="502" priority="57">
      <formula>J32&gt;0</formula>
    </cfRule>
    <cfRule type="expression" dxfId="501" priority="58">
      <formula>J32&lt;0</formula>
    </cfRule>
  </conditionalFormatting>
  <conditionalFormatting sqref="M42">
    <cfRule type="expression" dxfId="500" priority="55">
      <formula>M42&gt;0</formula>
    </cfRule>
    <cfRule type="expression" dxfId="499" priority="56">
      <formula>M42&lt;0</formula>
    </cfRule>
  </conditionalFormatting>
  <conditionalFormatting sqref="F98:F134 H98:H134 H137:H142 F137:F142 F144:F153 H144:H153">
    <cfRule type="expression" dxfId="498" priority="53">
      <formula>F98&gt;0</formula>
    </cfRule>
    <cfRule type="expression" dxfId="497" priority="54">
      <formula>F98&lt;0</formula>
    </cfRule>
  </conditionalFormatting>
  <conditionalFormatting sqref="F90:F97">
    <cfRule type="expression" dxfId="496" priority="51">
      <formula>F90&gt;0</formula>
    </cfRule>
    <cfRule type="expression" dxfId="495" priority="52">
      <formula>F90&lt;0</formula>
    </cfRule>
  </conditionalFormatting>
  <conditionalFormatting sqref="H90:H97">
    <cfRule type="expression" dxfId="494" priority="49">
      <formula>H90&gt;0</formula>
    </cfRule>
    <cfRule type="expression" dxfId="493" priority="50">
      <formula>H90&lt;0</formula>
    </cfRule>
  </conditionalFormatting>
  <conditionalFormatting sqref="F135:F136 H135:H136">
    <cfRule type="expression" dxfId="492" priority="47">
      <formula>F135&gt;0</formula>
    </cfRule>
    <cfRule type="expression" dxfId="491" priority="48">
      <formula>F135&lt;0</formula>
    </cfRule>
  </conditionalFormatting>
  <conditionalFormatting sqref="H143 F143">
    <cfRule type="expression" dxfId="490" priority="45">
      <formula>F143&gt;0</formula>
    </cfRule>
    <cfRule type="expression" dxfId="489" priority="46">
      <formula>F143&lt;0</formula>
    </cfRule>
  </conditionalFormatting>
  <conditionalFormatting sqref="F154:F161">
    <cfRule type="expression" dxfId="488" priority="31">
      <formula>F154&gt;0</formula>
    </cfRule>
    <cfRule type="expression" dxfId="487" priority="32">
      <formula>F154&lt;0</formula>
    </cfRule>
  </conditionalFormatting>
  <conditionalFormatting sqref="H154:H161">
    <cfRule type="expression" dxfId="486" priority="29">
      <formula>H154&gt;0</formula>
    </cfRule>
    <cfRule type="expression" dxfId="485" priority="30">
      <formula>H154&lt;0</formula>
    </cfRule>
  </conditionalFormatting>
  <conditionalFormatting sqref="Q10">
    <cfRule type="expression" dxfId="484" priority="27">
      <formula>Q10&gt;0</formula>
    </cfRule>
    <cfRule type="expression" dxfId="483" priority="28">
      <formula>Q10&lt;0</formula>
    </cfRule>
  </conditionalFormatting>
  <conditionalFormatting sqref="F37:F38">
    <cfRule type="expression" dxfId="482" priority="25">
      <formula>F37&gt;0</formula>
    </cfRule>
    <cfRule type="expression" dxfId="481" priority="26">
      <formula>F37&lt;0</formula>
    </cfRule>
  </conditionalFormatting>
  <conditionalFormatting sqref="H37:H38">
    <cfRule type="expression" dxfId="480" priority="23">
      <formula>H37&gt;0</formula>
    </cfRule>
    <cfRule type="expression" dxfId="479" priority="24">
      <formula>H37&lt;0</formula>
    </cfRule>
  </conditionalFormatting>
  <conditionalFormatting sqref="F167">
    <cfRule type="expression" dxfId="478" priority="21">
      <formula>F167&gt;0</formula>
    </cfRule>
    <cfRule type="expression" dxfId="477" priority="22">
      <formula>F167&lt;0</formula>
    </cfRule>
  </conditionalFormatting>
  <conditionalFormatting sqref="F168:F179">
    <cfRule type="expression" dxfId="476" priority="19">
      <formula>F168&gt;0</formula>
    </cfRule>
    <cfRule type="expression" dxfId="475" priority="20">
      <formula>F168&lt;0</formula>
    </cfRule>
  </conditionalFormatting>
  <conditionalFormatting sqref="H167:H179">
    <cfRule type="expression" dxfId="474" priority="17">
      <formula>H167&gt;0</formula>
    </cfRule>
    <cfRule type="expression" dxfId="473" priority="18">
      <formula>H167&lt;0</formula>
    </cfRule>
  </conditionalFormatting>
  <conditionalFormatting sqref="J175:J197 J201">
    <cfRule type="expression" dxfId="472" priority="15">
      <formula>J175&gt;0</formula>
    </cfRule>
    <cfRule type="expression" dxfId="471" priority="16">
      <formula>J175&lt;0</formula>
    </cfRule>
  </conditionalFormatting>
  <conditionalFormatting sqref="F180:F197 F201">
    <cfRule type="expression" dxfId="470" priority="13">
      <formula>F180&gt;0</formula>
    </cfRule>
    <cfRule type="expression" dxfId="469" priority="14">
      <formula>F180&lt;0</formula>
    </cfRule>
  </conditionalFormatting>
  <conditionalFormatting sqref="H180:H197 H201">
    <cfRule type="expression" dxfId="468" priority="11">
      <formula>H180&gt;0</formula>
    </cfRule>
    <cfRule type="expression" dxfId="467" priority="12">
      <formula>H180&lt;0</formula>
    </cfRule>
  </conditionalFormatting>
  <conditionalFormatting sqref="I32:J35">
    <cfRule type="expression" dxfId="466" priority="9">
      <formula>I32&gt;0</formula>
    </cfRule>
    <cfRule type="expression" dxfId="465" priority="10">
      <formula>I32&lt;0</formula>
    </cfRule>
  </conditionalFormatting>
  <conditionalFormatting sqref="F198:F200">
    <cfRule type="expression" dxfId="464" priority="7">
      <formula>F198&gt;0</formula>
    </cfRule>
    <cfRule type="expression" dxfId="463" priority="8">
      <formula>F198&lt;0</formula>
    </cfRule>
  </conditionalFormatting>
  <conditionalFormatting sqref="H198:H200">
    <cfRule type="expression" dxfId="462" priority="5">
      <formula>H198&gt;0</formula>
    </cfRule>
    <cfRule type="expression" dxfId="461" priority="6">
      <formula>H198&lt;0</formula>
    </cfRule>
  </conditionalFormatting>
  <conditionalFormatting sqref="J198:J200">
    <cfRule type="expression" dxfId="460" priority="3">
      <formula>J198&gt;0</formula>
    </cfRule>
    <cfRule type="expression" dxfId="459" priority="4">
      <formula>J198&lt;0</formula>
    </cfRule>
  </conditionalFormatting>
  <conditionalFormatting sqref="F202:F211 H202:H211 J202:J211">
    <cfRule type="expression" dxfId="458" priority="1">
      <formula>F202&gt;0</formula>
    </cfRule>
    <cfRule type="expression" dxfId="45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61.92</v>
      </c>
      <c r="R4" s="510">
        <v>-1.6E-2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3096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1475.5099999999984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252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8.8607594936708861E-2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68.112000000000009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67.492800000000003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66.87360000000001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66.254400000000004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65.635200000000012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65.016000000000005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64.396799999999999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63.777600000000007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63.1584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62.539200000000001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61.92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61.300800000000002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60.681600000000003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60.062399999999997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59.443199999999997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58.823999999999998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58.204799999999999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57.585600000000007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56.966400000000007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4"/>
        <v>56.347200000000001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5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4"/>
        <v>55.728000000000002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5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5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5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5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5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6">C84*(E84-D84)</f>
        <v>-17.400000000000375</v>
      </c>
      <c r="G84" s="375">
        <f t="shared" ref="G84:G103" si="7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6"/>
        <v>9.5999999999997954</v>
      </c>
      <c r="G85" s="375">
        <f t="shared" si="7"/>
        <v>1940.4</v>
      </c>
      <c r="H85" s="723">
        <f t="shared" ref="H85:H103" si="8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6"/>
        <v>-27.900000000000205</v>
      </c>
      <c r="G86" s="375">
        <f t="shared" si="7"/>
        <v>1940.4</v>
      </c>
      <c r="H86" s="723">
        <f t="shared" si="8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6"/>
        <v>54.899999999999949</v>
      </c>
      <c r="G87" s="375">
        <f t="shared" si="7"/>
        <v>1940.4</v>
      </c>
      <c r="H87" s="723">
        <f t="shared" si="8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6"/>
        <v>-205.50000000000026</v>
      </c>
      <c r="G88" s="375">
        <f t="shared" si="7"/>
        <v>1940.4</v>
      </c>
      <c r="H88" s="723">
        <f t="shared" si="8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6"/>
        <v>-221.39999999999986</v>
      </c>
      <c r="G89" s="375">
        <f t="shared" si="7"/>
        <v>4809.3999999999996</v>
      </c>
      <c r="H89" s="723">
        <f t="shared" si="8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6"/>
        <v>-321.39999999999986</v>
      </c>
      <c r="G90" s="375">
        <f t="shared" si="7"/>
        <v>4809.3999999999996</v>
      </c>
      <c r="H90" s="723">
        <f t="shared" si="8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6"/>
        <v>-362.59999999999991</v>
      </c>
      <c r="G91" s="375">
        <f t="shared" si="7"/>
        <v>4791.3999999999996</v>
      </c>
      <c r="H91" s="723">
        <f t="shared" si="8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6"/>
        <v>-411.39999999999986</v>
      </c>
      <c r="G92" s="375">
        <f t="shared" si="7"/>
        <v>4791.3999999999996</v>
      </c>
      <c r="H92" s="723">
        <f t="shared" si="8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6"/>
        <v>-416.29900000000015</v>
      </c>
      <c r="G93" s="375">
        <f t="shared" si="7"/>
        <v>7510.3990000000003</v>
      </c>
      <c r="H93" s="723">
        <f t="shared" si="8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6"/>
        <v>-58.500000000000369</v>
      </c>
      <c r="G94" s="375">
        <f t="shared" si="7"/>
        <v>7510.1</v>
      </c>
      <c r="H94" s="723">
        <f t="shared" si="8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6"/>
        <v>28.399999999999892</v>
      </c>
      <c r="G95" s="375">
        <f t="shared" si="7"/>
        <v>2872.1</v>
      </c>
      <c r="H95" s="723">
        <f t="shared" si="8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6"/>
        <v>-74.799999999999613</v>
      </c>
      <c r="G96" s="375">
        <f t="shared" si="7"/>
        <v>4559.5999999999995</v>
      </c>
      <c r="H96" s="723">
        <f t="shared" si="8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6"/>
        <v>-193.17999999999961</v>
      </c>
      <c r="G97" s="375">
        <f t="shared" si="7"/>
        <v>7282.08</v>
      </c>
      <c r="H97" s="723">
        <f t="shared" si="8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6"/>
        <v>225.30300000000005</v>
      </c>
      <c r="G98" s="375">
        <f t="shared" si="7"/>
        <v>7234.0970000000007</v>
      </c>
      <c r="H98" s="723">
        <f t="shared" si="8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6"/>
        <v>-214.19999999999959</v>
      </c>
      <c r="G99" s="375">
        <f t="shared" si="7"/>
        <v>9684</v>
      </c>
      <c r="H99" s="723">
        <f t="shared" si="8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6"/>
        <v>405</v>
      </c>
      <c r="G100" s="375">
        <f t="shared" si="7"/>
        <v>9684</v>
      </c>
      <c r="H100" s="723">
        <f t="shared" si="8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6"/>
        <v>892.95999999999992</v>
      </c>
      <c r="G101" s="375">
        <f t="shared" si="7"/>
        <v>3806.2400000000002</v>
      </c>
      <c r="H101" s="723">
        <f t="shared" si="8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6"/>
        <v>860.39999999999895</v>
      </c>
      <c r="G102" s="375">
        <f t="shared" si="7"/>
        <v>9556.2000000000007</v>
      </c>
      <c r="H102" s="723">
        <f t="shared" si="8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6"/>
        <v>928.05000000000041</v>
      </c>
      <c r="G103" s="375">
        <f t="shared" si="7"/>
        <v>4885.95</v>
      </c>
      <c r="H103" s="723">
        <f t="shared" si="8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6" priority="62">
      <formula>Q7&gt;0</formula>
    </cfRule>
    <cfRule type="expression" dxfId="455" priority="63">
      <formula>Q7&lt;0</formula>
    </cfRule>
  </conditionalFormatting>
  <conditionalFormatting sqref="Q8">
    <cfRule type="expression" dxfId="454" priority="60">
      <formula>Q8&gt;0</formula>
    </cfRule>
    <cfRule type="expression" dxfId="453" priority="61">
      <formula>Q8&lt;0</formula>
    </cfRule>
  </conditionalFormatting>
  <conditionalFormatting sqref="F26:F43">
    <cfRule type="expression" dxfId="452" priority="44">
      <formula>F26&gt;0</formula>
    </cfRule>
    <cfRule type="expression" dxfId="451" priority="45">
      <formula>F26&lt;0</formula>
    </cfRule>
  </conditionalFormatting>
  <conditionalFormatting sqref="H45 H47:H48 H50:H51 H53 H26:H43">
    <cfRule type="expression" dxfId="450" priority="42">
      <formula>H26&gt;0</formula>
    </cfRule>
    <cfRule type="expression" dxfId="449" priority="43">
      <formula>H26&lt;0</formula>
    </cfRule>
  </conditionalFormatting>
  <conditionalFormatting sqref="J29">
    <cfRule type="expression" dxfId="448" priority="40">
      <formula>J29&gt;0</formula>
    </cfRule>
    <cfRule type="expression" dxfId="447" priority="41">
      <formula>J29&lt;0</formula>
    </cfRule>
  </conditionalFormatting>
  <conditionalFormatting sqref="J30:J35">
    <cfRule type="expression" dxfId="446" priority="38">
      <formula>J30&gt;0</formula>
    </cfRule>
    <cfRule type="expression" dxfId="445" priority="39">
      <formula>J30&lt;0</formula>
    </cfRule>
  </conditionalFormatting>
  <conditionalFormatting sqref="J36:J37">
    <cfRule type="expression" dxfId="444" priority="36">
      <formula>J36&gt;0</formula>
    </cfRule>
    <cfRule type="expression" dxfId="443" priority="37">
      <formula>J36&lt;0</formula>
    </cfRule>
  </conditionalFormatting>
  <conditionalFormatting sqref="J38:J45 J48 J51">
    <cfRule type="expression" dxfId="442" priority="34">
      <formula>J38&gt;0</formula>
    </cfRule>
    <cfRule type="expression" dxfId="441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0" priority="31">
      <formula>M59&gt;0</formula>
    </cfRule>
    <cfRule type="expression" dxfId="439" priority="32">
      <formula>M59&lt;0</formula>
    </cfRule>
  </conditionalFormatting>
  <conditionalFormatting sqref="Q10">
    <cfRule type="expression" dxfId="438" priority="29">
      <formula>Q10&gt;0</formula>
    </cfRule>
    <cfRule type="expression" dxfId="437" priority="30">
      <formula>Q10&lt;0</formula>
    </cfRule>
  </conditionalFormatting>
  <conditionalFormatting sqref="F84:F103">
    <cfRule type="expression" dxfId="436" priority="27">
      <formula>F84&gt;0</formula>
    </cfRule>
    <cfRule type="expression" dxfId="435" priority="28">
      <formula>F84&lt;0</formula>
    </cfRule>
  </conditionalFormatting>
  <conditionalFormatting sqref="H107:H108 H110:H111 H113 H84:H103">
    <cfRule type="expression" dxfId="434" priority="25">
      <formula>H84&gt;0</formula>
    </cfRule>
    <cfRule type="expression" dxfId="433" priority="26">
      <formula>H84&lt;0</formula>
    </cfRule>
  </conditionalFormatting>
  <conditionalFormatting sqref="J89">
    <cfRule type="expression" dxfId="432" priority="23">
      <formula>J89&gt;0</formula>
    </cfRule>
    <cfRule type="expression" dxfId="431" priority="24">
      <formula>J89&lt;0</formula>
    </cfRule>
  </conditionalFormatting>
  <conditionalFormatting sqref="J90:J95">
    <cfRule type="expression" dxfId="430" priority="21">
      <formula>J90&gt;0</formula>
    </cfRule>
    <cfRule type="expression" dxfId="429" priority="22">
      <formula>J90&lt;0</formula>
    </cfRule>
  </conditionalFormatting>
  <conditionalFormatting sqref="J96:J97">
    <cfRule type="expression" dxfId="428" priority="19">
      <formula>J96&gt;0</formula>
    </cfRule>
    <cfRule type="expression" dxfId="427" priority="20">
      <formula>J96&lt;0</formula>
    </cfRule>
  </conditionalFormatting>
  <conditionalFormatting sqref="J98:J104 J108 J111">
    <cfRule type="expression" dxfId="426" priority="17">
      <formula>J98&gt;0</formula>
    </cfRule>
    <cfRule type="expression" dxfId="425" priority="18">
      <formula>J98&lt;0</formula>
    </cfRule>
  </conditionalFormatting>
  <conditionalFormatting sqref="J25">
    <cfRule type="expression" dxfId="424" priority="13">
      <formula>J25&gt;0</formula>
    </cfRule>
    <cfRule type="expression" dxfId="423" priority="14">
      <formula>J25&lt;0</formula>
    </cfRule>
  </conditionalFormatting>
  <conditionalFormatting sqref="F105:F106">
    <cfRule type="expression" dxfId="422" priority="11">
      <formula>F105&gt;0</formula>
    </cfRule>
    <cfRule type="expression" dxfId="421" priority="12">
      <formula>F105&lt;0</formula>
    </cfRule>
  </conditionalFormatting>
  <conditionalFormatting sqref="H105:H106">
    <cfRule type="expression" dxfId="420" priority="9">
      <formula>H105&gt;0</formula>
    </cfRule>
    <cfRule type="expression" dxfId="419" priority="10">
      <formula>H105&lt;0</formula>
    </cfRule>
  </conditionalFormatting>
  <conditionalFormatting sqref="J105">
    <cfRule type="expression" dxfId="418" priority="7">
      <formula>J105&gt;0</formula>
    </cfRule>
    <cfRule type="expression" dxfId="417" priority="8">
      <formula>J105&lt;0</formula>
    </cfRule>
  </conditionalFormatting>
  <conditionalFormatting sqref="J106">
    <cfRule type="expression" dxfId="416" priority="5">
      <formula>J106&gt;0</formula>
    </cfRule>
    <cfRule type="expression" dxfId="415" priority="6">
      <formula>J106&lt;0</formula>
    </cfRule>
  </conditionalFormatting>
  <conditionalFormatting sqref="F24:F25">
    <cfRule type="expression" dxfId="414" priority="3">
      <formula>F24&gt;0</formula>
    </cfRule>
    <cfRule type="expression" dxfId="413" priority="4">
      <formula>F24&lt;0</formula>
    </cfRule>
  </conditionalFormatting>
  <conditionalFormatting sqref="H24:H25">
    <cfRule type="expression" dxfId="412" priority="1">
      <formula>H24&gt;0</formula>
    </cfRule>
    <cfRule type="expression" dxfId="411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40.28</v>
      </c>
      <c r="R4" s="490">
        <v>-2.7000000000000001E-3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7250.4000000000005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-323.67999999999984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-398.69999999999982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-5.2123779268149165E-2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44.308000000000007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43.905200000000008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43.502400000000002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43.099600000000002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42.696800000000003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42.294000000000004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41.891200000000005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41.488400000000006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41.085599999999999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40.6828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40.28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39.877200000000002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39.474400000000003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39.071599999999997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38.668799999999997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38.265999999999998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37.863199999999999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37.4604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37.057600000000001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36.654800000000002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36.252000000000002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49.73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49.73</v>
      </c>
      <c r="R4" s="490">
        <v>-1.4E-3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54.703000000000003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54.2057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53.708399999999997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53.211100000000002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52.713799999999999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52.216499999999996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51.719200000000001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51.221899999999998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50.724599999999995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50.2273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49.73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49.232699999999994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48.735399999999998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48.238099999999996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47.740799999999993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47.243499999999997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46.746199999999995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46.248899999999999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45.751599999999996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45.254300000000001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44.756999999999998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93.28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93.28</v>
      </c>
      <c r="R4" s="490">
        <v>-3.8E-3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102.608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101.6752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100.7424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99.809600000000003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98.876800000000003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97.944000000000003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97.011200000000002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96.078400000000002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95.145600000000002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94.212800000000001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93.28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92.347200000000001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91.414400000000001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90.4816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88.616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87.683199999999999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86.750399999999999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85.817599999999999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84.884799999999998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83.951999999999998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128.69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128.69</v>
      </c>
      <c r="R4" s="490">
        <v>-2.7400000000000001E-2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141.559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140.27209999999999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138.98520000000002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137.69830000000002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136.41140000000001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135.12450000000001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133.83760000000001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132.55070000000001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131.2638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129.9769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128.69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127.40309999999999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126.11619999999999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124.82929999999999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123.54239999999999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122.2555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120.9686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119.68170000000001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118.3948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117.1079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115.821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245.82</v>
      </c>
      <c r="R4" s="490">
        <v>-7.4999999999999997E-3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270.40199999999999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267.94380000000001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265.48560000000003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263.0274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260.56920000000002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258.11099999999999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253.19460000000001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250.7364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248.2782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243.36179999999999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240.90359999999998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238.44539999999998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233.529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231.07079999999999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228.61260000000001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223.6962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221.238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59.92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59.92</v>
      </c>
      <c r="R4" s="490">
        <v>2.0000000000000001E-4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65.912000000000006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65.31280000000001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64.7136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64.114400000000003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63.515200000000007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62.916000000000004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62.316800000000001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61.717600000000004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61.118400000000001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60.519200000000005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59.92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59.320799999999998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58.721600000000002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58.122399999999999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57.523200000000003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56.923999999999999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56.324799999999996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55.725600000000007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55.126400000000004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54.527200000000001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53.928000000000004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67.05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67.05</v>
      </c>
      <c r="R4" s="509">
        <v>9.1999999999999998E-3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73.75500000000001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73.084500000000006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72.414000000000001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71.743499999999997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71.073000000000008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70.402500000000003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69.731999999999999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69.061499999999995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68.391000000000005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67.720500000000001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67.05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66.379499999999993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65.708999999999989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65.038499999999999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64.367999999999995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63.697499999999991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63.026999999999994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62.356500000000004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61.686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61.015500000000003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60.344999999999999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52.24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52.24</v>
      </c>
      <c r="R4" s="511">
        <v>-1.77E-2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57.464000000000006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56.941600000000008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56.419200000000004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55.896800000000006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55.374400000000001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54.852000000000004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54.329600000000006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53.807200000000002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53.284800000000004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52.7624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52.24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51.717600000000004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51.1952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50.672800000000002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50.150399999999998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49.628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49.105600000000003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48.583200000000005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48.0608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47.538400000000003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47.016000000000005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13.93</v>
      </c>
      <c r="R4" s="490">
        <v>-2.4500000000000001E-2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3900.4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-1605.3700000000003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-1605.3700000000003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-0.29157956107865024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15.323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15.1837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15.044400000000001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14.905100000000001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11"/>
        <v>14.7658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11"/>
        <v>14.6265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11"/>
        <v>14.4872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11"/>
        <v>14.347899999999999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11"/>
        <v>14.208600000000001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11"/>
        <v>14.0693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11"/>
        <v>13.93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11"/>
        <v>13.790699999999999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11"/>
        <v>13.651399999999999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11"/>
        <v>13.5121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11"/>
        <v>13.3728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11"/>
        <v>13.233499999999999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11"/>
        <v>13.094199999999999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12.9549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12.8156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12.676299999999999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12.537000000000001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38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97.8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97.8</v>
      </c>
      <c r="R4" s="490">
        <v>-5.0000000000000001E-3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107.58000000000001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106.602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105.62400000000001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104.646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103.66800000000001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102.69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101.712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100.73399999999999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99.756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98.777999999999992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97.8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96.822000000000003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95.843999999999994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94.866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93.887999999999991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92.91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91.931999999999988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90.954000000000008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89.975999999999999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88.998000000000005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11.39</v>
      </c>
      <c r="R4" s="490">
        <v>7.1000000000000004E-3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3029.7400000000002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-6745.0500000000011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-7179.9800000000014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-0.70324945248253634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12.529000000000002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12.415100000000001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12.301200000000001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12.1873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12.073400000000001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11.9595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11.845600000000001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11.7317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11.617800000000001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11.5039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11.39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11.276100000000001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11.1622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11.048300000000001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10.9344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10.820500000000001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10.7066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10.592700000000001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10.478800000000001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10.3649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10.251000000000001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79.89</v>
      </c>
      <c r="R4" s="490">
        <v>-2.5999999999999999E-3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7989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558.56999999999789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-100.10000000000036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-1.2374677034527989E-2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87.879000000000005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87.080100000000002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86.281200000000013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85.482300000000009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84.683400000000006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83.884500000000003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83.085599999999999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82.286699999999996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81.487800000000007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80.688900000000004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79.89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79.091099999999997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78.292199999999994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77.493300000000005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76.694400000000002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75.895499999999998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75.096599999999995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74.297700000000006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73.498800000000003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72.6999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71.900999999999996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9" priority="64">
      <formula>F31&gt;0</formula>
    </cfRule>
    <cfRule type="expression" dxfId="108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7">
      <formula>F30&gt;0</formula>
    </cfRule>
    <cfRule type="expression" dxfId="106" priority="48">
      <formula>F30&lt;0</formula>
    </cfRule>
  </conditionalFormatting>
  <conditionalFormatting sqref="H30:I30 H43:I43 H47:I47 H31:H33">
    <cfRule type="expression" dxfId="105" priority="45">
      <formula>H30&gt;0</formula>
    </cfRule>
    <cfRule type="expression" dxfId="104" priority="46">
      <formula>H30&lt;0</formula>
    </cfRule>
  </conditionalFormatting>
  <conditionalFormatting sqref="Q8">
    <cfRule type="expression" dxfId="103" priority="39">
      <formula>Q8&gt;0</formula>
    </cfRule>
    <cfRule type="expression" dxfId="102" priority="40">
      <formula>Q8&lt;0</formula>
    </cfRule>
  </conditionalFormatting>
  <conditionalFormatting sqref="Q7">
    <cfRule type="expression" dxfId="101" priority="41">
      <formula>Q7&gt;0</formula>
    </cfRule>
    <cfRule type="expression" dxfId="100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7">
      <formula>F115&gt;0</formula>
    </cfRule>
    <cfRule type="expression" dxfId="98" priority="28">
      <formula>F115&lt;0</formula>
    </cfRule>
  </conditionalFormatting>
  <conditionalFormatting sqref="F112:F114">
    <cfRule type="expression" dxfId="97" priority="25">
      <formula>F112&gt;0</formula>
    </cfRule>
    <cfRule type="expression" dxfId="96" priority="26">
      <formula>F112&lt;0</formula>
    </cfRule>
  </conditionalFormatting>
  <conditionalFormatting sqref="H112:I112">
    <cfRule type="expression" dxfId="95" priority="23">
      <formula>H112&gt;0</formula>
    </cfRule>
    <cfRule type="expression" dxfId="94" priority="24">
      <formula>H112&lt;0</formula>
    </cfRule>
  </conditionalFormatting>
  <conditionalFormatting sqref="H113:I113">
    <cfRule type="expression" dxfId="93" priority="21">
      <formula>H113&gt;0</formula>
    </cfRule>
    <cfRule type="expression" dxfId="92" priority="22">
      <formula>H113&lt;0</formula>
    </cfRule>
  </conditionalFormatting>
  <conditionalFormatting sqref="H114:I114">
    <cfRule type="expression" dxfId="91" priority="19">
      <formula>H114&gt;0</formula>
    </cfRule>
    <cfRule type="expression" dxfId="90" priority="20">
      <formula>H114&lt;0</formula>
    </cfRule>
  </conditionalFormatting>
  <conditionalFormatting sqref="F105:F111">
    <cfRule type="expression" dxfId="89" priority="17">
      <formula>F105&gt;0</formula>
    </cfRule>
    <cfRule type="expression" dxfId="88" priority="18">
      <formula>F105&lt;0</formula>
    </cfRule>
  </conditionalFormatting>
  <conditionalFormatting sqref="H105:I111">
    <cfRule type="expression" dxfId="87" priority="15">
      <formula>H105&gt;0</formula>
    </cfRule>
    <cfRule type="expression" dxfId="86" priority="16">
      <formula>H105&lt;0</formula>
    </cfRule>
  </conditionalFormatting>
  <conditionalFormatting sqref="I117 F117:F119">
    <cfRule type="expression" dxfId="85" priority="13">
      <formula>F117&gt;0</formula>
    </cfRule>
    <cfRule type="expression" dxfId="84" priority="14">
      <formula>F117&lt;0</formula>
    </cfRule>
  </conditionalFormatting>
  <conditionalFormatting sqref="F189:F196 H189:H196">
    <cfRule type="expression" dxfId="83" priority="11">
      <formula>F189&gt;0</formula>
    </cfRule>
    <cfRule type="expression" dxfId="82" priority="12">
      <formula>F189&lt;0</formula>
    </cfRule>
  </conditionalFormatting>
  <conditionalFormatting sqref="H202 F202">
    <cfRule type="expression" dxfId="81" priority="9">
      <formula>F202&gt;0</formula>
    </cfRule>
    <cfRule type="expression" dxfId="80" priority="10">
      <formula>F202&lt;0</formula>
    </cfRule>
  </conditionalFormatting>
  <conditionalFormatting sqref="I204">
    <cfRule type="expression" dxfId="79" priority="7">
      <formula>I204&gt;0</formula>
    </cfRule>
    <cfRule type="expression" dxfId="78" priority="8">
      <formula>I204&lt;0</formula>
    </cfRule>
  </conditionalFormatting>
  <conditionalFormatting sqref="H204 F204">
    <cfRule type="expression" dxfId="77" priority="5">
      <formula>F204&gt;0</formula>
    </cfRule>
    <cfRule type="expression" dxfId="76" priority="6">
      <formula>F204&lt;0</formula>
    </cfRule>
  </conditionalFormatting>
  <conditionalFormatting sqref="M54">
    <cfRule type="expression" dxfId="75" priority="3">
      <formula>M54&gt;0</formula>
    </cfRule>
    <cfRule type="expression" dxfId="74" priority="4">
      <formula>M54&lt;0</formula>
    </cfRule>
  </conditionalFormatting>
  <conditionalFormatting sqref="K33:K39">
    <cfRule type="expression" dxfId="73" priority="1">
      <formula>K33&gt;0</formula>
    </cfRule>
    <cfRule type="expression" dxfId="72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80.28</v>
      </c>
      <c r="R4" s="490">
        <v>-6.6E-3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88.308000000000007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87.505200000000002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86.702400000000011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85.899600000000007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85.096800000000002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84.294000000000011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83.491200000000006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82.688400000000001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81.885599999999997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81.082800000000006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79.477199999999996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78.674400000000006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77.871600000000001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77.068799999999996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76.265999999999991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75.463200000000001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74.66040000000001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73.857600000000005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73.0548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72.25200000000001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51.53</v>
      </c>
      <c r="R4" s="490">
        <v>-5.0000000000000001E-3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10306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-1043.6500000000024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-1093.6000000000022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-9.5933190638268176E-2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56.683000000000007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56.167700000000004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55.652400000000007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55.137100000000004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54.621800000000007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54.106500000000004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53.591200000000001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829</v>
      </c>
      <c r="J49" s="39">
        <v>-948</v>
      </c>
      <c r="K49" s="39">
        <v>46.9</v>
      </c>
      <c r="O49" s="81">
        <v>1.03</v>
      </c>
      <c r="P49" s="81">
        <f t="shared" si="16"/>
        <v>53.075900000000004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52.560600000000001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52.045300000000005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51.53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51.014699999999998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50.499400000000001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49.984099999999998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49.468800000000002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48.953499999999998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48.438199999999995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47.922900000000006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47.407600000000002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46.892300000000006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46.377000000000002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50:K52 J37:J49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45.12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45.12</v>
      </c>
      <c r="R4" s="490">
        <v>-2.93E-2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49.631999999999998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49.180799999999998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48.729599999999998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48.278399999999998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47.827199999999998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47.375999999999998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46.924799999999998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46.473599999999998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46.022399999999998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45.571199999999997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45.12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44.668799999999997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44.217599999999997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43.766399999999997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43.315199999999997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42.863999999999997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42.412799999999997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41.961599999999997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41.510399999999997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41.059199999999997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40.607999999999997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199.67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199.67</v>
      </c>
      <c r="R4" s="490">
        <v>2.7199999999999998E-2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219.637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217.6403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215.64359999999999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213.64689999999999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211.65019999999998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209.65350000000001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207.6568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205.6601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203.6634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201.66669999999999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199.67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197.67329999999998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195.67659999999998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193.67989999999998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191.68319999999997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189.68649999999997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187.68979999999999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185.69309999999999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183.69639999999998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181.69970000000001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179.703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49.1</v>
      </c>
      <c r="R4" s="490">
        <v>-4.7500000000000001E-2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54.010000000000005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53.519000000000005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53.028000000000006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52.537000000000006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52.046000000000006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51.555000000000007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51.064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50.573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50.082000000000001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49.591000000000001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49.1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48.609000000000002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48.118000000000002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47.627000000000002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47.136000000000003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46.644999999999996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46.153999999999996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45.663000000000004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45.172000000000004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44.681000000000004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44.190000000000005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118.99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118.99</v>
      </c>
      <c r="R4" s="490">
        <v>-6.3E-3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130.88900000000001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129.69910000000002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128.50919999999999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127.3193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126.1294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124.9395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123.7496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122.55969999999999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121.3698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120.17989999999999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118.99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117.8001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116.61019999999999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115.4203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114.23039999999999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113.04049999999999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111.85059999999999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110.66070000000001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109.4708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108.2809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107.09099999999999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207.56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207.56</v>
      </c>
      <c r="R4" s="490">
        <v>-2.8E-3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228.31600000000003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226.24040000000002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224.16480000000001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222.08920000000001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220.01360000000003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217.93800000000002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215.86240000000001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213.7868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211.71120000000002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209.63560000000001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207.56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205.48439999999999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203.40879999999999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201.33320000000001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199.2576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197.18199999999999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195.10639999999998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193.0308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190.95520000000002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188.87960000000001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186.804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2017-10-25T23:54:50Z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