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0.xml" ContentType="application/vnd.openxmlformats-officedocument.drawing+xml"/>
  <Override PartName="/xl/queryTables/queryTable57.xml" ContentType="application/vnd.openxmlformats-officedocument.spreadsheetml.queryTab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7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r:id="rId21"/>
    <sheet name="GE" sheetId="86" state="hidden" r:id="rId22"/>
    <sheet name="KR" sheetId="51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AYI" sheetId="92" r:id="rId35"/>
    <sheet name="DIA" sheetId="91" state="hidden" r:id="rId36"/>
    <sheet name="NKE" sheetId="50" r:id="rId37"/>
    <sheet name="MOS" sheetId="58" state="hidden" r:id="rId38"/>
    <sheet name="VGK" sheetId="59" state="hidden" r:id="rId39"/>
    <sheet name="CMG" sheetId="87" state="hidden" r:id="rId40"/>
    <sheet name="HAS" sheetId="90" state="hidden" r:id="rId41"/>
    <sheet name="HSIC" sheetId="82" state="hidden" r:id="rId42"/>
    <sheet name="PDCO" sheetId="88" state="hidden" r:id="rId43"/>
    <sheet name="MU" sheetId="17" r:id="rId44"/>
    <sheet name="IP" sheetId="44" r:id="rId45"/>
    <sheet name="INTC" sheetId="13" state="hidden" r:id="rId46"/>
    <sheet name="HES" sheetId="10" state="hidden" r:id="rId47"/>
    <sheet name="UNP" sheetId="20" state="hidden" r:id="rId48"/>
    <sheet name="NCLH" sheetId="67" state="hidden" r:id="rId49"/>
    <sheet name="SPY" sheetId="47" state="hidden" r:id="rId50"/>
    <sheet name="SWKS" sheetId="41" state="hidden" r:id="rId51"/>
    <sheet name="CNI" sheetId="42" state="hidden" r:id="rId52"/>
    <sheet name="WFC" sheetId="45" state="hidden" r:id="rId53"/>
    <sheet name="AA" sheetId="3" r:id="rId54"/>
    <sheet name="CF" sheetId="61" r:id="rId55"/>
    <sheet name="TGT" sheetId="75" r:id="rId56"/>
    <sheet name="NWL" sheetId="46" state="hidden" r:id="rId57"/>
    <sheet name="KORS" sheetId="16" state="hidden" r:id="rId58"/>
    <sheet name="ALL" sheetId="22" state="hidden" r:id="rId59"/>
    <sheet name="NSC" sheetId="24" state="hidden" r:id="rId60"/>
    <sheet name="AVGO" sheetId="15" state="hidden" r:id="rId61"/>
    <sheet name="UAL" sheetId="52" r:id="rId62"/>
    <sheet name="CAH" sheetId="53" r:id="rId63"/>
    <sheet name="DAL" sheetId="49" state="hidden" r:id="rId64"/>
    <sheet name="TEVA" sheetId="74" r:id="rId65"/>
    <sheet name="DIS" sheetId="34" state="hidden" r:id="rId66"/>
    <sheet name="FTR" sheetId="40" state="hidden" r:id="rId67"/>
    <sheet name="GILD" sheetId="31" state="hidden" r:id="rId68"/>
    <sheet name="WWD" sheetId="28" state="hidden" r:id="rId69"/>
    <sheet name="GIS" sheetId="43" state="hidden" r:id="rId70"/>
    <sheet name="GM" sheetId="29" state="hidden" r:id="rId71"/>
    <sheet name="TMO" sheetId="48" state="hidden" r:id="rId72"/>
    <sheet name="TKR" sheetId="32" state="hidden" r:id="rId73"/>
    <sheet name="UTX" sheetId="30" state="hidden" r:id="rId74"/>
    <sheet name="UNH" sheetId="26" state="hidden" r:id="rId75"/>
  </sheets>
  <functionGroups builtInGroupCount="18"/>
  <definedNames>
    <definedName name="_xlnm._FilterDatabase" localSheetId="0" hidden="1">ACTIVE!$E$1:$M$26</definedName>
    <definedName name="hp?s_AA_Historical_Prices_1" localSheetId="53">AA!$W$1:$AC$68</definedName>
    <definedName name="hp?s_AAPL" localSheetId="6">AAPL!$W$1:$AC$69</definedName>
    <definedName name="hp?s_AKAM_Historical_Prices" localSheetId="14">BMY!$W$1:$AC$70</definedName>
    <definedName name="hp?s_ALL_Historical_Prices" localSheetId="58">ALL!$X$1:$AD$69</definedName>
    <definedName name="hp?s_AVGO" localSheetId="60">AVGO!$W$1:$AC$69</definedName>
    <definedName name="hp?s_AXP_Historical_Prices" localSheetId="7">AXP!$W$1:$AC$70</definedName>
    <definedName name="hp?s_BIIB" localSheetId="3">BIIB!$W$1:$AC$68</definedName>
    <definedName name="hp?s_CAH" localSheetId="62">CAH!$W$1:$AC$69</definedName>
    <definedName name="hp?s_cce" localSheetId="13">CCE!$W$1:$AC$68</definedName>
    <definedName name="hp?s_CNI" localSheetId="51">CNI!$W$1:$AC$69</definedName>
    <definedName name="hp?s_CPN_Historical_Prices" localSheetId="29">CPN!$W$1:$AC$68</definedName>
    <definedName name="hp?s_cvs" localSheetId="18">CVS!$W$1:$AC$69</definedName>
    <definedName name="hp?s_DAL" localSheetId="63">DAL!$W$1:$AC$69</definedName>
    <definedName name="hp?s_DIS" localSheetId="13">CCE!#REF!</definedName>
    <definedName name="hp?s_DIS" localSheetId="65">DIS!$W$1:$AC$68</definedName>
    <definedName name="hp?s_DIS" localSheetId="66">FTR!#REF!</definedName>
    <definedName name="hp?s_ew_Historical_Prices" localSheetId="30">EW!$W$1:$AC$68</definedName>
    <definedName name="hp?s_foxa" localSheetId="10">FOXA!$W$1:$AC$69</definedName>
    <definedName name="hp?s_GILD" localSheetId="67">GILD!#REF!</definedName>
    <definedName name="hp?s_GIS" localSheetId="69">GIS!$X$1:$AD$69</definedName>
    <definedName name="hp?s_GM" localSheetId="70">GM!$W$1:$AC$69</definedName>
    <definedName name="hp?s_HES" localSheetId="46">HES!$W$1:$AC$69</definedName>
    <definedName name="hp?s_INTC_Historical_Prices" localSheetId="45">INTC!$W$1:$AC$69</definedName>
    <definedName name="hp?s_IP" localSheetId="44">IP!$W$1:$AC$69</definedName>
    <definedName name="hp?s_jnj" localSheetId="24">JNJ!$W$1:$AC$69</definedName>
    <definedName name="hp?s_KORS" localSheetId="57">KORS!$W$1:$AC$68</definedName>
    <definedName name="hp?s_LUV" localSheetId="12">LUV!$W$1:$AC$69</definedName>
    <definedName name="hp?s_MYL" localSheetId="4">MYL!$W$1:$AC$68</definedName>
    <definedName name="hp?s_nclh" localSheetId="48">NCLH!$W$1:$AC$68</definedName>
    <definedName name="hp?s_nke" localSheetId="36">NKE!$W$1:$AC$69</definedName>
    <definedName name="hp?s_NSC" localSheetId="59">NSC!$W$1:$AC$69</definedName>
    <definedName name="hp?s_NWL" localSheetId="56">NWL!#REF!</definedName>
    <definedName name="hp?s_pinc" localSheetId="9">PINC!$W$1:$AC$68</definedName>
    <definedName name="hp?s_SPY_Historical_Prices" localSheetId="49">SPY!$W$1:$AC$69</definedName>
    <definedName name="hp?s_SWKS" localSheetId="50">SWKS!$W$1:$AC$69</definedName>
    <definedName name="hp?s_TKR" localSheetId="72">TKR!$W$1:$AC$69</definedName>
    <definedName name="hp?s_tmo" localSheetId="71">TMO!$W$1:$AC$69</definedName>
    <definedName name="hp?s_ual" localSheetId="61">UAL!$W$1:$AC$68</definedName>
    <definedName name="hp?s_UNH" localSheetId="74">UNH!$W$1:$AC$69</definedName>
    <definedName name="hp?s_UNP" localSheetId="47">UNP!$W$1:$AC$69</definedName>
    <definedName name="hp?s_UTX" localSheetId="73">UTX!$W$1:$AC$69</definedName>
    <definedName name="hp?s_vgk" localSheetId="38">VGK!$W$1:$AC$69</definedName>
    <definedName name="hp?s_WFC" localSheetId="52">WFC!$W$1:$AC$69</definedName>
    <definedName name="hp?s_WWD" localSheetId="68">WWD!$W$1:$AC$69</definedName>
    <definedName name="PL" localSheetId="53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4">#REF!</definedName>
    <definedName name="PL" localSheetId="33">#REF!</definedName>
    <definedName name="PL" localSheetId="14">#REF!</definedName>
    <definedName name="PL" localSheetId="62">#REF!</definedName>
    <definedName name="PL" localSheetId="54">#REF!</definedName>
    <definedName name="PL" localSheetId="39">#REF!</definedName>
    <definedName name="PL" localSheetId="28">#REF!</definedName>
    <definedName name="PL" localSheetId="18">#REF!</definedName>
    <definedName name="PL" localSheetId="8">#REF!</definedName>
    <definedName name="PL" localSheetId="35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0">#REF!</definedName>
    <definedName name="PL" localSheetId="41">#REF!</definedName>
    <definedName name="PL" localSheetId="24">#REF!</definedName>
    <definedName name="PL" localSheetId="22">#REF!</definedName>
    <definedName name="PL" localSheetId="12">#REF!</definedName>
    <definedName name="PL" localSheetId="37">#REF!</definedName>
    <definedName name="PL" localSheetId="4">#REF!</definedName>
    <definedName name="PL" localSheetId="48">NCLH!$Q$7</definedName>
    <definedName name="PL" localSheetId="36">#REF!</definedName>
    <definedName name="PL" localSheetId="42">#REF!</definedName>
    <definedName name="PL" localSheetId="9">PINC!$Q$7</definedName>
    <definedName name="PL" localSheetId="49">SPY!$Q$7</definedName>
    <definedName name="PL" localSheetId="50">SWKS!$Q$7</definedName>
    <definedName name="PL" localSheetId="55">#REF!</definedName>
    <definedName name="PL" localSheetId="31">#REF!</definedName>
    <definedName name="PL" localSheetId="61">#REF!</definedName>
    <definedName name="PL" localSheetId="25">#REF!</definedName>
    <definedName name="PL" localSheetId="38">#REF!</definedName>
    <definedName name="PL" localSheetId="32">#REF!</definedName>
    <definedName name="PL" localSheetId="52">WFC!$Q$7</definedName>
    <definedName name="q?s_aa_ql_1" localSheetId="53">AA!$T$40:$U$55</definedName>
    <definedName name="q?s_AAPL" localSheetId="6">AAPL!$T$40:$U$55</definedName>
    <definedName name="q?s_AKAM" localSheetId="16">AKAM!$T$43:$U$58</definedName>
    <definedName name="q?s_ALL" localSheetId="58">ALL!$T$40:$U$55</definedName>
    <definedName name="q?s_AVGO" localSheetId="60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2">CAH!$T$43:$U$58</definedName>
    <definedName name="q?s_cce" localSheetId="13">CCE!$T$43:$U$58</definedName>
    <definedName name="q?s_CF" localSheetId="54">CF!$T$56:$U$71</definedName>
    <definedName name="q?s_CNI" localSheetId="51">CNI!$T$43:$U$58</definedName>
    <definedName name="q?s_CPN" localSheetId="29">CPN!$T$43:$U$58</definedName>
    <definedName name="q?s_cvs" localSheetId="18">CVS!$T$43:$U$58</definedName>
    <definedName name="q?s_DAL" localSheetId="63">DAL!$T$43:$U$58</definedName>
    <definedName name="q?s_dg" localSheetId="8">DG!$T$43:$U$58</definedName>
    <definedName name="q?s_DIS" localSheetId="65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6">FTR!$T$43:$U$58</definedName>
    <definedName name="q?s_GILD" localSheetId="67">GILD!$T$43:$U$58</definedName>
    <definedName name="q?s_GIS_1" localSheetId="69">GIS!$T$43:$U$58</definedName>
    <definedName name="q?s_GM" localSheetId="70">GM!$T$43:$U$58</definedName>
    <definedName name="q?s_HES" localSheetId="46">HES!$T$43:$U$58</definedName>
    <definedName name="q?s_INTC" localSheetId="45">INTC!$T$43:$U$58</definedName>
    <definedName name="q?s_IP" localSheetId="44">IP!$T$43:$U$58</definedName>
    <definedName name="q?s_JNJ" localSheetId="24">JNJ!$T$43:$U$58</definedName>
    <definedName name="q?s_KORS" localSheetId="57">KORS!$T$43:$U$58</definedName>
    <definedName name="q?s_KR" localSheetId="22">KR!$T$25:$U$40</definedName>
    <definedName name="q?s_luv_ql_1" localSheetId="12">LUV!$T$43:$U$58</definedName>
    <definedName name="q?s_MU" localSheetId="43">MU!#REF!</definedName>
    <definedName name="q?s_MYL" localSheetId="4">MYL!$T$43:$U$58</definedName>
    <definedName name="q?s_nclh" localSheetId="48">NCLH!$T$40:$U$55</definedName>
    <definedName name="q?s_NKE" localSheetId="36">NKE!$T$43:$U$58</definedName>
    <definedName name="q?s_nsc" localSheetId="59">NSC!$T$43:$U$58</definedName>
    <definedName name="q?s_NSC" localSheetId="47">UNP!$T$43:$U$58</definedName>
    <definedName name="q?s_NWL" localSheetId="56">NWL!$T$43:$U$58</definedName>
    <definedName name="q?s_pinc" localSheetId="9">PINC!$T$40:$U$55</definedName>
    <definedName name="q?s_SIG" localSheetId="5">SIG!#REF!</definedName>
    <definedName name="q?s_SPY" localSheetId="49">SPY!$T$40:$U$53</definedName>
    <definedName name="q?s_SWKS" localSheetId="50">SWKS!$T$40:$U$55</definedName>
    <definedName name="q?s_tgt" localSheetId="55">TGT!$T$43:$U$58</definedName>
    <definedName name="q?s_TKR" localSheetId="72">TKR!$T$43:$U$58</definedName>
    <definedName name="q?s_tmo" localSheetId="71">TMO!$T$43:$U$58</definedName>
    <definedName name="q?s_UAL" localSheetId="61">UAL!$T$43:$U$58</definedName>
    <definedName name="q?s_UNH" localSheetId="74">UNH!$T$43:$U$58</definedName>
    <definedName name="q?s_UTX" localSheetId="73">UTX!$T$43:$U$58</definedName>
    <definedName name="q?s_vgk" localSheetId="38">VGK!$T$43:$U$56</definedName>
    <definedName name="q?s_WFC" localSheetId="52">WFC!$T$43:$U$58</definedName>
    <definedName name="q?s_WWD" localSheetId="6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77" i="38" l="1"/>
  <c r="D577" i="38"/>
  <c r="E577" i="38"/>
  <c r="G577" i="38"/>
  <c r="H577" i="38"/>
  <c r="K577" i="38"/>
  <c r="L577" i="38"/>
  <c r="P577" i="38" s="1"/>
  <c r="Q577" i="38" s="1"/>
  <c r="M577" i="38"/>
  <c r="N577" i="38" s="1"/>
  <c r="O577" i="38" s="1"/>
  <c r="X577" i="38" s="1"/>
  <c r="S577" i="38"/>
  <c r="V577" i="38"/>
  <c r="W577" i="38"/>
  <c r="F18" i="77"/>
  <c r="C18" i="77"/>
  <c r="F101" i="51"/>
  <c r="G101" i="51"/>
  <c r="H101" i="51"/>
  <c r="F28" i="51"/>
  <c r="F41" i="51" s="1"/>
  <c r="C41" i="51"/>
  <c r="F56" i="43"/>
  <c r="H56" i="43"/>
  <c r="G56" i="43"/>
  <c r="F15" i="43"/>
  <c r="M84" i="92"/>
  <c r="M66" i="92" s="1"/>
  <c r="Q10" i="92" s="1"/>
  <c r="K84" i="92"/>
  <c r="H84" i="92"/>
  <c r="F84" i="92"/>
  <c r="C84" i="92"/>
  <c r="P61" i="92"/>
  <c r="P60" i="92"/>
  <c r="P59" i="92"/>
  <c r="P58" i="92"/>
  <c r="P57" i="92"/>
  <c r="P56" i="92"/>
  <c r="P55" i="92"/>
  <c r="P54" i="92"/>
  <c r="P53" i="92"/>
  <c r="P52" i="92"/>
  <c r="P51" i="92"/>
  <c r="P50" i="92"/>
  <c r="P49" i="92"/>
  <c r="P48" i="92"/>
  <c r="P47" i="92"/>
  <c r="P46" i="92"/>
  <c r="P45" i="92"/>
  <c r="P44" i="92"/>
  <c r="P43" i="92"/>
  <c r="P42" i="92"/>
  <c r="P41" i="92"/>
  <c r="H25" i="92"/>
  <c r="G25" i="92"/>
  <c r="F25" i="92"/>
  <c r="M18" i="92"/>
  <c r="K18" i="92"/>
  <c r="H18" i="92"/>
  <c r="C18" i="92"/>
  <c r="Q2" i="92"/>
  <c r="Q5" i="92" s="1"/>
  <c r="F2" i="92"/>
  <c r="F18" i="92" s="1"/>
  <c r="Q3" i="92" s="1"/>
  <c r="F66" i="58"/>
  <c r="G66" i="58"/>
  <c r="H66" i="58"/>
  <c r="C22" i="58"/>
  <c r="H22" i="58"/>
  <c r="Q2" i="58"/>
  <c r="F17" i="58"/>
  <c r="M84" i="91"/>
  <c r="K84" i="91"/>
  <c r="H84" i="91"/>
  <c r="F84" i="91"/>
  <c r="C84" i="91"/>
  <c r="P61" i="91"/>
  <c r="P60" i="91"/>
  <c r="P59" i="91"/>
  <c r="P58" i="91"/>
  <c r="P57" i="91"/>
  <c r="P56" i="91"/>
  <c r="P55" i="91"/>
  <c r="P54" i="91"/>
  <c r="P53" i="91"/>
  <c r="P52" i="91"/>
  <c r="P51" i="91"/>
  <c r="P50" i="91"/>
  <c r="P49" i="91"/>
  <c r="P48" i="91"/>
  <c r="P47" i="91"/>
  <c r="P46" i="91"/>
  <c r="P45" i="91"/>
  <c r="P44" i="91"/>
  <c r="P43" i="91"/>
  <c r="P42" i="91"/>
  <c r="P41" i="91"/>
  <c r="H25" i="91"/>
  <c r="G25" i="91"/>
  <c r="F25" i="91"/>
  <c r="M18" i="91"/>
  <c r="H18" i="91"/>
  <c r="C18" i="91"/>
  <c r="Q2" i="91" s="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V576" i="38" s="1"/>
  <c r="E576" i="38"/>
  <c r="G576" i="38"/>
  <c r="H576" i="38"/>
  <c r="K576" i="38"/>
  <c r="L576" i="38" s="1"/>
  <c r="M576" i="38"/>
  <c r="N576" i="38" s="1"/>
  <c r="O576" i="38" s="1"/>
  <c r="S576" i="38"/>
  <c r="F35" i="81"/>
  <c r="H35" i="81"/>
  <c r="G35" i="81"/>
  <c r="F8" i="81"/>
  <c r="F18" i="81"/>
  <c r="C18" i="81"/>
  <c r="F30" i="88"/>
  <c r="H30" i="88"/>
  <c r="G30" i="88"/>
  <c r="F5" i="88"/>
  <c r="F44" i="70"/>
  <c r="H44" i="70"/>
  <c r="G44" i="70"/>
  <c r="F14" i="70"/>
  <c r="F18" i="70"/>
  <c r="C18" i="70"/>
  <c r="H85" i="92"/>
  <c r="F85" i="92"/>
  <c r="M19" i="92"/>
  <c r="F19" i="92"/>
  <c r="C85" i="92"/>
  <c r="K19" i="92"/>
  <c r="H19" i="92"/>
  <c r="C19" i="92"/>
  <c r="K85" i="92"/>
  <c r="M85" i="92"/>
  <c r="H85" i="91"/>
  <c r="C19" i="91"/>
  <c r="F85" i="91"/>
  <c r="K85" i="91"/>
  <c r="M19" i="91"/>
  <c r="C85" i="91"/>
  <c r="K19" i="91"/>
  <c r="M85" i="91"/>
  <c r="H19" i="91"/>
  <c r="F19" i="91"/>
  <c r="U577" i="38" l="1"/>
  <c r="Q8" i="92"/>
  <c r="Q6" i="92"/>
  <c r="M66" i="91"/>
  <c r="Q10" i="91"/>
  <c r="Q8" i="91"/>
  <c r="Q3" i="91"/>
  <c r="Q6" i="91" s="1"/>
  <c r="Q5" i="91"/>
  <c r="P576" i="38"/>
  <c r="Q576" i="38" s="1"/>
  <c r="W576" i="38"/>
  <c r="X576" i="38" s="1"/>
  <c r="U576" i="38"/>
  <c r="F39" i="82"/>
  <c r="H39" i="82"/>
  <c r="G39" i="82"/>
  <c r="F7" i="82"/>
  <c r="F18" i="82" s="1"/>
  <c r="C18" i="82"/>
  <c r="A575" i="38"/>
  <c r="D575" i="38"/>
  <c r="V575" i="38" s="1"/>
  <c r="E575" i="38"/>
  <c r="G575" i="38"/>
  <c r="H575" i="38"/>
  <c r="K575" i="38"/>
  <c r="L575" i="38" s="1"/>
  <c r="W575" i="38" s="1"/>
  <c r="M575" i="38"/>
  <c r="N575" i="38" s="1"/>
  <c r="O575" i="38" s="1"/>
  <c r="S575" i="38"/>
  <c r="F65" i="58"/>
  <c r="H65" i="58"/>
  <c r="G65" i="58"/>
  <c r="F16" i="58"/>
  <c r="F22" i="58" s="1"/>
  <c r="G43" i="70"/>
  <c r="F43" i="70"/>
  <c r="H43" i="70"/>
  <c r="F13" i="70"/>
  <c r="F100" i="51"/>
  <c r="G100" i="51"/>
  <c r="H100" i="51"/>
  <c r="F27" i="51"/>
  <c r="Q9" i="92" l="1"/>
  <c r="Q7" i="92"/>
  <c r="Q9" i="91"/>
  <c r="Q7" i="91"/>
  <c r="P575" i="38"/>
  <c r="Q575" i="38" s="1"/>
  <c r="X575" i="38"/>
  <c r="U575" i="38"/>
  <c r="A574" i="38"/>
  <c r="D574" i="38"/>
  <c r="E574" i="38"/>
  <c r="G574" i="38"/>
  <c r="H574" i="38"/>
  <c r="K574" i="38"/>
  <c r="L574" i="38"/>
  <c r="P574" i="38" s="1"/>
  <c r="Q574" i="38" s="1"/>
  <c r="M574" i="38"/>
  <c r="N574" i="38" s="1"/>
  <c r="O574" i="38" s="1"/>
  <c r="S574" i="38"/>
  <c r="V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W574" i="38" l="1"/>
  <c r="X574" i="38" s="1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N573" i="38"/>
  <c r="O573" i="38" s="1"/>
  <c r="S573" i="38"/>
  <c r="V573" i="38"/>
  <c r="K68" i="87"/>
  <c r="F68" i="87"/>
  <c r="W573" i="38" l="1"/>
  <c r="X573" i="38" s="1"/>
  <c r="P573" i="38"/>
  <c r="Q573" i="38" s="1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F149" i="25" l="1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85" i="90"/>
  <c r="M19" i="90"/>
  <c r="K85" i="90"/>
  <c r="H19" i="90"/>
  <c r="F85" i="90"/>
  <c r="K19" i="90"/>
  <c r="C19" i="90"/>
  <c r="H85" i="90"/>
  <c r="C85" i="90"/>
  <c r="F19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19" i="89"/>
  <c r="F85" i="89"/>
  <c r="M85" i="89"/>
  <c r="F19" i="89"/>
  <c r="H85" i="89"/>
  <c r="M19" i="89"/>
  <c r="K85" i="89"/>
  <c r="C85" i="89"/>
  <c r="H19" i="89"/>
  <c r="K19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8" i="87"/>
  <c r="M85" i="88"/>
  <c r="K19" i="87"/>
  <c r="K85" i="88"/>
  <c r="F85" i="87"/>
  <c r="H85" i="87"/>
  <c r="F85" i="88"/>
  <c r="H19" i="88"/>
  <c r="C85" i="87"/>
  <c r="M19" i="88"/>
  <c r="F19" i="87"/>
  <c r="K19" i="88"/>
  <c r="M19" i="87"/>
  <c r="M85" i="87"/>
  <c r="C85" i="88"/>
  <c r="H85" i="88"/>
  <c r="H19" i="87"/>
  <c r="K85" i="87"/>
  <c r="C19" i="87"/>
  <c r="F19" i="88"/>
  <c r="C19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F41" i="31"/>
  <c r="G41" i="31"/>
  <c r="H41" i="31"/>
  <c r="Q3" i="87" l="1"/>
  <c r="Q6" i="87" s="1"/>
  <c r="Q9" i="89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H19" i="86"/>
  <c r="M19" i="86"/>
  <c r="C85" i="86"/>
  <c r="F85" i="86"/>
  <c r="F19" i="86"/>
  <c r="C19" i="86"/>
  <c r="K19" i="86"/>
  <c r="K85" i="86"/>
  <c r="H85" i="86"/>
  <c r="M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K19" i="46"/>
  <c r="M19" i="46"/>
  <c r="C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F19" i="85"/>
  <c r="C19" i="85"/>
  <c r="M19" i="85"/>
  <c r="M85" i="85"/>
  <c r="K19" i="85"/>
  <c r="C85" i="85"/>
  <c r="H85" i="85"/>
  <c r="K85" i="85"/>
  <c r="F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H85" i="83"/>
  <c r="K85" i="83"/>
  <c r="C19" i="84"/>
  <c r="K85" i="84"/>
  <c r="H19" i="84"/>
  <c r="F19" i="84"/>
  <c r="F85" i="84"/>
  <c r="M85" i="83"/>
  <c r="H85" i="84"/>
  <c r="C85" i="84"/>
  <c r="M85" i="84"/>
  <c r="C19" i="83"/>
  <c r="K19" i="83"/>
  <c r="C85" i="83"/>
  <c r="F85" i="83"/>
  <c r="F19" i="83"/>
  <c r="M19" i="84"/>
  <c r="M19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D482" i="38"/>
  <c r="E482" i="38"/>
  <c r="G482" i="38"/>
  <c r="H482" i="38"/>
  <c r="K482" i="38"/>
  <c r="L482" i="38" s="1"/>
  <c r="M482" i="38"/>
  <c r="U482" i="38" s="1"/>
  <c r="S482" i="38"/>
  <c r="M18" i="74"/>
  <c r="F19" i="82"/>
  <c r="C19" i="82"/>
  <c r="H18" i="74"/>
  <c r="F85" i="82"/>
  <c r="K85" i="82"/>
  <c r="H85" i="82"/>
  <c r="M19" i="82"/>
  <c r="C85" i="82"/>
  <c r="H19" i="82"/>
  <c r="C18" i="74"/>
  <c r="M85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F78" i="75"/>
  <c r="M78" i="75"/>
  <c r="M96" i="31"/>
  <c r="K78" i="75"/>
  <c r="F96" i="31"/>
  <c r="K96" i="31"/>
  <c r="H96" i="31"/>
  <c r="H78" i="75"/>
  <c r="C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85" i="64"/>
  <c r="H19" i="64"/>
  <c r="H85" i="64"/>
  <c r="K19" i="64"/>
  <c r="K85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H85" i="81"/>
  <c r="K85" i="81"/>
  <c r="M85" i="81"/>
  <c r="F85" i="81"/>
  <c r="M19" i="81"/>
  <c r="H19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C19" i="80"/>
  <c r="F85" i="80"/>
  <c r="F19" i="80"/>
  <c r="M19" i="80"/>
  <c r="M85" i="80"/>
  <c r="H19" i="80"/>
  <c r="H85" i="80"/>
  <c r="K85" i="80"/>
  <c r="K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C65" i="79"/>
  <c r="C19" i="79"/>
  <c r="K65" i="79"/>
  <c r="M19" i="79"/>
  <c r="F19" i="79"/>
  <c r="H65" i="79"/>
  <c r="K19" i="79"/>
  <c r="F65" i="79"/>
  <c r="H19" i="79"/>
  <c r="M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F19" i="78"/>
  <c r="K19" i="78"/>
  <c r="H19" i="78"/>
  <c r="F85" i="78"/>
  <c r="M19" i="78"/>
  <c r="C19" i="78"/>
  <c r="H85" i="78"/>
  <c r="M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H85" i="77"/>
  <c r="C19" i="77"/>
  <c r="H19" i="77"/>
  <c r="C85" i="77"/>
  <c r="M85" i="77"/>
  <c r="K85" i="77"/>
  <c r="F19" i="77"/>
  <c r="M19" i="77"/>
  <c r="F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F77" i="69"/>
  <c r="H77" i="69"/>
  <c r="M77" i="69"/>
  <c r="K77" i="69"/>
  <c r="C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C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F93" i="68"/>
  <c r="C93" i="68"/>
  <c r="K93" i="68"/>
  <c r="H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94" i="25"/>
  <c r="H694" i="25"/>
  <c r="M694" i="25"/>
  <c r="K694" i="25"/>
  <c r="C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67" i="60"/>
  <c r="F51" i="54"/>
  <c r="K19" i="72"/>
  <c r="H23" i="17"/>
  <c r="H30" i="49"/>
  <c r="H19" i="63"/>
  <c r="K213" i="57"/>
  <c r="F63" i="66"/>
  <c r="H19" i="73"/>
  <c r="M19" i="53"/>
  <c r="C19" i="72"/>
  <c r="K55" i="50"/>
  <c r="K19" i="71"/>
  <c r="H30" i="40"/>
  <c r="C86" i="53"/>
  <c r="H65" i="71"/>
  <c r="F81" i="61"/>
  <c r="F30" i="49"/>
  <c r="C19" i="69"/>
  <c r="F72" i="59"/>
  <c r="C19" i="59"/>
  <c r="K19" i="60"/>
  <c r="F90" i="72"/>
  <c r="F19" i="60"/>
  <c r="K65" i="63"/>
  <c r="H63" i="66"/>
  <c r="F85" i="64"/>
  <c r="M86" i="53"/>
  <c r="C19" i="62"/>
  <c r="F23" i="57"/>
  <c r="M19" i="41"/>
  <c r="K19" i="41"/>
  <c r="M19" i="61"/>
  <c r="H213" i="57"/>
  <c r="F19" i="66"/>
  <c r="K67" i="60"/>
  <c r="M81" i="61"/>
  <c r="C19" i="61"/>
  <c r="H19" i="75"/>
  <c r="M19" i="72"/>
  <c r="K100" i="34"/>
  <c r="F94" i="52"/>
  <c r="C19" i="63"/>
  <c r="C19" i="55"/>
  <c r="H65" i="63"/>
  <c r="H19" i="72"/>
  <c r="C19" i="50"/>
  <c r="K94" i="52"/>
  <c r="F19" i="50"/>
  <c r="C25" i="31"/>
  <c r="K451" i="17"/>
  <c r="H146" i="58"/>
  <c r="F19" i="61"/>
  <c r="M19" i="66"/>
  <c r="K90" i="72"/>
  <c r="M77" i="70"/>
  <c r="F19" i="59"/>
  <c r="H23" i="58"/>
  <c r="K75" i="41"/>
  <c r="M92" i="45"/>
  <c r="M42" i="51"/>
  <c r="M19" i="63"/>
  <c r="C23" i="57"/>
  <c r="M19" i="60"/>
  <c r="C72" i="59"/>
  <c r="F100" i="34"/>
  <c r="C94" i="52"/>
  <c r="M65" i="63"/>
  <c r="M72" i="59"/>
  <c r="C19" i="60"/>
  <c r="M19" i="55"/>
  <c r="C156" i="49"/>
  <c r="K19" i="61"/>
  <c r="F18" i="74"/>
  <c r="F65" i="63"/>
  <c r="C19" i="71"/>
  <c r="K81" i="61"/>
  <c r="F19" i="52"/>
  <c r="H86" i="53"/>
  <c r="H19" i="54"/>
  <c r="F23" i="17"/>
  <c r="C65" i="71"/>
  <c r="C19" i="34"/>
  <c r="M75" i="41"/>
  <c r="K30" i="49"/>
  <c r="F92" i="45"/>
  <c r="F19" i="68"/>
  <c r="H19" i="34"/>
  <c r="M30" i="40"/>
  <c r="C75" i="41"/>
  <c r="M23" i="17"/>
  <c r="H19" i="55"/>
  <c r="F156" i="49"/>
  <c r="H55" i="50"/>
  <c r="H19" i="45"/>
  <c r="C19" i="54"/>
  <c r="C19" i="45"/>
  <c r="C19" i="66"/>
  <c r="M30" i="49"/>
  <c r="H77" i="70"/>
  <c r="K19" i="63"/>
  <c r="K156" i="49"/>
  <c r="M156" i="49"/>
  <c r="C19" i="41"/>
  <c r="K19" i="66"/>
  <c r="H67" i="60"/>
  <c r="K19" i="62"/>
  <c r="H75" i="41"/>
  <c r="M19" i="75"/>
  <c r="M19" i="69"/>
  <c r="F19" i="3"/>
  <c r="H19" i="71"/>
  <c r="F19" i="73"/>
  <c r="H19" i="50"/>
  <c r="H19" i="59"/>
  <c r="M67" i="60"/>
  <c r="C19" i="64"/>
  <c r="M63" i="66"/>
  <c r="M146" i="58"/>
  <c r="M19" i="59"/>
  <c r="M90" i="72"/>
  <c r="F86" i="53"/>
  <c r="M19" i="34"/>
  <c r="M100" i="34"/>
  <c r="M94" i="52"/>
  <c r="C67" i="60"/>
  <c r="M19" i="62"/>
  <c r="H19" i="62"/>
  <c r="H19" i="53"/>
  <c r="F19" i="72"/>
  <c r="H19" i="69"/>
  <c r="F19" i="75"/>
  <c r="F146" i="58"/>
  <c r="K19" i="3"/>
  <c r="K23" i="17"/>
  <c r="M55" i="50"/>
  <c r="M19" i="73"/>
  <c r="M19" i="45"/>
  <c r="K19" i="55"/>
  <c r="C19" i="73"/>
  <c r="H19" i="52"/>
  <c r="K30" i="40"/>
  <c r="K65" i="71"/>
  <c r="K19" i="34"/>
  <c r="M119" i="7"/>
  <c r="H72" i="59"/>
  <c r="F19" i="53"/>
  <c r="F19" i="55"/>
  <c r="C30" i="40"/>
  <c r="C55" i="50"/>
  <c r="F42" i="51"/>
  <c r="C23" i="17"/>
  <c r="C146" i="58"/>
  <c r="M19" i="3"/>
  <c r="C63" i="66"/>
  <c r="C100" i="34"/>
  <c r="C85" i="64"/>
  <c r="F25" i="31"/>
  <c r="F55" i="50"/>
  <c r="F451" i="17"/>
  <c r="K23" i="57"/>
  <c r="K19" i="69"/>
  <c r="M19" i="70"/>
  <c r="H92" i="45"/>
  <c r="H94" i="52"/>
  <c r="C92" i="45"/>
  <c r="C119" i="7"/>
  <c r="C213" i="57"/>
  <c r="C19" i="68"/>
  <c r="K51" i="54"/>
  <c r="F19" i="34"/>
  <c r="C51" i="54"/>
  <c r="H119" i="7"/>
  <c r="H19" i="68"/>
  <c r="M19" i="52"/>
  <c r="H81" i="61"/>
  <c r="M213" i="57"/>
  <c r="K119" i="7"/>
  <c r="F19" i="54"/>
  <c r="K23" i="58"/>
  <c r="F19" i="71"/>
  <c r="C451" i="17"/>
  <c r="K19" i="75"/>
  <c r="C90" i="72"/>
  <c r="K19" i="50"/>
  <c r="H19" i="60"/>
  <c r="K63" i="66"/>
  <c r="C19" i="52"/>
  <c r="K19" i="73"/>
  <c r="F19" i="64"/>
  <c r="H51" i="54"/>
  <c r="K18" i="74"/>
  <c r="K25" i="31"/>
  <c r="M23" i="57"/>
  <c r="K19" i="59"/>
  <c r="C30" i="49"/>
  <c r="C77" i="70"/>
  <c r="M451" i="17"/>
  <c r="M51" i="54"/>
  <c r="F119" i="7"/>
  <c r="K19" i="45"/>
  <c r="M19" i="50"/>
  <c r="C19" i="75"/>
  <c r="H90" i="72"/>
  <c r="F19" i="45"/>
  <c r="M19" i="71"/>
  <c r="H19" i="66"/>
  <c r="F30" i="40"/>
  <c r="K19" i="52"/>
  <c r="F19" i="41"/>
  <c r="H19" i="41"/>
  <c r="C19" i="3"/>
  <c r="K19" i="68"/>
  <c r="F19" i="62"/>
  <c r="H100" i="34"/>
  <c r="M23" i="58"/>
  <c r="K19" i="54"/>
  <c r="C81" i="61"/>
  <c r="H19" i="3"/>
  <c r="K72" i="59"/>
  <c r="C19" i="53"/>
  <c r="M19" i="54"/>
  <c r="K146" i="58"/>
  <c r="F19" i="63"/>
  <c r="K19" i="53"/>
  <c r="M25" i="31"/>
  <c r="F65" i="71"/>
  <c r="K77" i="70"/>
  <c r="M65" i="71"/>
  <c r="C65" i="63"/>
  <c r="F19" i="69"/>
  <c r="H25" i="31"/>
  <c r="M19" i="68"/>
  <c r="K86" i="53"/>
  <c r="F77" i="70"/>
  <c r="H156" i="49"/>
  <c r="F213" i="57"/>
  <c r="K92" i="45"/>
  <c r="H19" i="61"/>
  <c r="F75" i="41"/>
  <c r="H451" i="17"/>
  <c r="F19" i="43"/>
  <c r="F23" i="58"/>
  <c r="C23" i="58"/>
  <c r="K42" i="51"/>
  <c r="K19" i="70"/>
  <c r="H19" i="70"/>
  <c r="F19" i="70"/>
  <c r="C19" i="70"/>
  <c r="F70" i="25"/>
  <c r="C70" i="25"/>
  <c r="H70" i="25"/>
  <c r="V571" i="38" l="1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1" i="38" l="1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<sst xmlns="http://schemas.openxmlformats.org/spreadsheetml/2006/main" count="6752" uniqueCount="988">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</sst>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1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133"/>
      <tableStyleElement type="headerRow" dxfId="2132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262304"/>
        <c:axId val="204385768"/>
      </c:scatterChart>
      <c:valAx>
        <c:axId val="47126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5768"/>
        <c:crosses val="autoZero"/>
        <c:crossBetween val="midCat"/>
      </c:valAx>
      <c:valAx>
        <c:axId val="20438576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26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93896"/>
        <c:axId val="7813224"/>
      </c:scatterChart>
      <c:valAx>
        <c:axId val="204393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3224"/>
        <c:crosses val="autoZero"/>
        <c:crossBetween val="midCat"/>
      </c:valAx>
      <c:valAx>
        <c:axId val="781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938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88200"/>
        <c:axId val="481465232"/>
      </c:scatterChart>
      <c:valAx>
        <c:axId val="2043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65232"/>
        <c:crosses val="autoZero"/>
        <c:crossBetween val="midCat"/>
      </c:valAx>
      <c:valAx>
        <c:axId val="4814652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78680"/>
        <c:axId val="481779064"/>
      </c:scatterChart>
      <c:valAx>
        <c:axId val="481778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9064"/>
        <c:crosses val="autoZero"/>
        <c:crossBetween val="midCat"/>
      </c:valAx>
      <c:valAx>
        <c:axId val="4817790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8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20752"/>
        <c:axId val="151021536"/>
      </c:scatterChart>
      <c:valAx>
        <c:axId val="15102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21536"/>
        <c:crosses val="autoZero"/>
        <c:crossBetween val="midCat"/>
      </c:valAx>
      <c:valAx>
        <c:axId val="15102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20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100584"/>
        <c:axId val="482100976"/>
      </c:scatterChart>
      <c:valAx>
        <c:axId val="482100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00976"/>
        <c:crosses val="autoZero"/>
        <c:crossBetween val="midCat"/>
      </c:valAx>
      <c:valAx>
        <c:axId val="482100976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0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101760"/>
        <c:axId val="482102152"/>
      </c:scatterChart>
      <c:valAx>
        <c:axId val="482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02152"/>
        <c:crosses val="autoZero"/>
        <c:crossBetween val="midCat"/>
      </c:valAx>
      <c:valAx>
        <c:axId val="482102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017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00192"/>
        <c:axId val="481667128"/>
      </c:lineChart>
      <c:dateAx>
        <c:axId val="482100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67128"/>
        <c:crosses val="autoZero"/>
        <c:auto val="1"/>
        <c:lblOffset val="100"/>
        <c:baseTimeUnit val="days"/>
      </c:dateAx>
      <c:valAx>
        <c:axId val="4816671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0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29944"/>
        <c:axId val="482430336"/>
      </c:lineChart>
      <c:dateAx>
        <c:axId val="482429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30336"/>
        <c:crosses val="autoZero"/>
        <c:auto val="1"/>
        <c:lblOffset val="100"/>
        <c:baseTimeUnit val="days"/>
      </c:dateAx>
      <c:valAx>
        <c:axId val="482430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2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99800"/>
        <c:axId val="482099408"/>
      </c:lineChart>
      <c:dateAx>
        <c:axId val="482099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99408"/>
        <c:crosses val="autoZero"/>
        <c:auto val="1"/>
        <c:lblOffset val="100"/>
        <c:baseTimeUnit val="days"/>
      </c:dateAx>
      <c:valAx>
        <c:axId val="4820994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9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06584"/>
        <c:axId val="481206976"/>
      </c:lineChart>
      <c:dateAx>
        <c:axId val="48120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6976"/>
        <c:crosses val="autoZero"/>
        <c:auto val="1"/>
        <c:lblOffset val="100"/>
        <c:baseTimeUnit val="days"/>
      </c:dateAx>
      <c:valAx>
        <c:axId val="48120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47744"/>
        <c:axId val="483548136"/>
      </c:lineChart>
      <c:dateAx>
        <c:axId val="48354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48136"/>
        <c:crosses val="autoZero"/>
        <c:auto val="1"/>
        <c:lblOffset val="100"/>
        <c:baseTimeUnit val="days"/>
      </c:dateAx>
      <c:valAx>
        <c:axId val="483548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4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550096"/>
        <c:axId val="483550488"/>
      </c:lineChart>
      <c:dateAx>
        <c:axId val="48355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50488"/>
        <c:crosses val="autoZero"/>
        <c:auto val="1"/>
        <c:lblOffset val="100"/>
        <c:baseTimeUnit val="days"/>
      </c:dateAx>
      <c:valAx>
        <c:axId val="4835504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14832"/>
        <c:axId val="481415224"/>
      </c:lineChart>
      <c:dateAx>
        <c:axId val="481414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15224"/>
        <c:crosses val="autoZero"/>
        <c:auto val="1"/>
        <c:lblOffset val="100"/>
        <c:baseTimeUnit val="days"/>
      </c:dateAx>
      <c:valAx>
        <c:axId val="4814152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1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17184"/>
        <c:axId val="483034848"/>
      </c:lineChart>
      <c:dateAx>
        <c:axId val="48141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4848"/>
        <c:crosses val="autoZero"/>
        <c:auto val="1"/>
        <c:lblOffset val="100"/>
        <c:baseTimeUnit val="days"/>
      </c:dateAx>
      <c:valAx>
        <c:axId val="483034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1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37200"/>
        <c:axId val="483037592"/>
      </c:lineChart>
      <c:catAx>
        <c:axId val="48303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7592"/>
        <c:crosses val="autoZero"/>
        <c:auto val="1"/>
        <c:lblAlgn val="ctr"/>
        <c:lblOffset val="100"/>
        <c:noMultiLvlLbl val="0"/>
      </c:catAx>
      <c:valAx>
        <c:axId val="483037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26192"/>
        <c:axId val="485926584"/>
      </c:lineChart>
      <c:dateAx>
        <c:axId val="48592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26584"/>
        <c:crosses val="autoZero"/>
        <c:auto val="1"/>
        <c:lblOffset val="100"/>
        <c:baseTimeUnit val="days"/>
      </c:dateAx>
      <c:valAx>
        <c:axId val="485926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2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39328"/>
        <c:axId val="497239720"/>
      </c:lineChart>
      <c:dateAx>
        <c:axId val="49723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9720"/>
        <c:crosses val="autoZero"/>
        <c:auto val="1"/>
        <c:lblOffset val="100"/>
        <c:baseTimeUnit val="days"/>
      </c:dateAx>
      <c:valAx>
        <c:axId val="4972397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3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50824"/>
        <c:axId val="516551216"/>
      </c:lineChart>
      <c:catAx>
        <c:axId val="516550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51216"/>
        <c:crosses val="autoZero"/>
        <c:auto val="1"/>
        <c:lblAlgn val="ctr"/>
        <c:lblOffset val="100"/>
        <c:noMultiLvlLbl val="0"/>
      </c:catAx>
      <c:valAx>
        <c:axId val="516551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5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22912"/>
        <c:axId val="496623304"/>
      </c:lineChart>
      <c:catAx>
        <c:axId val="496622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23304"/>
        <c:crosses val="autoZero"/>
        <c:auto val="1"/>
        <c:lblAlgn val="ctr"/>
        <c:lblOffset val="100"/>
        <c:noMultiLvlLbl val="0"/>
      </c:catAx>
      <c:valAx>
        <c:axId val="4966233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2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25264"/>
        <c:axId val="496625656"/>
      </c:lineChart>
      <c:dateAx>
        <c:axId val="49662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25656"/>
        <c:crosses val="autoZero"/>
        <c:auto val="1"/>
        <c:lblOffset val="100"/>
        <c:baseTimeUnit val="days"/>
      </c:dateAx>
      <c:valAx>
        <c:axId val="496625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2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78408"/>
        <c:axId val="517578800"/>
      </c:lineChart>
      <c:catAx>
        <c:axId val="517578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78800"/>
        <c:crosses val="autoZero"/>
        <c:auto val="1"/>
        <c:lblAlgn val="ctr"/>
        <c:lblOffset val="100"/>
        <c:noMultiLvlLbl val="0"/>
      </c:catAx>
      <c:valAx>
        <c:axId val="517578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7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80760"/>
        <c:axId val="517581152"/>
      </c:lineChart>
      <c:dateAx>
        <c:axId val="51758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81152"/>
        <c:crosses val="autoZero"/>
        <c:auto val="1"/>
        <c:lblOffset val="100"/>
        <c:baseTimeUnit val="days"/>
      </c:dateAx>
      <c:valAx>
        <c:axId val="5175811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8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842704"/>
        <c:axId val="547843096"/>
      </c:lineChart>
      <c:dateAx>
        <c:axId val="547842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3096"/>
        <c:crosses val="autoZero"/>
        <c:auto val="1"/>
        <c:lblOffset val="100"/>
        <c:baseTimeUnit val="days"/>
      </c:dateAx>
      <c:valAx>
        <c:axId val="5478430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41088"/>
        <c:axId val="507141480"/>
      </c:lineChart>
      <c:dateAx>
        <c:axId val="50714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41480"/>
        <c:crosses val="autoZero"/>
        <c:auto val="1"/>
        <c:lblOffset val="100"/>
        <c:baseTimeUnit val="days"/>
      </c:dateAx>
      <c:valAx>
        <c:axId val="5071414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4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43440"/>
        <c:axId val="507143832"/>
      </c:lineChart>
      <c:dateAx>
        <c:axId val="507143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43832"/>
        <c:crosses val="autoZero"/>
        <c:auto val="1"/>
        <c:lblOffset val="100"/>
        <c:baseTimeUnit val="days"/>
      </c:dateAx>
      <c:valAx>
        <c:axId val="507143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4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24432"/>
        <c:axId val="554824824"/>
      </c:lineChart>
      <c:dateAx>
        <c:axId val="5548244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24824"/>
        <c:crosses val="autoZero"/>
        <c:auto val="0"/>
        <c:lblOffset val="100"/>
        <c:baseTimeUnit val="days"/>
      </c:dateAx>
      <c:valAx>
        <c:axId val="5548248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2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955600"/>
        <c:axId val="568955992"/>
      </c:lineChart>
      <c:dateAx>
        <c:axId val="568955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55992"/>
        <c:crosses val="autoZero"/>
        <c:auto val="1"/>
        <c:lblOffset val="100"/>
        <c:baseTimeUnit val="days"/>
      </c:dateAx>
      <c:valAx>
        <c:axId val="5689559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5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116400"/>
        <c:axId val="559116792"/>
      </c:lineChart>
      <c:catAx>
        <c:axId val="559116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16792"/>
        <c:crosses val="autoZero"/>
        <c:auto val="1"/>
        <c:lblAlgn val="ctr"/>
        <c:lblOffset val="100"/>
        <c:noMultiLvlLbl val="0"/>
      </c:catAx>
      <c:valAx>
        <c:axId val="559116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1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118752"/>
        <c:axId val="559119144"/>
      </c:lineChart>
      <c:catAx>
        <c:axId val="559118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19144"/>
        <c:crosses val="autoZero"/>
        <c:auto val="1"/>
        <c:lblAlgn val="ctr"/>
        <c:lblOffset val="100"/>
        <c:noMultiLvlLbl val="0"/>
      </c:catAx>
      <c:valAx>
        <c:axId val="5591191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1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121104"/>
        <c:axId val="559121496"/>
      </c:lineChart>
      <c:catAx>
        <c:axId val="559121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21496"/>
        <c:crosses val="autoZero"/>
        <c:auto val="1"/>
        <c:lblAlgn val="ctr"/>
        <c:lblOffset val="100"/>
        <c:noMultiLvlLbl val="0"/>
      </c:catAx>
      <c:valAx>
        <c:axId val="5591214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364152"/>
        <c:axId val="570364544"/>
      </c:lineChart>
      <c:dateAx>
        <c:axId val="57036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64544"/>
        <c:crosses val="autoZero"/>
        <c:auto val="1"/>
        <c:lblOffset val="100"/>
        <c:baseTimeUnit val="days"/>
      </c:dateAx>
      <c:valAx>
        <c:axId val="570364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6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367680"/>
        <c:axId val="570368072"/>
      </c:lineChart>
      <c:dateAx>
        <c:axId val="57036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68072"/>
        <c:crosses val="autoZero"/>
        <c:auto val="1"/>
        <c:lblOffset val="100"/>
        <c:baseTimeUnit val="days"/>
      </c:dateAx>
      <c:valAx>
        <c:axId val="570368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6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87984"/>
        <c:axId val="519088376"/>
      </c:lineChart>
      <c:catAx>
        <c:axId val="519087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88376"/>
        <c:crosses val="autoZero"/>
        <c:auto val="1"/>
        <c:lblAlgn val="ctr"/>
        <c:lblOffset val="100"/>
        <c:noMultiLvlLbl val="0"/>
      </c:catAx>
      <c:valAx>
        <c:axId val="5190883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8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079040"/>
        <c:axId val="573079432"/>
      </c:lineChart>
      <c:dateAx>
        <c:axId val="573079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79432"/>
        <c:crosses val="autoZero"/>
        <c:auto val="1"/>
        <c:lblOffset val="100"/>
        <c:baseTimeUnit val="days"/>
      </c:dateAx>
      <c:valAx>
        <c:axId val="5730794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7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131" dataDxfId="2130">
  <autoFilter ref="O14:W25"/>
  <tableColumns count="9">
    <tableColumn id="1" name="Date" dataDxfId="2129"/>
    <tableColumn id="2" name="Quarter" dataDxfId="2128"/>
    <tableColumn id="3" name="Time" dataDxfId="2127"/>
    <tableColumn id="4" name="EPS estimate" dataDxfId="2126"/>
    <tableColumn id="5" name="EPS Actual" dataDxfId="2125"/>
    <tableColumn id="6" name="Sales Estiamte (B)" dataDxfId="2124"/>
    <tableColumn id="7" name="Sales Actual (B)" dataDxfId="2123"/>
    <tableColumn id="8" name="Guidance" dataDxfId="2122"/>
    <tableColumn id="9" name="Reaction" dataDxfId="212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120" dataDxfId="2119">
  <autoFilter ref="O16:W27"/>
  <tableColumns count="9">
    <tableColumn id="1" name="Date" dataDxfId="2118"/>
    <tableColumn id="2" name="Quarter" dataDxfId="2117"/>
    <tableColumn id="3" name="Time" dataDxfId="2116"/>
    <tableColumn id="4" name="EPS estimate" dataDxfId="2115"/>
    <tableColumn id="5" name="EPS Actual" dataDxfId="2114"/>
    <tableColumn id="6" name="Sales Estiamte (B)" dataDxfId="2113"/>
    <tableColumn id="7" name="Sales Actual (B)" dataDxfId="2112"/>
    <tableColumn id="8" name="Guidance" dataDxfId="2111"/>
    <tableColumn id="9" name="Reaction" dataDxfId="21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109" dataDxfId="2108">
  <autoFilter ref="T80:AB91"/>
  <tableColumns count="9">
    <tableColumn id="1" name="Date" dataDxfId="2107"/>
    <tableColumn id="2" name="Quarter" dataDxfId="2106"/>
    <tableColumn id="3" name="Time" dataDxfId="2105"/>
    <tableColumn id="4" name="EPS estimate" dataDxfId="2104"/>
    <tableColumn id="5" name="EPS Actual" dataDxfId="2103"/>
    <tableColumn id="6" name="Sales Estiamte (B)" dataDxfId="2102"/>
    <tableColumn id="7" name="Sales Actual (B)" dataDxfId="2101"/>
    <tableColumn id="8" name="Guidance" dataDxfId="2100"/>
    <tableColumn id="9" name="Reaction" dataDxfId="209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098" dataDxfId="2097">
  <autoFilter ref="O15:W26"/>
  <tableColumns count="9">
    <tableColumn id="1" name="Date" dataDxfId="2096"/>
    <tableColumn id="2" name="Quarter" dataDxfId="2095"/>
    <tableColumn id="3" name="Time" dataDxfId="2094"/>
    <tableColumn id="4" name="EPS estimate" dataDxfId="2093"/>
    <tableColumn id="5" name="EPS Actual" dataDxfId="2092"/>
    <tableColumn id="6" name="Sales Estiamte (B)" dataDxfId="2091"/>
    <tableColumn id="7" name="Sales Actual (B)" dataDxfId="2090"/>
    <tableColumn id="8" name="Guidance" dataDxfId="2089"/>
    <tableColumn id="9" name="Reaction" dataDxfId="208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http://www.nasdaq.com/markets/corn.aspx?timeframe=2y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trendforce.com/price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3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4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5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63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65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6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8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8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87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T5" sqref="T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832</v>
      </c>
      <c r="O1" s="352" t="s">
        <v>207</v>
      </c>
      <c r="P1" s="352" t="s">
        <v>283</v>
      </c>
    </row>
    <row r="2" spans="1:21" ht="21.95" customHeight="1" x14ac:dyDescent="0.25">
      <c r="A2" s="51"/>
      <c r="B2" s="51"/>
      <c r="C2" s="51"/>
      <c r="E2" s="22" t="s">
        <v>50</v>
      </c>
      <c r="F2" s="2">
        <v>17.52</v>
      </c>
      <c r="G2" s="2">
        <v>15.873623999999987</v>
      </c>
      <c r="H2" s="329">
        <v>5000</v>
      </c>
      <c r="I2" s="48">
        <v>79368.119999999937</v>
      </c>
      <c r="J2" s="366">
        <v>8231.8800000000629</v>
      </c>
      <c r="K2" s="353">
        <v>0.10371771436692805</v>
      </c>
      <c r="L2" s="366">
        <v>22847.451000001689</v>
      </c>
      <c r="M2">
        <v>3300</v>
      </c>
      <c r="N2" s="363"/>
      <c r="O2" s="789">
        <v>1.1415525114155252E-2</v>
      </c>
      <c r="P2" s="134">
        <v>-4.9399999999999999E-2</v>
      </c>
      <c r="Q2" s="437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29.34</v>
      </c>
      <c r="G3" s="2">
        <v>30.45329333333332</v>
      </c>
      <c r="H3" s="329">
        <v>1500</v>
      </c>
      <c r="I3" s="48">
        <v>45679.939999999981</v>
      </c>
      <c r="J3" s="366">
        <v>-1669.9399999999878</v>
      </c>
      <c r="K3" s="353">
        <v>-3.6557403534242416E-2</v>
      </c>
      <c r="L3" s="366">
        <v>78.030000000006112</v>
      </c>
      <c r="M3" s="29">
        <v>43136</v>
      </c>
      <c r="N3" s="2"/>
      <c r="O3" s="789">
        <v>1.7041581458759374E-2</v>
      </c>
      <c r="P3" s="134">
        <v>-2.8799999999999999E-2</v>
      </c>
      <c r="R3" s="48"/>
      <c r="S3" s="48"/>
    </row>
    <row r="4" spans="1:21" ht="21.95" customHeight="1" x14ac:dyDescent="0.25">
      <c r="A4" s="51"/>
      <c r="B4" s="51"/>
      <c r="C4" s="51"/>
      <c r="E4" s="22" t="s">
        <v>227</v>
      </c>
      <c r="F4" s="2">
        <v>26.04</v>
      </c>
      <c r="G4" s="2">
        <v>23.678983333333321</v>
      </c>
      <c r="H4" s="49">
        <v>600</v>
      </c>
      <c r="I4" s="48">
        <v>14207.389999999992</v>
      </c>
      <c r="J4" s="366">
        <v>1416.6100000000079</v>
      </c>
      <c r="K4" s="353">
        <v>9.9709376599080329E-2</v>
      </c>
      <c r="L4" s="366">
        <v>2868.8700000000063</v>
      </c>
      <c r="M4">
        <v>250</v>
      </c>
      <c r="N4" s="363"/>
      <c r="O4" s="789">
        <v>3.8402457757296471E-3</v>
      </c>
      <c r="P4" s="134">
        <v>-3.0200000000000001E-2</v>
      </c>
      <c r="S4" s="48"/>
      <c r="T4" s="48"/>
    </row>
    <row r="5" spans="1:21" ht="21.95" customHeight="1" x14ac:dyDescent="0.25">
      <c r="A5" s="50"/>
      <c r="B5" s="50"/>
      <c r="C5" s="51"/>
      <c r="E5" s="22" t="s">
        <v>745</v>
      </c>
      <c r="F5" s="2">
        <v>219.47</v>
      </c>
      <c r="G5" s="2">
        <v>204.65872727272728</v>
      </c>
      <c r="H5" s="329">
        <v>55</v>
      </c>
      <c r="I5" s="48">
        <v>11256.23</v>
      </c>
      <c r="J5" s="366">
        <v>814.6200000000008</v>
      </c>
      <c r="K5" s="353">
        <v>7.2370589442468727E-2</v>
      </c>
      <c r="L5" s="366">
        <v>1039.3900000000012</v>
      </c>
      <c r="M5">
        <v>5</v>
      </c>
      <c r="N5" s="363"/>
      <c r="O5" s="789">
        <v>0</v>
      </c>
      <c r="P5" s="134">
        <v>4.0000000000000002E-4</v>
      </c>
      <c r="Q5" s="148"/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885</v>
      </c>
      <c r="F6" s="2">
        <v>35.21</v>
      </c>
      <c r="G6" s="2">
        <v>35.963333333333331</v>
      </c>
      <c r="H6" s="49">
        <v>300</v>
      </c>
      <c r="I6" s="48">
        <v>10789</v>
      </c>
      <c r="J6" s="366">
        <v>-226</v>
      </c>
      <c r="K6" s="353">
        <v>-2.094726109926769E-2</v>
      </c>
      <c r="L6" s="366">
        <v>-226</v>
      </c>
      <c r="M6">
        <v>100</v>
      </c>
      <c r="N6" s="363"/>
      <c r="O6" s="789">
        <v>2.9537063334280033E-2</v>
      </c>
      <c r="P6" s="134">
        <v>-1.23E-2</v>
      </c>
      <c r="R6" s="48"/>
      <c r="S6" s="48"/>
    </row>
    <row r="7" spans="1:21" ht="21.95" customHeight="1" x14ac:dyDescent="0.25">
      <c r="A7" s="50"/>
      <c r="B7" s="50"/>
      <c r="C7" s="51"/>
      <c r="E7" s="22" t="s">
        <v>174</v>
      </c>
      <c r="F7" s="2">
        <v>27.98</v>
      </c>
      <c r="G7" s="2">
        <v>37.765464285714266</v>
      </c>
      <c r="H7" s="329">
        <v>280</v>
      </c>
      <c r="I7" s="48">
        <v>10574.329999999994</v>
      </c>
      <c r="J7" s="366">
        <v>-2739.9299999999939</v>
      </c>
      <c r="K7" s="353">
        <v>-0.25911145197851737</v>
      </c>
      <c r="L7" s="366">
        <v>-2664.9099999999939</v>
      </c>
      <c r="M7">
        <v>100</v>
      </c>
      <c r="N7" s="363"/>
      <c r="O7" s="789">
        <v>3.2880629020729094E-2</v>
      </c>
      <c r="P7" s="134">
        <v>1.9699999999999999E-2</v>
      </c>
      <c r="R7" s="48"/>
    </row>
    <row r="8" spans="1:21" ht="21.95" customHeight="1" x14ac:dyDescent="0.25">
      <c r="A8" s="50"/>
      <c r="B8" s="50"/>
      <c r="C8" s="51"/>
      <c r="E8" s="22" t="s">
        <v>215</v>
      </c>
      <c r="F8" s="2">
        <v>51.37</v>
      </c>
      <c r="G8" s="2">
        <v>59.34813333333333</v>
      </c>
      <c r="H8" s="49">
        <v>150</v>
      </c>
      <c r="I8" s="48">
        <v>8902.2199999999993</v>
      </c>
      <c r="J8" s="366">
        <v>-1196.7199999999993</v>
      </c>
      <c r="K8" s="353">
        <v>-0.13442938952306277</v>
      </c>
      <c r="L8" s="48">
        <v>-38.850000000004002</v>
      </c>
      <c r="M8">
        <v>100</v>
      </c>
      <c r="N8" s="363"/>
      <c r="O8" s="789">
        <v>2.4138602297060541E-2</v>
      </c>
      <c r="P8" s="134">
        <v>-2.4299999999999999E-2</v>
      </c>
      <c r="R8" s="48"/>
      <c r="S8" s="48"/>
      <c r="T8" s="48"/>
    </row>
    <row r="9" spans="1:21" ht="21.95" customHeight="1" x14ac:dyDescent="0.25">
      <c r="A9" s="51"/>
      <c r="B9" s="50"/>
      <c r="C9" s="51"/>
      <c r="E9" s="22" t="s">
        <v>334</v>
      </c>
      <c r="F9" s="2">
        <v>11.19</v>
      </c>
      <c r="G9" s="2">
        <v>13.059716666666667</v>
      </c>
      <c r="H9" s="49">
        <v>600</v>
      </c>
      <c r="I9" s="48">
        <v>7835.83</v>
      </c>
      <c r="J9" s="366">
        <v>-1121.83</v>
      </c>
      <c r="K9" s="353">
        <v>-0.14316670984439431</v>
      </c>
      <c r="L9" s="48">
        <v>161.58999999999469</v>
      </c>
      <c r="M9" s="29">
        <v>43136</v>
      </c>
      <c r="N9" s="363"/>
      <c r="O9" s="789">
        <v>0</v>
      </c>
      <c r="P9" s="134">
        <v>-2.2700000000000001E-2</v>
      </c>
      <c r="Q9" s="437"/>
      <c r="R9" s="48"/>
      <c r="S9" s="48"/>
    </row>
    <row r="10" spans="1:21" ht="21.95" customHeight="1" x14ac:dyDescent="0.25">
      <c r="A10" s="50"/>
      <c r="B10" s="50"/>
      <c r="C10" s="51"/>
      <c r="E10" s="22" t="s">
        <v>788</v>
      </c>
      <c r="F10" s="2">
        <v>74.349999999999994</v>
      </c>
      <c r="G10" s="2">
        <v>74.383399999999995</v>
      </c>
      <c r="H10" s="49">
        <v>100</v>
      </c>
      <c r="I10" s="48">
        <v>7438.3399999999992</v>
      </c>
      <c r="J10" s="366">
        <v>-3.340000000001055</v>
      </c>
      <c r="K10" s="353">
        <v>-4.4902491684973151E-4</v>
      </c>
      <c r="L10" s="48">
        <v>-3.340000000001055</v>
      </c>
      <c r="M10" s="29">
        <v>43150</v>
      </c>
      <c r="N10" s="363"/>
      <c r="O10" s="789">
        <v>0</v>
      </c>
      <c r="P10" s="134">
        <v>-1.24E-2</v>
      </c>
      <c r="Q10" s="437"/>
      <c r="R10" s="48"/>
      <c r="S10" s="48"/>
      <c r="U10" s="48"/>
    </row>
    <row r="11" spans="1:21" ht="21.95" customHeight="1" x14ac:dyDescent="0.25">
      <c r="A11" s="50"/>
      <c r="B11" s="50"/>
      <c r="C11" s="51"/>
      <c r="E11" s="22" t="s">
        <v>175</v>
      </c>
      <c r="F11" s="2">
        <v>275.45</v>
      </c>
      <c r="G11" s="2">
        <v>278.18</v>
      </c>
      <c r="H11" s="329">
        <v>25</v>
      </c>
      <c r="I11" s="48">
        <v>6954.5</v>
      </c>
      <c r="J11" s="366">
        <v>-68.25</v>
      </c>
      <c r="K11" s="353">
        <v>-9.8137896326120425E-3</v>
      </c>
      <c r="L11" s="366">
        <v>92.579999999999927</v>
      </c>
      <c r="M11" s="29">
        <v>43164</v>
      </c>
      <c r="N11" s="363"/>
      <c r="O11" s="789">
        <v>0</v>
      </c>
      <c r="P11" s="134">
        <v>-2.18E-2</v>
      </c>
      <c r="Q11" s="148"/>
      <c r="R11" s="48"/>
      <c r="S11" s="48"/>
    </row>
    <row r="12" spans="1:21" ht="21.95" customHeight="1" x14ac:dyDescent="0.25">
      <c r="A12" s="50"/>
      <c r="B12" s="51"/>
      <c r="C12" s="51"/>
      <c r="E12" s="22" t="s">
        <v>171</v>
      </c>
      <c r="F12" s="2">
        <v>55.95</v>
      </c>
      <c r="G12" s="2">
        <v>54.189600000000013</v>
      </c>
      <c r="H12" s="329">
        <v>100</v>
      </c>
      <c r="I12" s="48">
        <v>5418.9600000000009</v>
      </c>
      <c r="J12" s="366">
        <v>176.04000000000087</v>
      </c>
      <c r="K12" s="353">
        <v>3.2485938261215978E-2</v>
      </c>
      <c r="L12" s="366">
        <v>225.99000000000069</v>
      </c>
      <c r="M12">
        <v>60</v>
      </c>
      <c r="N12" s="2"/>
      <c r="O12" s="789">
        <v>3.5031277926720283E-2</v>
      </c>
      <c r="P12" s="134">
        <v>-3.3300000000000003E-2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889</v>
      </c>
      <c r="F13" s="2">
        <v>90.27</v>
      </c>
      <c r="G13" s="2">
        <v>86.289999999999992</v>
      </c>
      <c r="H13" s="49">
        <v>60</v>
      </c>
      <c r="I13" s="48">
        <v>5177.3999999999996</v>
      </c>
      <c r="J13" s="366">
        <v>238.80000000000018</v>
      </c>
      <c r="K13" s="353">
        <v>4.6123536910418407E-2</v>
      </c>
      <c r="L13" s="48">
        <v>238.80000000000018</v>
      </c>
      <c r="M13">
        <v>30</v>
      </c>
      <c r="N13" s="363"/>
      <c r="O13" s="789">
        <v>7.5329566854990589E-3</v>
      </c>
      <c r="P13" s="134">
        <v>-2.8999999999999998E-3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728</v>
      </c>
      <c r="F14" s="2">
        <v>113.93</v>
      </c>
      <c r="G14" s="2">
        <v>85.350333333333339</v>
      </c>
      <c r="H14" s="329">
        <v>60</v>
      </c>
      <c r="I14" s="48">
        <v>5121.0200000000004</v>
      </c>
      <c r="J14" s="366">
        <v>1714.7799999999997</v>
      </c>
      <c r="K14" s="353">
        <v>0.33485126010052685</v>
      </c>
      <c r="L14" s="366">
        <v>1714.7799999999997</v>
      </c>
      <c r="M14">
        <v>50</v>
      </c>
      <c r="N14" s="363"/>
      <c r="O14" s="789">
        <v>2.8E-3</v>
      </c>
      <c r="P14" s="134">
        <v>-2.86E-2</v>
      </c>
      <c r="R14" s="48"/>
      <c r="S14" s="48"/>
    </row>
    <row r="15" spans="1:21" ht="21.95" customHeight="1" x14ac:dyDescent="0.25">
      <c r="A15" s="51"/>
      <c r="B15" s="51"/>
      <c r="C15" s="51"/>
      <c r="E15" s="22" t="s">
        <v>173</v>
      </c>
      <c r="F15" s="2">
        <v>64.069999999999993</v>
      </c>
      <c r="G15" s="2">
        <v>50.675625000000004</v>
      </c>
      <c r="H15" s="329">
        <v>80</v>
      </c>
      <c r="I15" s="48">
        <v>4054.05</v>
      </c>
      <c r="J15" s="366">
        <v>1071.5499999999993</v>
      </c>
      <c r="K15" s="353">
        <v>0.26431593098259742</v>
      </c>
      <c r="L15" s="366">
        <v>2676.130000000001</v>
      </c>
      <c r="M15">
        <v>80</v>
      </c>
      <c r="N15" s="363"/>
      <c r="O15" s="789">
        <v>2.4348368971437495E-2</v>
      </c>
      <c r="P15" s="134">
        <v>-2.18E-2</v>
      </c>
      <c r="R15" s="48"/>
      <c r="S15" s="48"/>
    </row>
    <row r="16" spans="1:21" ht="21.95" customHeight="1" x14ac:dyDescent="0.25">
      <c r="A16" s="50"/>
      <c r="B16" s="50"/>
      <c r="C16" s="51"/>
      <c r="E16" s="22" t="s">
        <v>985</v>
      </c>
      <c r="F16" s="2">
        <v>254.93</v>
      </c>
      <c r="G16" s="2">
        <v>255.28</v>
      </c>
      <c r="H16" s="329">
        <v>15</v>
      </c>
      <c r="I16" s="48">
        <v>3829.2</v>
      </c>
      <c r="J16" s="366">
        <v>-5.2499999999995453</v>
      </c>
      <c r="K16" s="353">
        <v>-1.3710435600125129E-3</v>
      </c>
      <c r="L16" s="366">
        <v>-5.2499999999995453</v>
      </c>
      <c r="M16" s="29">
        <v>43164</v>
      </c>
      <c r="N16" s="363"/>
      <c r="O16" s="789">
        <v>0</v>
      </c>
      <c r="P16" s="134">
        <v>-2.58E-2</v>
      </c>
      <c r="R16" s="48"/>
      <c r="S16" s="48"/>
      <c r="T16" s="351"/>
      <c r="U16" s="351"/>
    </row>
    <row r="17" spans="1:21" ht="21.95" customHeight="1" x14ac:dyDescent="0.25">
      <c r="A17" s="50"/>
      <c r="B17" s="50"/>
      <c r="C17" s="51"/>
      <c r="E17" s="22" t="s">
        <v>912</v>
      </c>
      <c r="F17" s="2">
        <v>94.14</v>
      </c>
      <c r="G17" s="2">
        <v>90.08</v>
      </c>
      <c r="H17" s="329">
        <v>40</v>
      </c>
      <c r="I17" s="48">
        <v>3603.2</v>
      </c>
      <c r="J17" s="366">
        <v>162.40000000000009</v>
      </c>
      <c r="K17" s="353">
        <v>4.5071047957371255E-2</v>
      </c>
      <c r="L17" s="366">
        <v>162.40000000000009</v>
      </c>
      <c r="M17" s="29">
        <v>43136</v>
      </c>
      <c r="N17" s="363"/>
      <c r="O17" s="789">
        <v>2.421924792861695E-2</v>
      </c>
      <c r="P17" s="134">
        <v>-1.6899999999999998E-2</v>
      </c>
      <c r="Q17" s="48"/>
      <c r="R17" s="48"/>
      <c r="S17" s="48"/>
      <c r="U17" s="48"/>
    </row>
    <row r="18" spans="1:21" ht="21.95" customHeight="1" x14ac:dyDescent="0.25">
      <c r="A18" s="50"/>
      <c r="B18" s="50"/>
      <c r="C18" s="51"/>
      <c r="E18" s="22" t="s">
        <v>55</v>
      </c>
      <c r="F18" s="2">
        <v>81.73</v>
      </c>
      <c r="G18" s="2">
        <v>71.650000000000006</v>
      </c>
      <c r="H18" s="49">
        <v>50</v>
      </c>
      <c r="I18" s="48">
        <v>3582.5000000000005</v>
      </c>
      <c r="J18" s="366">
        <v>503.99999999999955</v>
      </c>
      <c r="K18" s="353">
        <v>0.14068387997208651</v>
      </c>
      <c r="L18" s="48">
        <v>1314.1299999999896</v>
      </c>
      <c r="M18">
        <v>50</v>
      </c>
      <c r="N18" s="363"/>
      <c r="O18" s="789">
        <v>2.5449651290835679E-2</v>
      </c>
      <c r="P18" s="134">
        <v>-2.1100000000000001E-2</v>
      </c>
      <c r="Q18" s="437"/>
      <c r="R18" s="48"/>
      <c r="S18" s="48"/>
    </row>
    <row r="19" spans="1:21" ht="21.95" customHeight="1" x14ac:dyDescent="0.25">
      <c r="A19" s="50"/>
      <c r="B19" s="51"/>
      <c r="C19" s="51"/>
      <c r="E19" s="22" t="s">
        <v>790</v>
      </c>
      <c r="F19" s="2">
        <v>73.56</v>
      </c>
      <c r="G19" s="2">
        <v>71.481399999999994</v>
      </c>
      <c r="H19" s="329">
        <v>50</v>
      </c>
      <c r="I19" s="429">
        <v>3574.0699999999997</v>
      </c>
      <c r="J19" s="366">
        <v>103.93000000000029</v>
      </c>
      <c r="K19" s="353">
        <v>2.9078893250552015E-2</v>
      </c>
      <c r="L19" s="366">
        <v>103.93000000000029</v>
      </c>
      <c r="M19" s="29">
        <v>43136</v>
      </c>
      <c r="N19" s="363"/>
      <c r="O19" s="789">
        <v>2.1750951604132682E-2</v>
      </c>
      <c r="P19" s="134">
        <v>-3.2899999999999999E-2</v>
      </c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841</v>
      </c>
      <c r="F20" s="2">
        <v>15.64</v>
      </c>
      <c r="G20" s="2">
        <v>17.45</v>
      </c>
      <c r="H20" s="49">
        <v>200</v>
      </c>
      <c r="I20" s="48">
        <v>3490</v>
      </c>
      <c r="J20" s="366">
        <v>-362</v>
      </c>
      <c r="K20" s="353">
        <v>-0.10372492836676211</v>
      </c>
      <c r="L20" s="48">
        <v>-362</v>
      </c>
      <c r="M20">
        <v>200</v>
      </c>
      <c r="N20" s="363"/>
      <c r="O20" s="789">
        <v>3.0690537084398974E-2</v>
      </c>
      <c r="P20" s="134">
        <v>-2.4E-2</v>
      </c>
      <c r="R20" s="48"/>
    </row>
    <row r="21" spans="1:21" ht="21.95" customHeight="1" x14ac:dyDescent="0.25">
      <c r="A21" s="60"/>
      <c r="B21" s="61"/>
      <c r="C21" s="60"/>
      <c r="E21" s="22" t="s">
        <v>986</v>
      </c>
      <c r="F21" s="2">
        <v>149.94999999999999</v>
      </c>
      <c r="G21" s="2">
        <v>150</v>
      </c>
      <c r="H21" s="49">
        <v>20</v>
      </c>
      <c r="I21" s="48">
        <v>3000</v>
      </c>
      <c r="J21" s="366">
        <v>-1</v>
      </c>
      <c r="K21" s="353">
        <v>-3.3333333333340911E-4</v>
      </c>
      <c r="L21" s="366">
        <v>-1</v>
      </c>
      <c r="M21" s="29">
        <v>43164</v>
      </c>
      <c r="N21" s="2"/>
      <c r="O21" s="789">
        <v>0</v>
      </c>
      <c r="P21" s="134">
        <v>-2.4299999999999999E-2</v>
      </c>
      <c r="R21" s="48"/>
      <c r="S21" s="48"/>
    </row>
    <row r="22" spans="1:21" ht="21.95" customHeight="1" x14ac:dyDescent="0.25">
      <c r="A22" s="50"/>
      <c r="B22" s="50"/>
      <c r="C22" s="51"/>
      <c r="E22" s="22" t="s">
        <v>730</v>
      </c>
      <c r="F22" s="2">
        <v>190.99</v>
      </c>
      <c r="G22" s="2">
        <v>149.05549999999999</v>
      </c>
      <c r="H22" s="49">
        <v>20</v>
      </c>
      <c r="I22" s="48">
        <v>2981.1099999999997</v>
      </c>
      <c r="J22" s="366">
        <v>838.69000000000051</v>
      </c>
      <c r="K22" s="353">
        <v>0.28133480482102313</v>
      </c>
      <c r="L22" s="48">
        <v>981.72000000000071</v>
      </c>
      <c r="M22">
        <v>20</v>
      </c>
      <c r="N22" s="363"/>
      <c r="O22" s="789">
        <v>2.6179381119430336E-3</v>
      </c>
      <c r="P22" s="134">
        <v>-1.2800000000000001E-2</v>
      </c>
      <c r="S22" s="48"/>
      <c r="T22" s="48"/>
    </row>
    <row r="23" spans="1:21" ht="21.95" customHeight="1" x14ac:dyDescent="0.25">
      <c r="A23" s="50"/>
      <c r="B23" s="50"/>
      <c r="C23" s="51"/>
      <c r="E23" s="22" t="s">
        <v>338</v>
      </c>
      <c r="F23" s="2">
        <v>20.57</v>
      </c>
      <c r="G23" s="2">
        <v>21.28</v>
      </c>
      <c r="H23" s="329">
        <v>100</v>
      </c>
      <c r="I23" s="48">
        <v>2128</v>
      </c>
      <c r="J23" s="366">
        <v>-71</v>
      </c>
      <c r="K23" s="353">
        <v>-3.3364661654135375E-2</v>
      </c>
      <c r="L23" s="366">
        <v>213.9700000000048</v>
      </c>
      <c r="M23" s="29">
        <v>43147</v>
      </c>
      <c r="N23" s="363"/>
      <c r="O23" s="789">
        <v>1.4000972289742342E-2</v>
      </c>
      <c r="P23" s="134">
        <v>-2.86E-2</v>
      </c>
    </row>
    <row r="24" spans="1:21" ht="21.95" customHeight="1" x14ac:dyDescent="0.25">
      <c r="A24" s="50"/>
      <c r="B24" s="50"/>
      <c r="C24" s="51"/>
      <c r="E24" s="22" t="s">
        <v>62</v>
      </c>
      <c r="F24" s="2">
        <v>343.83</v>
      </c>
      <c r="G24" s="2">
        <v>343.83</v>
      </c>
      <c r="H24" s="329">
        <v>0</v>
      </c>
      <c r="I24" s="48">
        <v>0</v>
      </c>
      <c r="J24" s="366">
        <v>0</v>
      </c>
      <c r="K24" s="353">
        <v>0</v>
      </c>
      <c r="L24" s="366">
        <v>1659.3600000000079</v>
      </c>
      <c r="M24">
        <v>0</v>
      </c>
      <c r="N24" s="363"/>
      <c r="O24" s="789">
        <v>0</v>
      </c>
      <c r="P24" s="134">
        <v>-6.3E-3</v>
      </c>
      <c r="Q24" s="48"/>
      <c r="R24" s="48"/>
      <c r="S24" s="48"/>
      <c r="T24" s="48"/>
    </row>
    <row r="25" spans="1:21" ht="21.95" customHeight="1" x14ac:dyDescent="0.25">
      <c r="A25" s="50"/>
      <c r="B25" s="50"/>
      <c r="C25" s="50"/>
      <c r="E25" s="22" t="s">
        <v>204</v>
      </c>
      <c r="F25" s="2">
        <v>42.1</v>
      </c>
      <c r="G25" s="2">
        <v>42.1</v>
      </c>
      <c r="H25" s="329">
        <v>0</v>
      </c>
      <c r="I25" s="48">
        <v>0</v>
      </c>
      <c r="J25" s="366">
        <v>0</v>
      </c>
      <c r="K25" s="353">
        <v>0</v>
      </c>
      <c r="L25" s="366">
        <v>555.54</v>
      </c>
      <c r="M25">
        <v>0</v>
      </c>
      <c r="N25" s="363"/>
      <c r="O25" s="789">
        <v>0</v>
      </c>
      <c r="P25" s="134">
        <v>-2.2100000000000002E-2</v>
      </c>
      <c r="S25" s="48"/>
    </row>
    <row r="26" spans="1:21" ht="21.95" customHeight="1" x14ac:dyDescent="0.25">
      <c r="A26" s="50"/>
      <c r="B26" s="50"/>
      <c r="C26" s="51"/>
      <c r="E26" s="22" t="s">
        <v>203</v>
      </c>
      <c r="F26" s="2">
        <v>160.5</v>
      </c>
      <c r="G26" s="2">
        <v>160.5</v>
      </c>
      <c r="H26" s="49">
        <v>0</v>
      </c>
      <c r="I26" s="48">
        <v>0</v>
      </c>
      <c r="J26" s="366">
        <v>0</v>
      </c>
      <c r="K26" s="353">
        <v>0</v>
      </c>
      <c r="L26" s="366">
        <v>363.09999999999945</v>
      </c>
      <c r="M26">
        <v>0</v>
      </c>
      <c r="N26" s="2"/>
      <c r="O26" s="789">
        <v>1.5900000000000001E-2</v>
      </c>
      <c r="P26" s="134">
        <v>-4.3400000000000001E-2</v>
      </c>
      <c r="Q26" s="148"/>
      <c r="R26" s="48"/>
      <c r="S26" s="48"/>
    </row>
    <row r="27" spans="1:21" ht="21.95" customHeight="1" x14ac:dyDescent="0.25">
      <c r="A27" s="50"/>
      <c r="B27" s="50"/>
      <c r="C27" s="51"/>
      <c r="E27" s="22" t="s">
        <v>226</v>
      </c>
      <c r="F27" s="2">
        <v>96.68</v>
      </c>
      <c r="G27" s="2">
        <v>96.68</v>
      </c>
      <c r="H27" s="329">
        <v>0</v>
      </c>
      <c r="I27" s="48">
        <v>0</v>
      </c>
      <c r="J27" s="366">
        <v>0</v>
      </c>
      <c r="K27" s="353">
        <v>0</v>
      </c>
      <c r="L27" s="366">
        <v>231.53999999999996</v>
      </c>
      <c r="M27">
        <v>0</v>
      </c>
      <c r="N27" s="363"/>
      <c r="O27" s="789">
        <v>1.6199999999999999E-2</v>
      </c>
      <c r="P27" s="134">
        <v>-3.3300000000000003E-2</v>
      </c>
      <c r="S27" s="48"/>
      <c r="U27" s="48"/>
    </row>
    <row r="28" spans="1:21" ht="21.95" customHeight="1" x14ac:dyDescent="0.25">
      <c r="A28" s="50"/>
      <c r="B28" s="51"/>
      <c r="C28" s="51"/>
      <c r="E28" s="22" t="s">
        <v>269</v>
      </c>
      <c r="F28" s="2">
        <v>99.44</v>
      </c>
      <c r="G28" s="2">
        <v>99.44</v>
      </c>
      <c r="H28" s="329">
        <v>0</v>
      </c>
      <c r="I28" s="48">
        <v>0</v>
      </c>
      <c r="J28" s="366">
        <v>0</v>
      </c>
      <c r="K28" s="353">
        <v>0</v>
      </c>
      <c r="L28" s="366">
        <v>1857.7799999999988</v>
      </c>
      <c r="M28">
        <v>0</v>
      </c>
      <c r="N28" s="363"/>
      <c r="O28" s="789">
        <v>1.49E-2</v>
      </c>
      <c r="P28" s="134">
        <v>-2.81E-2</v>
      </c>
      <c r="Q28" s="148"/>
      <c r="R28" s="48"/>
      <c r="S28" s="48"/>
    </row>
    <row r="29" spans="1:21" ht="21.95" customHeight="1" x14ac:dyDescent="0.25">
      <c r="A29" s="50"/>
      <c r="B29" s="50"/>
      <c r="C29" s="51"/>
      <c r="E29" s="22" t="s">
        <v>23</v>
      </c>
      <c r="F29" s="2">
        <v>32.909999999999997</v>
      </c>
      <c r="G29" s="2">
        <v>32.909999999999997</v>
      </c>
      <c r="H29" s="49">
        <v>0</v>
      </c>
      <c r="I29" s="48">
        <v>0</v>
      </c>
      <c r="J29" s="366">
        <v>0</v>
      </c>
      <c r="K29" s="353">
        <v>0</v>
      </c>
      <c r="L29" s="366">
        <v>171.89999999999964</v>
      </c>
      <c r="M29">
        <v>0</v>
      </c>
      <c r="N29" s="2"/>
      <c r="O29" s="789">
        <v>0</v>
      </c>
      <c r="P29" s="134">
        <v>1.89E-2</v>
      </c>
      <c r="Q29" s="148"/>
      <c r="R29" s="48"/>
      <c r="S29" s="48"/>
      <c r="T29" s="48"/>
    </row>
    <row r="30" spans="1:21" ht="21.95" customHeight="1" x14ac:dyDescent="0.25">
      <c r="A30" s="50"/>
      <c r="B30" s="50"/>
      <c r="C30" s="51"/>
      <c r="E30" s="22" t="s">
        <v>270</v>
      </c>
      <c r="F30" s="2">
        <v>36.72</v>
      </c>
      <c r="G30" s="2">
        <v>36.72</v>
      </c>
      <c r="H30" s="329">
        <v>0</v>
      </c>
      <c r="I30" s="48">
        <v>0</v>
      </c>
      <c r="J30" s="366">
        <v>0</v>
      </c>
      <c r="K30" s="353">
        <v>0</v>
      </c>
      <c r="L30" s="366">
        <v>98.449999999999818</v>
      </c>
      <c r="M30">
        <v>0</v>
      </c>
      <c r="N30" s="363"/>
      <c r="O30" s="789">
        <v>1.11E-2</v>
      </c>
      <c r="P30" s="134">
        <v>-7.7999999999999996E-3</v>
      </c>
      <c r="Q30" s="1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36</v>
      </c>
      <c r="F31" s="2">
        <v>58.71</v>
      </c>
      <c r="G31" s="2">
        <v>58.71</v>
      </c>
      <c r="H31" s="329">
        <v>0</v>
      </c>
      <c r="I31" s="48">
        <v>0</v>
      </c>
      <c r="J31" s="366">
        <v>0</v>
      </c>
      <c r="K31" s="353">
        <v>0</v>
      </c>
      <c r="L31" s="366">
        <v>117.73999999999978</v>
      </c>
      <c r="M31">
        <v>0</v>
      </c>
      <c r="N31" s="363"/>
      <c r="O31" s="789">
        <v>7.4000000000000003E-3</v>
      </c>
      <c r="P31" s="134">
        <v>-2.6200000000000001E-2</v>
      </c>
      <c r="Q31" s="148"/>
      <c r="S31" s="48"/>
      <c r="T31" s="48"/>
    </row>
    <row r="32" spans="1:21" ht="21.95" customHeight="1" x14ac:dyDescent="0.25">
      <c r="A32" s="50"/>
      <c r="B32" s="50"/>
      <c r="C32" s="51"/>
      <c r="E32" s="22" t="s">
        <v>321</v>
      </c>
      <c r="F32" s="2">
        <v>38.299999999999997</v>
      </c>
      <c r="G32" s="2">
        <v>38.299999999999997</v>
      </c>
      <c r="H32" s="329">
        <v>0</v>
      </c>
      <c r="I32" s="48">
        <v>0</v>
      </c>
      <c r="J32" s="366">
        <v>0</v>
      </c>
      <c r="K32" s="353">
        <v>0</v>
      </c>
      <c r="L32" s="366">
        <v>264.92000000000007</v>
      </c>
      <c r="M32">
        <v>0</v>
      </c>
      <c r="N32" s="363"/>
      <c r="O32" s="789">
        <v>3.4200000000000001E-2</v>
      </c>
      <c r="P32" s="134">
        <v>-2.69E-2</v>
      </c>
      <c r="Q32" s="148"/>
      <c r="R32" s="48"/>
      <c r="S32" s="48"/>
    </row>
    <row r="33" spans="1:21" ht="21.95" customHeight="1" x14ac:dyDescent="0.25">
      <c r="A33" s="51"/>
      <c r="B33" s="51"/>
      <c r="C33" s="51"/>
      <c r="E33" s="22" t="s">
        <v>304</v>
      </c>
      <c r="F33" s="2">
        <v>63.48</v>
      </c>
      <c r="G33" s="2">
        <v>63.48</v>
      </c>
      <c r="H33" s="329">
        <v>0</v>
      </c>
      <c r="I33" s="48">
        <v>0</v>
      </c>
      <c r="J33" s="366">
        <v>0</v>
      </c>
      <c r="K33" s="353">
        <v>0</v>
      </c>
      <c r="L33" s="366">
        <v>910.79999999999927</v>
      </c>
      <c r="M33">
        <v>0</v>
      </c>
      <c r="N33" s="363"/>
      <c r="O33" s="789">
        <v>2.87E-2</v>
      </c>
      <c r="P33" s="134">
        <v>1.0500000000000001E-2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744</v>
      </c>
      <c r="F34" s="2">
        <v>32.090000000000003</v>
      </c>
      <c r="G34" s="2">
        <v>32.090000000000003</v>
      </c>
      <c r="H34" s="329">
        <v>0</v>
      </c>
      <c r="I34" s="48">
        <v>0</v>
      </c>
      <c r="J34" s="366">
        <v>0</v>
      </c>
      <c r="K34" s="353">
        <v>0</v>
      </c>
      <c r="L34" s="366">
        <v>557.94000000000005</v>
      </c>
      <c r="M34">
        <v>0</v>
      </c>
      <c r="N34" s="2"/>
      <c r="O34" s="789">
        <v>4.0599999999999997E-2</v>
      </c>
      <c r="P34" s="134">
        <v>-2.3699999999999999E-2</v>
      </c>
      <c r="Q34" s="148"/>
      <c r="S34" s="48"/>
    </row>
    <row r="35" spans="1:21" ht="21.95" customHeight="1" x14ac:dyDescent="0.25">
      <c r="A35" s="51"/>
      <c r="B35" s="51"/>
      <c r="C35" s="51"/>
      <c r="E35" s="22" t="s">
        <v>250</v>
      </c>
      <c r="F35" s="2">
        <v>65.72</v>
      </c>
      <c r="G35" s="2">
        <v>65.72</v>
      </c>
      <c r="H35" s="329">
        <v>0</v>
      </c>
      <c r="I35" s="48">
        <v>0</v>
      </c>
      <c r="J35" s="366">
        <v>0</v>
      </c>
      <c r="K35" s="353">
        <v>0</v>
      </c>
      <c r="L35" s="366">
        <v>329.74000000000069</v>
      </c>
      <c r="M35">
        <v>0</v>
      </c>
      <c r="N35" s="363"/>
      <c r="O35" s="789">
        <v>0</v>
      </c>
      <c r="P35" s="134">
        <v>-2.7199999999999998E-2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721</v>
      </c>
      <c r="F36" s="2">
        <v>29.11</v>
      </c>
      <c r="G36" s="2">
        <v>29.11</v>
      </c>
      <c r="H36" s="329">
        <v>0</v>
      </c>
      <c r="I36" s="48">
        <v>0</v>
      </c>
      <c r="J36" s="366">
        <v>0</v>
      </c>
      <c r="K36" s="353">
        <v>0</v>
      </c>
      <c r="L36" s="366">
        <v>309.26000000000022</v>
      </c>
      <c r="M36">
        <v>0</v>
      </c>
      <c r="N36" s="363"/>
      <c r="O36" s="789">
        <v>8.8000000000000005E-3</v>
      </c>
      <c r="P36" s="134">
        <v>-3.2899999999999999E-2</v>
      </c>
      <c r="Q36" s="148"/>
      <c r="R36" s="48"/>
      <c r="S36" s="48"/>
      <c r="T36" s="48"/>
    </row>
    <row r="37" spans="1:21" ht="21.95" customHeight="1" x14ac:dyDescent="0.25">
      <c r="A37" s="155"/>
      <c r="B37" s="50"/>
      <c r="C37" s="51"/>
      <c r="E37" s="22" t="s">
        <v>279</v>
      </c>
      <c r="F37" s="2">
        <v>76.45</v>
      </c>
      <c r="G37" s="2">
        <v>76.45</v>
      </c>
      <c r="H37" s="49">
        <v>0</v>
      </c>
      <c r="I37" s="48">
        <v>0</v>
      </c>
      <c r="J37" s="366">
        <v>0</v>
      </c>
      <c r="K37" s="353">
        <v>0</v>
      </c>
      <c r="L37" s="48">
        <v>197.20999999999549</v>
      </c>
      <c r="M37">
        <v>0</v>
      </c>
      <c r="N37" s="363"/>
      <c r="O37" s="789">
        <v>2.5499999999999998E-2</v>
      </c>
      <c r="P37" s="134">
        <v>-2.98E-2</v>
      </c>
      <c r="Q37" s="148"/>
      <c r="R37" s="48"/>
      <c r="S37" s="48"/>
      <c r="T37" s="48"/>
    </row>
    <row r="38" spans="1:21" ht="21.95" customHeight="1" x14ac:dyDescent="0.25">
      <c r="A38" s="50"/>
      <c r="B38" s="51"/>
      <c r="C38" s="51"/>
      <c r="E38" s="22" t="s">
        <v>791</v>
      </c>
      <c r="F38" s="2">
        <v>195.64</v>
      </c>
      <c r="G38" s="2">
        <v>195.64</v>
      </c>
      <c r="H38" s="329">
        <v>0</v>
      </c>
      <c r="I38" s="48">
        <v>0</v>
      </c>
      <c r="J38" s="366">
        <v>0</v>
      </c>
      <c r="K38" s="353">
        <v>0</v>
      </c>
      <c r="L38" s="366">
        <v>843.18000000000029</v>
      </c>
      <c r="M38">
        <v>0</v>
      </c>
      <c r="N38" s="2"/>
      <c r="O38" s="789">
        <v>2.8E-3</v>
      </c>
      <c r="P38" s="134">
        <v>-1.8800000000000001E-2</v>
      </c>
      <c r="Q38" s="148"/>
      <c r="R38" s="48"/>
      <c r="S38" s="48"/>
    </row>
    <row r="39" spans="1:21" ht="21.95" customHeight="1" x14ac:dyDescent="0.25">
      <c r="A39" s="50"/>
      <c r="B39" s="50"/>
      <c r="C39" s="51"/>
      <c r="E39" s="22" t="s">
        <v>197</v>
      </c>
      <c r="F39" s="2">
        <v>10.71</v>
      </c>
      <c r="G39" s="2">
        <v>10.71</v>
      </c>
      <c r="H39" s="329">
        <v>0</v>
      </c>
      <c r="I39" s="48">
        <v>0</v>
      </c>
      <c r="J39" s="366">
        <v>0</v>
      </c>
      <c r="K39" s="353">
        <v>0</v>
      </c>
      <c r="L39" s="366">
        <v>495.20999999999913</v>
      </c>
      <c r="M39">
        <v>0</v>
      </c>
      <c r="N39" s="363"/>
      <c r="O39" s="789">
        <v>5.1499999999999997E-2</v>
      </c>
      <c r="P39" s="134">
        <v>-1.9699999999999999E-2</v>
      </c>
      <c r="Q39" s="48"/>
      <c r="R39" s="48"/>
      <c r="S39" s="48"/>
      <c r="T39" s="48"/>
    </row>
    <row r="40" spans="1:21" ht="21.95" customHeight="1" x14ac:dyDescent="0.25">
      <c r="A40" s="50"/>
      <c r="B40" s="51"/>
      <c r="C40" s="51"/>
      <c r="E40" s="22" t="s">
        <v>273</v>
      </c>
      <c r="F40" s="2">
        <v>137.68</v>
      </c>
      <c r="G40" s="2">
        <v>137.68</v>
      </c>
      <c r="H40" s="329">
        <v>0</v>
      </c>
      <c r="I40" s="48">
        <v>0</v>
      </c>
      <c r="J40" s="366">
        <v>0</v>
      </c>
      <c r="K40" s="353">
        <v>0</v>
      </c>
      <c r="L40" s="366">
        <v>154.77999999999975</v>
      </c>
      <c r="M40">
        <v>0</v>
      </c>
      <c r="N40" s="363"/>
      <c r="O40" s="789">
        <v>2.5700000000000001E-2</v>
      </c>
      <c r="P40" s="134">
        <v>-1.7100000000000001E-2</v>
      </c>
      <c r="Q40" s="148"/>
      <c r="R40" s="48"/>
      <c r="S40" s="48"/>
    </row>
    <row r="41" spans="1:21" ht="21.95" customHeight="1" x14ac:dyDescent="0.25">
      <c r="A41" s="51"/>
      <c r="B41" s="155"/>
      <c r="C41" s="330"/>
      <c r="E41" s="22" t="s">
        <v>17</v>
      </c>
      <c r="F41" s="2">
        <v>15.08</v>
      </c>
      <c r="G41" s="2">
        <v>15.08</v>
      </c>
      <c r="H41" s="49">
        <v>0</v>
      </c>
      <c r="I41" s="48">
        <v>0</v>
      </c>
      <c r="J41" s="366">
        <v>-20818.210000000079</v>
      </c>
      <c r="K41" s="353">
        <v>0</v>
      </c>
      <c r="L41" s="366">
        <v>-20818.210000000079</v>
      </c>
      <c r="M41">
        <v>0</v>
      </c>
      <c r="N41" s="363"/>
      <c r="O41" s="789">
        <v>0</v>
      </c>
      <c r="P41" s="134">
        <v>-1.6999999999999999E-3</v>
      </c>
      <c r="R41" s="48"/>
      <c r="S41" s="48"/>
      <c r="T41" s="48"/>
    </row>
    <row r="42" spans="1:21" ht="21.95" customHeight="1" x14ac:dyDescent="0.25">
      <c r="A42" s="51"/>
      <c r="B42" s="155"/>
      <c r="C42" s="330"/>
      <c r="E42" s="22" t="s">
        <v>313</v>
      </c>
      <c r="F42" s="2">
        <v>131.83000000000001</v>
      </c>
      <c r="G42" s="2">
        <v>131.83000000000001</v>
      </c>
      <c r="H42" s="329">
        <v>0</v>
      </c>
      <c r="I42" s="48">
        <v>0</v>
      </c>
      <c r="J42" s="366">
        <v>0</v>
      </c>
      <c r="K42" s="353">
        <v>0</v>
      </c>
      <c r="L42" s="366">
        <v>720.56000000000131</v>
      </c>
      <c r="M42">
        <v>0</v>
      </c>
      <c r="N42" s="363"/>
      <c r="O42" s="789">
        <v>0</v>
      </c>
      <c r="P42" s="134">
        <v>3.6999999999999998E-2</v>
      </c>
      <c r="Q42" s="148"/>
      <c r="R42" s="48"/>
    </row>
    <row r="43" spans="1:21" ht="21.95" customHeight="1" x14ac:dyDescent="0.25">
      <c r="A43" s="50"/>
      <c r="B43" s="50"/>
      <c r="C43" s="51"/>
      <c r="E43" s="22" t="s">
        <v>742</v>
      </c>
      <c r="F43" s="2">
        <v>78.47</v>
      </c>
      <c r="G43" s="2">
        <v>78.47</v>
      </c>
      <c r="H43" s="329">
        <v>0</v>
      </c>
      <c r="I43" s="48">
        <v>0</v>
      </c>
      <c r="J43" s="366">
        <v>0</v>
      </c>
      <c r="K43" s="353">
        <v>0</v>
      </c>
      <c r="L43" s="366">
        <v>329.55999999999949</v>
      </c>
      <c r="M43">
        <v>0</v>
      </c>
      <c r="N43" s="363"/>
      <c r="O43" s="789">
        <v>1.78E-2</v>
      </c>
      <c r="P43" s="134">
        <v>-2.06E-2</v>
      </c>
      <c r="Q43" s="148"/>
      <c r="S43" s="48"/>
    </row>
    <row r="44" spans="1:21" ht="21.95" customHeight="1" x14ac:dyDescent="0.25">
      <c r="A44" s="51"/>
      <c r="B44" s="51"/>
      <c r="C44" s="51"/>
      <c r="E44" s="22" t="s">
        <v>789</v>
      </c>
      <c r="F44" s="2">
        <v>750.58</v>
      </c>
      <c r="G44" s="2">
        <v>750.58</v>
      </c>
      <c r="H44" s="49">
        <v>0</v>
      </c>
      <c r="I44" s="48">
        <v>0</v>
      </c>
      <c r="J44" s="366">
        <v>0</v>
      </c>
      <c r="K44" s="353">
        <v>0</v>
      </c>
      <c r="L44" s="48">
        <v>559.89000000000033</v>
      </c>
      <c r="M44">
        <v>0</v>
      </c>
      <c r="N44" s="2"/>
      <c r="O44" s="789">
        <v>0</v>
      </c>
      <c r="P44" s="134">
        <v>-1.7899999999999999E-2</v>
      </c>
      <c r="R44" s="48"/>
      <c r="S44" s="48"/>
    </row>
    <row r="45" spans="1:21" ht="21.95" customHeight="1" x14ac:dyDescent="0.25">
      <c r="A45" s="51"/>
      <c r="B45" s="50"/>
      <c r="C45" s="51"/>
      <c r="E45" s="22" t="s">
        <v>195</v>
      </c>
      <c r="F45" s="2">
        <v>67.22</v>
      </c>
      <c r="G45" s="2">
        <v>67.22</v>
      </c>
      <c r="H45" s="329">
        <v>0</v>
      </c>
      <c r="I45" s="48">
        <v>0</v>
      </c>
      <c r="J45" s="366">
        <v>0</v>
      </c>
      <c r="K45" s="353">
        <v>0</v>
      </c>
      <c r="L45" s="366">
        <v>785.90999999999985</v>
      </c>
      <c r="M45">
        <v>0</v>
      </c>
      <c r="N45" s="363"/>
      <c r="O45" s="789">
        <v>1.29E-2</v>
      </c>
      <c r="P45" s="134">
        <v>-6.4999999999999997E-3</v>
      </c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225</v>
      </c>
      <c r="F46" s="2">
        <v>61.03</v>
      </c>
      <c r="G46" s="2">
        <v>61.03</v>
      </c>
      <c r="H46" s="329">
        <v>0</v>
      </c>
      <c r="I46" s="48">
        <v>0</v>
      </c>
      <c r="J46" s="366">
        <v>0</v>
      </c>
      <c r="K46" s="353">
        <v>0</v>
      </c>
      <c r="L46" s="366">
        <v>257.64999999999964</v>
      </c>
      <c r="M46">
        <v>0</v>
      </c>
      <c r="N46" s="363"/>
      <c r="O46" s="789">
        <v>0</v>
      </c>
      <c r="P46" s="134">
        <v>-2.5100000000000001E-2</v>
      </c>
      <c r="Q46" s="148"/>
      <c r="R46" s="48"/>
      <c r="S46" s="48"/>
      <c r="U46" s="48"/>
    </row>
    <row r="47" spans="1:21" ht="21.95" customHeight="1" x14ac:dyDescent="0.25">
      <c r="A47" s="50"/>
      <c r="B47" s="50"/>
      <c r="C47" s="51"/>
      <c r="E47" s="22" t="s">
        <v>884</v>
      </c>
      <c r="F47" s="2">
        <v>311.64</v>
      </c>
      <c r="G47" s="2">
        <v>311.64</v>
      </c>
      <c r="H47" s="329">
        <v>0</v>
      </c>
      <c r="I47" s="48">
        <v>0</v>
      </c>
      <c r="J47" s="366">
        <v>0</v>
      </c>
      <c r="K47" s="353">
        <v>0</v>
      </c>
      <c r="L47" s="366">
        <v>456.94000000000005</v>
      </c>
      <c r="M47">
        <v>0</v>
      </c>
      <c r="N47" s="363"/>
      <c r="O47" s="789">
        <v>0</v>
      </c>
      <c r="P47" s="134">
        <v>-9.5999999999999992E-3</v>
      </c>
      <c r="Q47" s="148"/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34</v>
      </c>
      <c r="F48" s="2">
        <v>40.82</v>
      </c>
      <c r="G48" s="2">
        <v>40.82</v>
      </c>
      <c r="H48" s="329">
        <v>0</v>
      </c>
      <c r="I48" s="48">
        <v>0</v>
      </c>
      <c r="J48" s="366">
        <v>0</v>
      </c>
      <c r="K48" s="353">
        <v>0</v>
      </c>
      <c r="L48" s="366">
        <v>21137.586999999941</v>
      </c>
      <c r="M48">
        <v>0</v>
      </c>
      <c r="N48" s="363"/>
      <c r="O48" s="789">
        <v>0</v>
      </c>
      <c r="P48" s="134">
        <v>-3.9300000000000002E-2</v>
      </c>
      <c r="R48" s="48"/>
    </row>
    <row r="49" spans="1:22" ht="21.95" customHeight="1" x14ac:dyDescent="0.25">
      <c r="A49" s="50"/>
      <c r="B49" s="51"/>
      <c r="C49" s="51"/>
      <c r="E49" s="22" t="s">
        <v>172</v>
      </c>
      <c r="F49" s="2">
        <v>62.17</v>
      </c>
      <c r="G49" s="2">
        <v>62.17</v>
      </c>
      <c r="H49" s="49">
        <v>0</v>
      </c>
      <c r="I49" s="48">
        <v>0</v>
      </c>
      <c r="J49" s="366">
        <v>0</v>
      </c>
      <c r="K49" s="353">
        <v>0</v>
      </c>
      <c r="L49" s="48">
        <v>119.92000000000053</v>
      </c>
      <c r="M49">
        <v>0</v>
      </c>
      <c r="N49" s="2"/>
      <c r="O49" s="789">
        <v>3.6400000000000002E-2</v>
      </c>
      <c r="P49" s="134">
        <v>9.1000000000000004E-3</v>
      </c>
      <c r="Q49" s="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27</v>
      </c>
      <c r="F50" s="2">
        <v>46.15</v>
      </c>
      <c r="G50" s="2">
        <v>46.15</v>
      </c>
      <c r="H50" s="49">
        <v>0</v>
      </c>
      <c r="I50" s="48">
        <v>0</v>
      </c>
      <c r="J50" s="366">
        <v>0</v>
      </c>
      <c r="K50" s="353">
        <v>0</v>
      </c>
      <c r="L50" s="366">
        <v>1407.5400000000009</v>
      </c>
      <c r="M50">
        <v>0</v>
      </c>
      <c r="N50" s="2"/>
      <c r="O50" s="789">
        <v>3.0200000000000001E-2</v>
      </c>
      <c r="P50" s="134">
        <v>-3.15E-2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22</v>
      </c>
      <c r="F51" s="2">
        <v>47.79</v>
      </c>
      <c r="G51" s="2">
        <v>47.79</v>
      </c>
      <c r="H51" s="49">
        <v>0</v>
      </c>
      <c r="I51" s="48">
        <v>0</v>
      </c>
      <c r="J51" s="366">
        <v>0</v>
      </c>
      <c r="K51" s="353">
        <v>0</v>
      </c>
      <c r="L51" s="48">
        <v>3178.8000000000466</v>
      </c>
      <c r="M51">
        <v>0</v>
      </c>
      <c r="N51" s="2"/>
      <c r="O51" s="789">
        <v>2.07E-2</v>
      </c>
      <c r="P51" s="134">
        <v>-5.5500000000000001E-2</v>
      </c>
      <c r="R51" s="48"/>
    </row>
    <row r="52" spans="1:22" ht="21.95" customHeight="1" x14ac:dyDescent="0.25">
      <c r="A52" s="50"/>
      <c r="B52" s="50"/>
      <c r="C52" s="51"/>
      <c r="E52" s="22" t="s">
        <v>42</v>
      </c>
      <c r="F52" s="2">
        <v>129.36000000000001</v>
      </c>
      <c r="G52" s="2">
        <v>129.36000000000001</v>
      </c>
      <c r="H52" s="49">
        <v>0</v>
      </c>
      <c r="I52" s="48">
        <v>0</v>
      </c>
      <c r="J52" s="366">
        <v>0</v>
      </c>
      <c r="K52" s="353">
        <v>0</v>
      </c>
      <c r="L52" s="366">
        <v>128.08999999999833</v>
      </c>
      <c r="M52">
        <v>0</v>
      </c>
      <c r="N52" s="2"/>
      <c r="O52" s="789">
        <v>2.18E-2</v>
      </c>
      <c r="P52" s="134">
        <v>-2.23E-2</v>
      </c>
      <c r="R52" s="48"/>
      <c r="S52" s="48"/>
      <c r="T52" s="48"/>
    </row>
    <row r="53" spans="1:22" ht="21.95" customHeight="1" x14ac:dyDescent="0.25">
      <c r="A53" s="51"/>
      <c r="B53" s="51"/>
      <c r="C53" s="51"/>
      <c r="E53" s="22" t="s">
        <v>271</v>
      </c>
      <c r="F53" s="2">
        <v>59</v>
      </c>
      <c r="G53" s="2">
        <v>59</v>
      </c>
      <c r="H53" s="49">
        <v>0</v>
      </c>
      <c r="I53" s="48">
        <v>0</v>
      </c>
      <c r="J53" s="366">
        <v>0</v>
      </c>
      <c r="K53" s="353">
        <v>0</v>
      </c>
      <c r="L53" s="366">
        <v>427.92000000000007</v>
      </c>
      <c r="M53">
        <v>0</v>
      </c>
      <c r="N53" s="363"/>
      <c r="O53" s="789">
        <v>0</v>
      </c>
      <c r="P53" s="134">
        <v>-2.5899999999999999E-2</v>
      </c>
      <c r="R53" s="48"/>
      <c r="S53" s="48"/>
    </row>
    <row r="54" spans="1:22" ht="21.95" customHeight="1" x14ac:dyDescent="0.25">
      <c r="A54" s="50"/>
      <c r="B54" s="50"/>
      <c r="C54" s="51"/>
      <c r="E54" s="22" t="s">
        <v>170</v>
      </c>
      <c r="F54" s="2">
        <v>98.96</v>
      </c>
      <c r="G54" s="2">
        <v>98.96</v>
      </c>
      <c r="H54" s="329">
        <v>0</v>
      </c>
      <c r="I54" s="48">
        <v>0</v>
      </c>
      <c r="J54" s="366">
        <v>0</v>
      </c>
      <c r="K54" s="353">
        <v>0</v>
      </c>
      <c r="L54" s="366">
        <v>1368.9000000000015</v>
      </c>
      <c r="M54">
        <v>0</v>
      </c>
      <c r="N54" s="363"/>
      <c r="O54" s="789">
        <v>1.14E-2</v>
      </c>
      <c r="P54" s="134">
        <v>-4.0599999999999997E-2</v>
      </c>
      <c r="R54" s="48"/>
      <c r="S54" s="48"/>
      <c r="T54" s="48"/>
      <c r="U54" s="48"/>
    </row>
    <row r="55" spans="1:22" ht="21.95" customHeight="1" x14ac:dyDescent="0.25">
      <c r="A55" s="155"/>
      <c r="B55" s="50"/>
      <c r="C55" s="51"/>
      <c r="E55" s="22" t="s">
        <v>8</v>
      </c>
      <c r="F55" s="2">
        <v>78.459999999999994</v>
      </c>
      <c r="G55" s="2">
        <v>78.459999999999994</v>
      </c>
      <c r="H55" s="329">
        <v>0</v>
      </c>
      <c r="I55" s="48">
        <v>0</v>
      </c>
      <c r="J55" s="366">
        <v>0</v>
      </c>
      <c r="K55" s="353">
        <v>0</v>
      </c>
      <c r="L55" s="366">
        <v>121.94999999999982</v>
      </c>
      <c r="M55">
        <v>0</v>
      </c>
      <c r="N55" s="363"/>
      <c r="O55" s="789">
        <v>1.67E-2</v>
      </c>
      <c r="P55" s="134">
        <v>-1.6899999999999998E-2</v>
      </c>
      <c r="Q55" s="148"/>
      <c r="R55" s="48"/>
      <c r="S55" s="48"/>
      <c r="T55" s="48"/>
    </row>
    <row r="56" spans="1:22" ht="21.95" customHeight="1" x14ac:dyDescent="0.25">
      <c r="A56" s="50"/>
      <c r="B56" s="50"/>
      <c r="C56" s="51"/>
      <c r="E56" s="22" t="s">
        <v>10</v>
      </c>
      <c r="F56" s="2">
        <v>49.09</v>
      </c>
      <c r="G56" s="2">
        <v>49.09</v>
      </c>
      <c r="H56" s="329">
        <v>0</v>
      </c>
      <c r="I56" s="48">
        <v>0</v>
      </c>
      <c r="J56" s="366">
        <v>0</v>
      </c>
      <c r="K56" s="353">
        <v>0</v>
      </c>
      <c r="L56" s="366">
        <v>1128.3800000000047</v>
      </c>
      <c r="M56">
        <v>0</v>
      </c>
      <c r="N56" s="2"/>
      <c r="O56" s="789">
        <v>1.2500000000000001E-2</v>
      </c>
      <c r="P56" s="134">
        <v>-6.3299999999999995E-2</v>
      </c>
      <c r="Q56" s="148"/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224</v>
      </c>
      <c r="F57" s="2">
        <v>39.909999999999997</v>
      </c>
      <c r="G57" s="2">
        <v>39.909999999999997</v>
      </c>
      <c r="H57" s="49">
        <v>0</v>
      </c>
      <c r="I57" s="48">
        <v>0</v>
      </c>
      <c r="J57" s="366">
        <v>0</v>
      </c>
      <c r="K57" s="353">
        <v>0</v>
      </c>
      <c r="L57" s="366">
        <v>4376.9599999999991</v>
      </c>
      <c r="M57">
        <v>0</v>
      </c>
      <c r="N57" s="2"/>
      <c r="O57" s="789">
        <v>4.0899999999999999E-2</v>
      </c>
      <c r="P57" s="134">
        <v>-3.9899999999999998E-2</v>
      </c>
    </row>
    <row r="58" spans="1:22" ht="21.95" customHeight="1" x14ac:dyDescent="0.25">
      <c r="A58" s="50"/>
      <c r="B58" s="51"/>
      <c r="C58" s="51"/>
      <c r="E58" s="22" t="s">
        <v>351</v>
      </c>
      <c r="F58" s="2">
        <v>72.95</v>
      </c>
      <c r="G58" s="2">
        <v>72.95</v>
      </c>
      <c r="H58" s="49">
        <v>0</v>
      </c>
      <c r="I58" s="48">
        <v>0</v>
      </c>
      <c r="J58" s="366">
        <v>0</v>
      </c>
      <c r="K58" s="353">
        <v>0</v>
      </c>
      <c r="L58" s="366">
        <v>2060.4300000000003</v>
      </c>
      <c r="M58">
        <v>0</v>
      </c>
      <c r="N58" s="2"/>
      <c r="O58" s="789">
        <v>4.3499999999999997E-2</v>
      </c>
      <c r="P58" s="134">
        <v>-2.6800000000000001E-2</v>
      </c>
      <c r="S58" s="48"/>
    </row>
    <row r="59" spans="1:22" ht="21.95" customHeight="1" x14ac:dyDescent="0.25">
      <c r="A59" s="51"/>
      <c r="B59" s="51"/>
      <c r="C59" s="51"/>
      <c r="E59" s="22" t="s">
        <v>24</v>
      </c>
      <c r="F59" s="2">
        <v>65.27</v>
      </c>
      <c r="G59" s="2">
        <v>65.27</v>
      </c>
      <c r="H59" s="329">
        <v>0</v>
      </c>
      <c r="I59" s="48">
        <v>0</v>
      </c>
      <c r="J59" s="366">
        <v>0</v>
      </c>
      <c r="K59" s="353">
        <v>0</v>
      </c>
      <c r="L59" s="366">
        <v>937.36999999999534</v>
      </c>
      <c r="M59">
        <v>0</v>
      </c>
      <c r="N59" s="363"/>
      <c r="O59" s="789">
        <v>0</v>
      </c>
      <c r="P59" s="134">
        <v>-9.9000000000000008E-3</v>
      </c>
      <c r="Q59" s="48"/>
      <c r="R59" s="48"/>
      <c r="S59" s="48"/>
      <c r="T59" s="48"/>
      <c r="V59" s="48"/>
    </row>
    <row r="60" spans="1:22" ht="21.95" customHeight="1" x14ac:dyDescent="0.25">
      <c r="A60" s="51"/>
      <c r="B60" s="51"/>
      <c r="C60" s="51"/>
      <c r="E60" s="22" t="s">
        <v>45</v>
      </c>
      <c r="F60" s="2">
        <v>97.94</v>
      </c>
      <c r="G60" s="2">
        <v>97.94</v>
      </c>
      <c r="H60" s="329">
        <v>0</v>
      </c>
      <c r="I60" s="48">
        <v>0</v>
      </c>
      <c r="J60" s="366">
        <v>0</v>
      </c>
      <c r="K60" s="353">
        <v>0</v>
      </c>
      <c r="L60" s="366">
        <v>523.61999999999898</v>
      </c>
      <c r="M60">
        <v>0</v>
      </c>
      <c r="N60" s="363"/>
      <c r="O60" s="789">
        <v>1.67E-2</v>
      </c>
      <c r="P60" s="134">
        <v>-7.3000000000000001E-3</v>
      </c>
      <c r="S60" s="48"/>
    </row>
    <row r="61" spans="1:22" ht="21.95" customHeight="1" x14ac:dyDescent="0.25">
      <c r="A61" s="50"/>
      <c r="B61" s="50"/>
      <c r="C61" s="51"/>
      <c r="E61" s="22" t="s">
        <v>47</v>
      </c>
      <c r="F61" s="2">
        <v>145.03</v>
      </c>
      <c r="G61" s="2">
        <v>145.03</v>
      </c>
      <c r="H61" s="329">
        <v>0</v>
      </c>
      <c r="I61" s="48">
        <v>0</v>
      </c>
      <c r="J61" s="366">
        <v>0</v>
      </c>
      <c r="K61" s="353">
        <v>0</v>
      </c>
      <c r="L61" s="366">
        <v>-168.6200000000008</v>
      </c>
      <c r="M61">
        <v>0</v>
      </c>
      <c r="N61" s="363"/>
      <c r="O61" s="789">
        <v>2.18E-2</v>
      </c>
      <c r="P61" s="134">
        <v>-2.3199999999999998E-2</v>
      </c>
      <c r="Q61" s="437"/>
      <c r="R61" s="48"/>
      <c r="S61" s="48"/>
    </row>
    <row r="62" spans="1:22" ht="21.95" customHeight="1" x14ac:dyDescent="0.25">
      <c r="A62" s="51"/>
      <c r="B62" s="51"/>
      <c r="C62" s="51"/>
      <c r="E62" s="22" t="s">
        <v>33</v>
      </c>
      <c r="F62" s="2">
        <v>235.48</v>
      </c>
      <c r="G62" s="2">
        <v>235.48</v>
      </c>
      <c r="H62" s="329">
        <v>0</v>
      </c>
      <c r="I62" s="48">
        <v>0</v>
      </c>
      <c r="J62" s="366">
        <v>0</v>
      </c>
      <c r="K62" s="353">
        <v>0</v>
      </c>
      <c r="L62" s="366">
        <v>780.73999999999796</v>
      </c>
      <c r="M62">
        <v>0</v>
      </c>
      <c r="N62" s="2"/>
      <c r="O62" s="789">
        <v>1.8599999999999998E-2</v>
      </c>
      <c r="P62" s="134">
        <v>-1.3899999999999999E-2</v>
      </c>
      <c r="R62" s="48"/>
      <c r="S62" s="48"/>
      <c r="T62" s="48"/>
      <c r="V62" s="48"/>
    </row>
    <row r="63" spans="1:22" ht="21.95" customHeight="1" x14ac:dyDescent="0.25">
      <c r="A63" s="50"/>
      <c r="B63" s="50"/>
      <c r="C63" s="50"/>
      <c r="E63" s="22" t="s">
        <v>13</v>
      </c>
      <c r="F63" s="2">
        <v>65.680000000000007</v>
      </c>
      <c r="G63" s="2">
        <v>65.680000000000007</v>
      </c>
      <c r="H63" s="329">
        <v>0</v>
      </c>
      <c r="I63" s="48">
        <v>0</v>
      </c>
      <c r="J63" s="366">
        <v>0</v>
      </c>
      <c r="K63" s="353">
        <v>0</v>
      </c>
      <c r="L63" s="366">
        <v>1461.5600000000013</v>
      </c>
      <c r="M63">
        <v>0</v>
      </c>
      <c r="N63" s="363"/>
      <c r="O63" s="789">
        <v>0</v>
      </c>
      <c r="P63" s="134">
        <v>-2.1299999999999999E-2</v>
      </c>
      <c r="Q63" s="48"/>
      <c r="S63" s="48"/>
    </row>
    <row r="64" spans="1:22" ht="21.95" customHeight="1" x14ac:dyDescent="0.25">
      <c r="A64" s="51"/>
      <c r="B64" s="51"/>
      <c r="C64" s="51"/>
      <c r="E64" s="22" t="s">
        <v>52</v>
      </c>
      <c r="F64" s="2">
        <v>67.459999999999994</v>
      </c>
      <c r="G64" s="2">
        <v>67.459999999999994</v>
      </c>
      <c r="H64" s="329">
        <v>0</v>
      </c>
      <c r="I64" s="48">
        <v>0</v>
      </c>
      <c r="J64" s="366">
        <v>0</v>
      </c>
      <c r="K64" s="353">
        <v>0</v>
      </c>
      <c r="L64" s="366">
        <v>1056.739999999998</v>
      </c>
      <c r="M64">
        <v>0</v>
      </c>
      <c r="N64" s="2"/>
      <c r="O64" s="789">
        <v>2.1999999999999999E-2</v>
      </c>
      <c r="P64" s="134">
        <v>-2.3300000000000001E-2</v>
      </c>
      <c r="S64" s="48"/>
      <c r="T64" s="48"/>
    </row>
    <row r="65" spans="1:20" ht="21.95" customHeight="1" x14ac:dyDescent="0.25">
      <c r="A65" s="50"/>
      <c r="B65" s="50"/>
      <c r="C65" s="51"/>
      <c r="E65" s="22" t="s">
        <v>32</v>
      </c>
      <c r="F65" s="2">
        <v>54.62</v>
      </c>
      <c r="G65" s="2">
        <v>54.62</v>
      </c>
      <c r="H65" s="49">
        <v>0</v>
      </c>
      <c r="I65" s="48">
        <v>0</v>
      </c>
      <c r="J65" s="366">
        <v>0</v>
      </c>
      <c r="K65" s="353">
        <v>0</v>
      </c>
      <c r="L65" s="366">
        <v>1198.4699999999971</v>
      </c>
      <c r="M65">
        <v>0</v>
      </c>
      <c r="N65" s="363"/>
      <c r="O65" s="789">
        <v>1.7600000000000001E-2</v>
      </c>
      <c r="P65" s="134">
        <v>-3.1699999999999999E-2</v>
      </c>
      <c r="Q65" s="437"/>
      <c r="R65" s="48"/>
      <c r="S65" s="48"/>
    </row>
    <row r="66" spans="1:20" ht="21.95" customHeight="1" x14ac:dyDescent="0.25">
      <c r="A66" s="50"/>
      <c r="B66" s="50"/>
      <c r="C66" s="51"/>
      <c r="E66" s="22" t="s">
        <v>63</v>
      </c>
      <c r="F66" s="2">
        <v>108.7</v>
      </c>
      <c r="G66" s="2">
        <v>108.7</v>
      </c>
      <c r="H66" s="329">
        <v>0</v>
      </c>
      <c r="I66" s="48">
        <v>0</v>
      </c>
      <c r="J66" s="366">
        <v>0</v>
      </c>
      <c r="K66" s="353">
        <v>0</v>
      </c>
      <c r="L66" s="366">
        <v>257.30999999999949</v>
      </c>
      <c r="M66">
        <v>0</v>
      </c>
      <c r="N66" s="363"/>
      <c r="O66" s="789">
        <v>1.38E-2</v>
      </c>
      <c r="P66" s="134">
        <v>-1.6199999999999999E-2</v>
      </c>
      <c r="T66" s="48"/>
    </row>
    <row r="67" spans="1:20" ht="21.95" customHeight="1" x14ac:dyDescent="0.25">
      <c r="A67" s="50"/>
      <c r="B67" s="50"/>
      <c r="C67" s="51"/>
      <c r="E67" s="22" t="s">
        <v>9</v>
      </c>
      <c r="F67" s="2">
        <v>7.84</v>
      </c>
      <c r="G67" s="2">
        <v>7.84</v>
      </c>
      <c r="H67" s="329">
        <v>0</v>
      </c>
      <c r="I67" s="48">
        <v>0</v>
      </c>
      <c r="J67" s="366">
        <v>-8332.1133333333346</v>
      </c>
      <c r="K67" s="353">
        <v>0</v>
      </c>
      <c r="L67" s="366">
        <v>-7897.1833333333343</v>
      </c>
      <c r="M67">
        <v>0</v>
      </c>
      <c r="N67" s="363"/>
      <c r="O67" s="789">
        <v>0.04</v>
      </c>
      <c r="P67" s="134">
        <v>-2.9700000000000001E-2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53</v>
      </c>
      <c r="F68" s="2">
        <v>81.77</v>
      </c>
      <c r="G68" s="2">
        <v>81.77</v>
      </c>
      <c r="H68" s="49">
        <v>0</v>
      </c>
      <c r="I68" s="48">
        <v>0</v>
      </c>
      <c r="J68" s="366">
        <v>0</v>
      </c>
      <c r="K68" s="353">
        <v>0</v>
      </c>
      <c r="L68" s="366">
        <v>33.940000000000055</v>
      </c>
      <c r="M68">
        <v>0</v>
      </c>
      <c r="N68" s="363"/>
      <c r="O68" s="789">
        <v>7.4000000000000003E-3</v>
      </c>
      <c r="P68" s="134">
        <v>5.3E-3</v>
      </c>
      <c r="Q68" s="48"/>
      <c r="R68" s="48"/>
      <c r="S68" s="48"/>
      <c r="T68" s="48"/>
    </row>
    <row r="69" spans="1:20" ht="21.95" customHeight="1" x14ac:dyDescent="0.25">
      <c r="A69" s="50"/>
      <c r="B69" s="51"/>
      <c r="C69" s="51"/>
      <c r="E69" s="22" t="s">
        <v>56</v>
      </c>
      <c r="F69" s="2">
        <v>41</v>
      </c>
      <c r="G69" s="2">
        <v>41</v>
      </c>
      <c r="H69" s="329">
        <v>0</v>
      </c>
      <c r="I69" s="48">
        <v>0</v>
      </c>
      <c r="J69" s="366">
        <v>0</v>
      </c>
      <c r="K69" s="353">
        <v>0</v>
      </c>
      <c r="L69" s="366">
        <v>36.819999999999709</v>
      </c>
      <c r="M69">
        <v>0</v>
      </c>
      <c r="N69" s="363"/>
      <c r="O69" s="789">
        <v>4.2999999999999997E-2</v>
      </c>
      <c r="P69" s="134">
        <v>-3.3500000000000002E-2</v>
      </c>
    </row>
    <row r="70" spans="1:20" ht="21.95" customHeight="1" x14ac:dyDescent="0.25">
      <c r="A70" s="50"/>
      <c r="B70" s="50"/>
      <c r="C70" s="50"/>
      <c r="E70" s="22" t="s">
        <v>0</v>
      </c>
      <c r="F70" s="2">
        <v>217.69</v>
      </c>
      <c r="G70" s="2">
        <v>217.69</v>
      </c>
      <c r="H70" s="49">
        <v>0</v>
      </c>
      <c r="I70" s="48">
        <v>0</v>
      </c>
      <c r="J70" s="366">
        <v>0</v>
      </c>
      <c r="K70" s="353">
        <v>0</v>
      </c>
      <c r="L70" s="48">
        <v>465.57999999999993</v>
      </c>
      <c r="M70">
        <v>0</v>
      </c>
      <c r="N70" s="363"/>
      <c r="O70" s="789">
        <v>3.8999999999999998E-3</v>
      </c>
      <c r="P70" s="134">
        <v>-2.12E-2</v>
      </c>
    </row>
    <row r="71" spans="1:20" ht="21.95" customHeight="1" x14ac:dyDescent="0.25">
      <c r="A71" s="50"/>
      <c r="B71" s="50"/>
      <c r="C71" s="51"/>
      <c r="E71" s="22" t="s">
        <v>39</v>
      </c>
      <c r="F71" s="2">
        <v>50</v>
      </c>
      <c r="G71" s="2">
        <v>50</v>
      </c>
      <c r="H71" s="329">
        <v>0</v>
      </c>
      <c r="I71" s="48">
        <v>0</v>
      </c>
      <c r="J71" s="366">
        <v>0</v>
      </c>
      <c r="K71" s="353">
        <v>0</v>
      </c>
      <c r="L71" s="366">
        <v>529.88000000000284</v>
      </c>
      <c r="M71">
        <v>0</v>
      </c>
      <c r="N71" s="363"/>
      <c r="O71" s="789">
        <v>2.3E-2</v>
      </c>
      <c r="P71" s="134">
        <v>-4.6699999999999998E-2</v>
      </c>
    </row>
    <row r="72" spans="1:20" ht="21.95" customHeight="1" x14ac:dyDescent="0.25">
      <c r="A72" s="50"/>
      <c r="B72" s="51"/>
      <c r="C72" s="51"/>
      <c r="E72" s="22" t="s">
        <v>54</v>
      </c>
      <c r="F72" s="2">
        <v>134.61000000000001</v>
      </c>
      <c r="G72" s="2">
        <v>134.61000000000001</v>
      </c>
      <c r="H72" s="49">
        <v>0</v>
      </c>
      <c r="I72" s="48">
        <v>0</v>
      </c>
      <c r="J72" s="366">
        <v>0</v>
      </c>
      <c r="K72" s="353">
        <v>0</v>
      </c>
      <c r="L72" s="366">
        <v>114.84999999999991</v>
      </c>
      <c r="M72">
        <v>0</v>
      </c>
      <c r="N72" s="2"/>
      <c r="O72" s="789">
        <v>2.35E-2</v>
      </c>
      <c r="P72" s="134">
        <v>-2.6599999999999999E-2</v>
      </c>
    </row>
    <row r="73" spans="1:20" ht="21.95" customHeight="1" x14ac:dyDescent="0.25">
      <c r="A73" s="50"/>
      <c r="B73" s="50"/>
      <c r="C73" s="50"/>
      <c r="E73" s="22" t="s">
        <v>51</v>
      </c>
      <c r="F73" s="2">
        <v>231.88</v>
      </c>
      <c r="G73" s="2">
        <v>231.88</v>
      </c>
      <c r="H73" s="329">
        <v>0</v>
      </c>
      <c r="I73" s="48">
        <v>0</v>
      </c>
      <c r="J73" s="366">
        <v>0</v>
      </c>
      <c r="K73" s="353">
        <v>0</v>
      </c>
      <c r="L73" s="366">
        <v>176.70000000000073</v>
      </c>
      <c r="M73">
        <v>0</v>
      </c>
      <c r="N73" s="363"/>
      <c r="O73" s="789">
        <v>1.52E-2</v>
      </c>
      <c r="P73" s="134">
        <v>-1.43E-2</v>
      </c>
    </row>
    <row r="74" spans="1:20" ht="21.95" customHeight="1" x14ac:dyDescent="0.25">
      <c r="A74" s="50"/>
      <c r="B74" s="50"/>
      <c r="C74" s="51"/>
      <c r="E74" s="22"/>
      <c r="F74" s="2"/>
      <c r="G74" s="2"/>
      <c r="J74" s="366"/>
      <c r="K74" s="353"/>
      <c r="L74" s="366"/>
      <c r="N74" s="2"/>
      <c r="O74" s="789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5:O1048576">
    <cfRule type="expression" dxfId="2087" priority="321">
      <formula>$O1=0</formula>
    </cfRule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86" priority="277">
      <formula>$H2=0</formula>
    </cfRule>
  </conditionalFormatting>
  <conditionalFormatting sqref="J2:K4 J70:K71 J6:K6 J21:K58 J12:K19 J75:K200">
    <cfRule type="expression" dxfId="2085" priority="278">
      <formula>$J2=0</formula>
    </cfRule>
  </conditionalFormatting>
  <conditionalFormatting sqref="L70:L71 L1:L58 L75:L1048576">
    <cfRule type="expression" dxfId="2084" priority="276">
      <formula>$L2=0</formula>
    </cfRule>
  </conditionalFormatting>
  <conditionalFormatting sqref="M1">
    <cfRule type="expression" dxfId="2083" priority="272">
      <formula>$L2=0</formula>
    </cfRule>
  </conditionalFormatting>
  <conditionalFormatting sqref="J2:K4 J6:K6 J21:K58 J12:K19">
    <cfRule type="expression" dxfId="2082" priority="320">
      <formula>$J2&gt;0</formula>
    </cfRule>
  </conditionalFormatting>
  <conditionalFormatting sqref="L2:L58">
    <cfRule type="expression" dxfId="2081" priority="274">
      <formula>$L2&lt;0</formula>
    </cfRule>
    <cfRule type="expression" dxfId="2080" priority="275">
      <formula>$L2&gt;0</formula>
    </cfRule>
  </conditionalFormatting>
  <conditionalFormatting sqref="J2:K4 J70:K71 J6:K6 J21:K58 J12:K19 J75:K458">
    <cfRule type="expression" dxfId="2079" priority="319">
      <formula>$J2&lt;0</formula>
    </cfRule>
  </conditionalFormatting>
  <conditionalFormatting sqref="E59 H59:I59">
    <cfRule type="expression" dxfId="2078" priority="248">
      <formula>$H59=0</formula>
    </cfRule>
  </conditionalFormatting>
  <conditionalFormatting sqref="J59:K59">
    <cfRule type="expression" dxfId="2077" priority="249">
      <formula>$J59=0</formula>
    </cfRule>
  </conditionalFormatting>
  <conditionalFormatting sqref="L59">
    <cfRule type="expression" dxfId="2076" priority="247">
      <formula>$L60=0</formula>
    </cfRule>
  </conditionalFormatting>
  <conditionalFormatting sqref="J59:K59">
    <cfRule type="expression" dxfId="2075" priority="251">
      <formula>$J59&gt;0</formula>
    </cfRule>
  </conditionalFormatting>
  <conditionalFormatting sqref="L59">
    <cfRule type="expression" dxfId="2074" priority="245">
      <formula>$L59&lt;0</formula>
    </cfRule>
    <cfRule type="expression" dxfId="2073" priority="246">
      <formula>$L59&gt;0</formula>
    </cfRule>
  </conditionalFormatting>
  <conditionalFormatting sqref="J59:K59">
    <cfRule type="expression" dxfId="2072" priority="250">
      <formula>$J59&lt;0</formula>
    </cfRule>
  </conditionalFormatting>
  <conditionalFormatting sqref="E5 H5:I5">
    <cfRule type="expression" dxfId="2071" priority="226">
      <formula>$H5=0</formula>
    </cfRule>
  </conditionalFormatting>
  <conditionalFormatting sqref="J5:K5">
    <cfRule type="expression" dxfId="2070" priority="227">
      <formula>$J5=0</formula>
    </cfRule>
  </conditionalFormatting>
  <conditionalFormatting sqref="J5:K5">
    <cfRule type="expression" dxfId="2069" priority="229">
      <formula>$J5&gt;0</formula>
    </cfRule>
  </conditionalFormatting>
  <conditionalFormatting sqref="J5:K5">
    <cfRule type="expression" dxfId="2068" priority="228">
      <formula>$J5&lt;0</formula>
    </cfRule>
  </conditionalFormatting>
  <conditionalFormatting sqref="E7 H7:I7">
    <cfRule type="expression" dxfId="2067" priority="215">
      <formula>$H7=0</formula>
    </cfRule>
  </conditionalFormatting>
  <conditionalFormatting sqref="J7:K7">
    <cfRule type="expression" dxfId="2066" priority="216">
      <formula>$J7=0</formula>
    </cfRule>
  </conditionalFormatting>
  <conditionalFormatting sqref="J7:K7">
    <cfRule type="expression" dxfId="2065" priority="218">
      <formula>$J7&gt;0</formula>
    </cfRule>
  </conditionalFormatting>
  <conditionalFormatting sqref="J7:K7">
    <cfRule type="expression" dxfId="2064" priority="217">
      <formula>$J7&lt;0</formula>
    </cfRule>
  </conditionalFormatting>
  <conditionalFormatting sqref="E60 H60:I60">
    <cfRule type="expression" dxfId="2063" priority="204">
      <formula>$H60=0</formula>
    </cfRule>
  </conditionalFormatting>
  <conditionalFormatting sqref="J60:K60">
    <cfRule type="expression" dxfId="2062" priority="205">
      <formula>$J60=0</formula>
    </cfRule>
  </conditionalFormatting>
  <conditionalFormatting sqref="L60">
    <cfRule type="expression" dxfId="2061" priority="203">
      <formula>$L61=0</formula>
    </cfRule>
  </conditionalFormatting>
  <conditionalFormatting sqref="J60:K60">
    <cfRule type="expression" dxfId="2060" priority="207">
      <formula>$J60&gt;0</formula>
    </cfRule>
  </conditionalFormatting>
  <conditionalFormatting sqref="L60">
    <cfRule type="expression" dxfId="2059" priority="201">
      <formula>$L60&lt;0</formula>
    </cfRule>
    <cfRule type="expression" dxfId="2058" priority="202">
      <formula>$L60&gt;0</formula>
    </cfRule>
  </conditionalFormatting>
  <conditionalFormatting sqref="J60:K60">
    <cfRule type="expression" dxfId="2057" priority="206">
      <formula>$J60&lt;0</formula>
    </cfRule>
  </conditionalFormatting>
  <conditionalFormatting sqref="E62 H62:I62">
    <cfRule type="expression" dxfId="2056" priority="193">
      <formula>$H62=0</formula>
    </cfRule>
  </conditionalFormatting>
  <conditionalFormatting sqref="J62:K62">
    <cfRule type="expression" dxfId="2055" priority="194">
      <formula>$J62=0</formula>
    </cfRule>
  </conditionalFormatting>
  <conditionalFormatting sqref="L62">
    <cfRule type="expression" dxfId="2054" priority="192">
      <formula>$L63=0</formula>
    </cfRule>
  </conditionalFormatting>
  <conditionalFormatting sqref="J62:K62">
    <cfRule type="expression" dxfId="2053" priority="196">
      <formula>$J62&gt;0</formula>
    </cfRule>
  </conditionalFormatting>
  <conditionalFormatting sqref="L62">
    <cfRule type="expression" dxfId="2052" priority="190">
      <formula>$L62&lt;0</formula>
    </cfRule>
    <cfRule type="expression" dxfId="2051" priority="191">
      <formula>$L62&gt;0</formula>
    </cfRule>
  </conditionalFormatting>
  <conditionalFormatting sqref="J62:K62">
    <cfRule type="expression" dxfId="2050" priority="195">
      <formula>$J62&lt;0</formula>
    </cfRule>
  </conditionalFormatting>
  <conditionalFormatting sqref="E61 H61:I61">
    <cfRule type="expression" dxfId="2049" priority="182">
      <formula>$H61=0</formula>
    </cfRule>
  </conditionalFormatting>
  <conditionalFormatting sqref="J61:K61">
    <cfRule type="expression" dxfId="2048" priority="183">
      <formula>$J61=0</formula>
    </cfRule>
  </conditionalFormatting>
  <conditionalFormatting sqref="L61">
    <cfRule type="expression" dxfId="2047" priority="181">
      <formula>$L62=0</formula>
    </cfRule>
  </conditionalFormatting>
  <conditionalFormatting sqref="J61:K61">
    <cfRule type="expression" dxfId="2046" priority="185">
      <formula>$J61&gt;0</formula>
    </cfRule>
  </conditionalFormatting>
  <conditionalFormatting sqref="L61">
    <cfRule type="expression" dxfId="2045" priority="179">
      <formula>$L61&lt;0</formula>
    </cfRule>
    <cfRule type="expression" dxfId="2044" priority="180">
      <formula>$L61&gt;0</formula>
    </cfRule>
  </conditionalFormatting>
  <conditionalFormatting sqref="J61:K61">
    <cfRule type="expression" dxfId="2043" priority="184">
      <formula>$J61&lt;0</formula>
    </cfRule>
  </conditionalFormatting>
  <conditionalFormatting sqref="E8 H8:I8">
    <cfRule type="expression" dxfId="2042" priority="167">
      <formula>$H8=0</formula>
    </cfRule>
  </conditionalFormatting>
  <conditionalFormatting sqref="J8:K8">
    <cfRule type="expression" dxfId="2041" priority="168">
      <formula>$J8=0</formula>
    </cfRule>
  </conditionalFormatting>
  <conditionalFormatting sqref="J8:K8">
    <cfRule type="expression" dxfId="2040" priority="170">
      <formula>$J8&gt;0</formula>
    </cfRule>
  </conditionalFormatting>
  <conditionalFormatting sqref="J8:K8">
    <cfRule type="expression" dxfId="2039" priority="169">
      <formula>$J8&lt;0</formula>
    </cfRule>
  </conditionalFormatting>
  <conditionalFormatting sqref="E63 H63:I63">
    <cfRule type="expression" dxfId="2038" priority="157">
      <formula>$H63=0</formula>
    </cfRule>
  </conditionalFormatting>
  <conditionalFormatting sqref="J63:K63">
    <cfRule type="expression" dxfId="2037" priority="158">
      <formula>$J63=0</formula>
    </cfRule>
  </conditionalFormatting>
  <conditionalFormatting sqref="L63">
    <cfRule type="expression" dxfId="2036" priority="156">
      <formula>$L64=0</formula>
    </cfRule>
  </conditionalFormatting>
  <conditionalFormatting sqref="J63:K63">
    <cfRule type="expression" dxfId="2035" priority="160">
      <formula>$J63&gt;0</formula>
    </cfRule>
  </conditionalFormatting>
  <conditionalFormatting sqref="L63">
    <cfRule type="expression" dxfId="2034" priority="154">
      <formula>$L63&lt;0</formula>
    </cfRule>
    <cfRule type="expression" dxfId="2033" priority="155">
      <formula>$L63&gt;0</formula>
    </cfRule>
  </conditionalFormatting>
  <conditionalFormatting sqref="J63:K63">
    <cfRule type="expression" dxfId="2032" priority="159">
      <formula>$J63&lt;0</formula>
    </cfRule>
  </conditionalFormatting>
  <conditionalFormatting sqref="E20 H20:I20">
    <cfRule type="expression" dxfId="2031" priority="147">
      <formula>$H20=0</formula>
    </cfRule>
  </conditionalFormatting>
  <conditionalFormatting sqref="J20:K20">
    <cfRule type="expression" dxfId="2030" priority="148">
      <formula>$J20=0</formula>
    </cfRule>
  </conditionalFormatting>
  <conditionalFormatting sqref="J20:K20">
    <cfRule type="expression" dxfId="2029" priority="150">
      <formula>$J20&gt;0</formula>
    </cfRule>
  </conditionalFormatting>
  <conditionalFormatting sqref="J20:K20">
    <cfRule type="expression" dxfId="2028" priority="149">
      <formula>$J20&lt;0</formula>
    </cfRule>
  </conditionalFormatting>
  <conditionalFormatting sqref="E64 H64:I64">
    <cfRule type="expression" dxfId="2027" priority="138">
      <formula>$H64=0</formula>
    </cfRule>
  </conditionalFormatting>
  <conditionalFormatting sqref="J64:K64">
    <cfRule type="expression" dxfId="2026" priority="139">
      <formula>$J64=0</formula>
    </cfRule>
  </conditionalFormatting>
  <conditionalFormatting sqref="L64">
    <cfRule type="expression" dxfId="2025" priority="137">
      <formula>$L65=0</formula>
    </cfRule>
  </conditionalFormatting>
  <conditionalFormatting sqref="J64:K64">
    <cfRule type="expression" dxfId="2024" priority="141">
      <formula>$J64&gt;0</formula>
    </cfRule>
  </conditionalFormatting>
  <conditionalFormatting sqref="L64">
    <cfRule type="expression" dxfId="2023" priority="135">
      <formula>$L64&lt;0</formula>
    </cfRule>
    <cfRule type="expression" dxfId="2022" priority="136">
      <formula>$L64&gt;0</formula>
    </cfRule>
  </conditionalFormatting>
  <conditionalFormatting sqref="J64:K64">
    <cfRule type="expression" dxfId="2021" priority="140">
      <formula>$J64&lt;0</formula>
    </cfRule>
  </conditionalFormatting>
  <conditionalFormatting sqref="E65 H65:I65">
    <cfRule type="expression" dxfId="2020" priority="131">
      <formula>$H65=0</formula>
    </cfRule>
  </conditionalFormatting>
  <conditionalFormatting sqref="J65:K65">
    <cfRule type="expression" dxfId="2019" priority="132">
      <formula>$J65=0</formula>
    </cfRule>
  </conditionalFormatting>
  <conditionalFormatting sqref="L65">
    <cfRule type="expression" dxfId="2018" priority="130">
      <formula>$L66=0</formula>
    </cfRule>
  </conditionalFormatting>
  <conditionalFormatting sqref="J65:K65">
    <cfRule type="expression" dxfId="2017" priority="134">
      <formula>$J65&gt;0</formula>
    </cfRule>
  </conditionalFormatting>
  <conditionalFormatting sqref="L65">
    <cfRule type="expression" dxfId="2016" priority="128">
      <formula>$L65&lt;0</formula>
    </cfRule>
    <cfRule type="expression" dxfId="2015" priority="129">
      <formula>$L65&gt;0</formula>
    </cfRule>
  </conditionalFormatting>
  <conditionalFormatting sqref="J65:K65">
    <cfRule type="expression" dxfId="2014" priority="133">
      <formula>$J65&lt;0</formula>
    </cfRule>
  </conditionalFormatting>
  <conditionalFormatting sqref="E11 H11:I11">
    <cfRule type="expression" dxfId="2013" priority="122">
      <formula>$H11=0</formula>
    </cfRule>
  </conditionalFormatting>
  <conditionalFormatting sqref="J11:K11">
    <cfRule type="expression" dxfId="2012" priority="123">
      <formula>$J11=0</formula>
    </cfRule>
  </conditionalFormatting>
  <conditionalFormatting sqref="J11:K11">
    <cfRule type="expression" dxfId="2011" priority="125">
      <formula>$J11&gt;0</formula>
    </cfRule>
  </conditionalFormatting>
  <conditionalFormatting sqref="J11:K11">
    <cfRule type="expression" dxfId="2010" priority="124">
      <formula>$J11&lt;0</formula>
    </cfRule>
  </conditionalFormatting>
  <conditionalFormatting sqref="E9 H9:I9">
    <cfRule type="expression" dxfId="2009" priority="115">
      <formula>$H9=0</formula>
    </cfRule>
  </conditionalFormatting>
  <conditionalFormatting sqref="J9:K9">
    <cfRule type="expression" dxfId="2008" priority="116">
      <formula>$J9=0</formula>
    </cfRule>
  </conditionalFormatting>
  <conditionalFormatting sqref="J9:K9">
    <cfRule type="expression" dxfId="2007" priority="118">
      <formula>$J9&gt;0</formula>
    </cfRule>
  </conditionalFormatting>
  <conditionalFormatting sqref="J9:K9">
    <cfRule type="expression" dxfId="2006" priority="117">
      <formula>$J9&lt;0</formula>
    </cfRule>
  </conditionalFormatting>
  <conditionalFormatting sqref="E66 H66:I66">
    <cfRule type="expression" dxfId="2005" priority="106">
      <formula>$H66=0</formula>
    </cfRule>
  </conditionalFormatting>
  <conditionalFormatting sqref="J66:K66">
    <cfRule type="expression" dxfId="2004" priority="107">
      <formula>$J66=0</formula>
    </cfRule>
  </conditionalFormatting>
  <conditionalFormatting sqref="L66">
    <cfRule type="expression" dxfId="2003" priority="105">
      <formula>$L67=0</formula>
    </cfRule>
  </conditionalFormatting>
  <conditionalFormatting sqref="J66:K66">
    <cfRule type="expression" dxfId="2002" priority="109">
      <formula>$J66&gt;0</formula>
    </cfRule>
  </conditionalFormatting>
  <conditionalFormatting sqref="L66">
    <cfRule type="expression" dxfId="2001" priority="103">
      <formula>$L66&lt;0</formula>
    </cfRule>
    <cfRule type="expression" dxfId="2000" priority="104">
      <formula>$L66&gt;0</formula>
    </cfRule>
  </conditionalFormatting>
  <conditionalFormatting sqref="J66:K66">
    <cfRule type="expression" dxfId="1999" priority="108">
      <formula>$J66&lt;0</formula>
    </cfRule>
  </conditionalFormatting>
  <conditionalFormatting sqref="O2:O6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98" priority="97">
      <formula>$H10=0</formula>
    </cfRule>
  </conditionalFormatting>
  <conditionalFormatting sqref="J10:K10">
    <cfRule type="expression" dxfId="1997" priority="98">
      <formula>$J10=0</formula>
    </cfRule>
  </conditionalFormatting>
  <conditionalFormatting sqref="J10:K10">
    <cfRule type="expression" dxfId="1996" priority="100">
      <formula>$J10&gt;0</formula>
    </cfRule>
  </conditionalFormatting>
  <conditionalFormatting sqref="J10:K10">
    <cfRule type="expression" dxfId="1995" priority="99">
      <formula>$J10&lt;0</formula>
    </cfRule>
  </conditionalFormatting>
  <conditionalFormatting sqref="E26:E28 E30 E45:E49 E36:E43">
    <cfRule type="expression" dxfId="1994" priority="93">
      <formula>$H26=0</formula>
    </cfRule>
  </conditionalFormatting>
  <conditionalFormatting sqref="E29">
    <cfRule type="expression" dxfId="1993" priority="92">
      <formula>$H29=0</formula>
    </cfRule>
  </conditionalFormatting>
  <conditionalFormatting sqref="E31">
    <cfRule type="expression" dxfId="1992" priority="91">
      <formula>$H31=0</formula>
    </cfRule>
  </conditionalFormatting>
  <conditionalFormatting sqref="E32">
    <cfRule type="expression" dxfId="1991" priority="90">
      <formula>$H32=0</formula>
    </cfRule>
  </conditionalFormatting>
  <conditionalFormatting sqref="E44">
    <cfRule type="expression" dxfId="1990" priority="89">
      <formula>$H44=0</formula>
    </cfRule>
  </conditionalFormatting>
  <conditionalFormatting sqref="E35">
    <cfRule type="expression" dxfId="1989" priority="88">
      <formula>$H35=0</formula>
    </cfRule>
  </conditionalFormatting>
  <conditionalFormatting sqref="E33">
    <cfRule type="expression" dxfId="1988" priority="87">
      <formula>$H33=0</formula>
    </cfRule>
  </conditionalFormatting>
  <conditionalFormatting sqref="E34">
    <cfRule type="expression" dxfId="1987" priority="86">
      <formula>$H34=0</formula>
    </cfRule>
  </conditionalFormatting>
  <conditionalFormatting sqref="E67 H67:I67">
    <cfRule type="expression" dxfId="1986" priority="82">
      <formula>$H67=0</formula>
    </cfRule>
  </conditionalFormatting>
  <conditionalFormatting sqref="J67:K67">
    <cfRule type="expression" dxfId="1985" priority="83">
      <formula>$J67=0</formula>
    </cfRule>
  </conditionalFormatting>
  <conditionalFormatting sqref="L67">
    <cfRule type="expression" dxfId="1984" priority="81">
      <formula>$L68=0</formula>
    </cfRule>
  </conditionalFormatting>
  <conditionalFormatting sqref="J67:K67">
    <cfRule type="expression" dxfId="1983" priority="85">
      <formula>$J67&gt;0</formula>
    </cfRule>
  </conditionalFormatting>
  <conditionalFormatting sqref="L67">
    <cfRule type="expression" dxfId="1982" priority="79">
      <formula>$L67&lt;0</formula>
    </cfRule>
    <cfRule type="expression" dxfId="1981" priority="80">
      <formula>$L67&gt;0</formula>
    </cfRule>
  </conditionalFormatting>
  <conditionalFormatting sqref="J67:K67">
    <cfRule type="expression" dxfId="1980" priority="84">
      <formula>$J67&lt;0</formula>
    </cfRule>
  </conditionalFormatting>
  <conditionalFormatting sqref="E69 H69:I69">
    <cfRule type="expression" dxfId="1979" priority="75">
      <formula>$H69=0</formula>
    </cfRule>
  </conditionalFormatting>
  <conditionalFormatting sqref="J69:K69">
    <cfRule type="expression" dxfId="1978" priority="76">
      <formula>$J69=0</formula>
    </cfRule>
  </conditionalFormatting>
  <conditionalFormatting sqref="L69">
    <cfRule type="expression" dxfId="1977" priority="74">
      <formula>$L70=0</formula>
    </cfRule>
  </conditionalFormatting>
  <conditionalFormatting sqref="J69:K69">
    <cfRule type="expression" dxfId="1976" priority="78">
      <formula>$J69&gt;0</formula>
    </cfRule>
  </conditionalFormatting>
  <conditionalFormatting sqref="L69">
    <cfRule type="expression" dxfId="1975" priority="72">
      <formula>$L69&lt;0</formula>
    </cfRule>
    <cfRule type="expression" dxfId="1974" priority="73">
      <formula>$L69&gt;0</formula>
    </cfRule>
  </conditionalFormatting>
  <conditionalFormatting sqref="J69:K69">
    <cfRule type="expression" dxfId="1973" priority="77">
      <formula>$J69&lt;0</formula>
    </cfRule>
  </conditionalFormatting>
  <conditionalFormatting sqref="E68 H68:I68">
    <cfRule type="expression" dxfId="1972" priority="68">
      <formula>$H68=0</formula>
    </cfRule>
  </conditionalFormatting>
  <conditionalFormatting sqref="J68:K68">
    <cfRule type="expression" dxfId="1971" priority="69">
      <formula>$J68=0</formula>
    </cfRule>
  </conditionalFormatting>
  <conditionalFormatting sqref="L68">
    <cfRule type="expression" dxfId="1970" priority="67">
      <formula>$L69=0</formula>
    </cfRule>
  </conditionalFormatting>
  <conditionalFormatting sqref="J68:K68">
    <cfRule type="expression" dxfId="1969" priority="71">
      <formula>$J68&gt;0</formula>
    </cfRule>
  </conditionalFormatting>
  <conditionalFormatting sqref="L68">
    <cfRule type="expression" dxfId="1968" priority="65">
      <formula>$L68&lt;0</formula>
    </cfRule>
    <cfRule type="expression" dxfId="1967" priority="66">
      <formula>$L68&gt;0</formula>
    </cfRule>
  </conditionalFormatting>
  <conditionalFormatting sqref="J68:K68">
    <cfRule type="expression" dxfId="1966" priority="70">
      <formula>$J68&lt;0</formula>
    </cfRule>
  </conditionalFormatting>
  <conditionalFormatting sqref="O67:O71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965" priority="60">
      <formula>$H69=0</formula>
    </cfRule>
  </conditionalFormatting>
  <conditionalFormatting sqref="J69:K69">
    <cfRule type="expression" dxfId="1964" priority="61">
      <formula>$J69=0</formula>
    </cfRule>
  </conditionalFormatting>
  <conditionalFormatting sqref="L69">
    <cfRule type="expression" dxfId="1963" priority="59">
      <formula>$L70=0</formula>
    </cfRule>
  </conditionalFormatting>
  <conditionalFormatting sqref="J69:K69">
    <cfRule type="expression" dxfId="1962" priority="63">
      <formula>$J69&gt;0</formula>
    </cfRule>
  </conditionalFormatting>
  <conditionalFormatting sqref="L69">
    <cfRule type="expression" dxfId="1961" priority="57">
      <formula>$L69&lt;0</formula>
    </cfRule>
    <cfRule type="expression" dxfId="1960" priority="58">
      <formula>$L69&gt;0</formula>
    </cfRule>
  </conditionalFormatting>
  <conditionalFormatting sqref="J69:K69">
    <cfRule type="expression" dxfId="1959" priority="62">
      <formula>$J69&lt;0</formula>
    </cfRule>
  </conditionalFormatting>
  <conditionalFormatting sqref="E71 H71:I71">
    <cfRule type="expression" dxfId="1958" priority="53">
      <formula>$H71=0</formula>
    </cfRule>
  </conditionalFormatting>
  <conditionalFormatting sqref="J71:K71">
    <cfRule type="expression" dxfId="1957" priority="54">
      <formula>$J71=0</formula>
    </cfRule>
  </conditionalFormatting>
  <conditionalFormatting sqref="L71">
    <cfRule type="expression" dxfId="1956" priority="52">
      <formula>$L72=0</formula>
    </cfRule>
  </conditionalFormatting>
  <conditionalFormatting sqref="J71:K71">
    <cfRule type="expression" dxfId="1955" priority="56">
      <formula>$J71&gt;0</formula>
    </cfRule>
  </conditionalFormatting>
  <conditionalFormatting sqref="L71">
    <cfRule type="expression" dxfId="1954" priority="50">
      <formula>$L71&lt;0</formula>
    </cfRule>
    <cfRule type="expression" dxfId="1953" priority="51">
      <formula>$L71&gt;0</formula>
    </cfRule>
  </conditionalFormatting>
  <conditionalFormatting sqref="J71:K71">
    <cfRule type="expression" dxfId="1952" priority="55">
      <formula>$J71&lt;0</formula>
    </cfRule>
  </conditionalFormatting>
  <conditionalFormatting sqref="E70 H70:I70">
    <cfRule type="expression" dxfId="1951" priority="46">
      <formula>$H70=0</formula>
    </cfRule>
  </conditionalFormatting>
  <conditionalFormatting sqref="J70:K70">
    <cfRule type="expression" dxfId="1950" priority="47">
      <formula>$J70=0</formula>
    </cfRule>
  </conditionalFormatting>
  <conditionalFormatting sqref="L70">
    <cfRule type="expression" dxfId="1949" priority="45">
      <formula>$L71=0</formula>
    </cfRule>
  </conditionalFormatting>
  <conditionalFormatting sqref="J70:K70">
    <cfRule type="expression" dxfId="1948" priority="49">
      <formula>$J70&gt;0</formula>
    </cfRule>
  </conditionalFormatting>
  <conditionalFormatting sqref="L70">
    <cfRule type="expression" dxfId="1947" priority="43">
      <formula>$L70&lt;0</formula>
    </cfRule>
    <cfRule type="expression" dxfId="1946" priority="44">
      <formula>$L70&gt;0</formula>
    </cfRule>
  </conditionalFormatting>
  <conditionalFormatting sqref="J70:K70">
    <cfRule type="expression" dxfId="1945" priority="48">
      <formula>$J70&lt;0</formula>
    </cfRule>
  </conditionalFormatting>
  <conditionalFormatting sqref="O73:O74">
    <cfRule type="expression" dxfId="1944" priority="37">
      <formula>$O73=0</formula>
    </cfRule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1943" priority="35">
      <formula>$J73=0</formula>
    </cfRule>
  </conditionalFormatting>
  <conditionalFormatting sqref="L73:L74">
    <cfRule type="expression" dxfId="1942" priority="34">
      <formula>$L74=0</formula>
    </cfRule>
  </conditionalFormatting>
  <conditionalFormatting sqref="J73:K74">
    <cfRule type="expression" dxfId="1941" priority="36">
      <formula>$J73&lt;0</formula>
    </cfRule>
  </conditionalFormatting>
  <conditionalFormatting sqref="E72 H72:I72">
    <cfRule type="expression" dxfId="1940" priority="30">
      <formula>$H72=0</formula>
    </cfRule>
  </conditionalFormatting>
  <conditionalFormatting sqref="J72:K72">
    <cfRule type="expression" dxfId="1939" priority="31">
      <formula>$J72=0</formula>
    </cfRule>
  </conditionalFormatting>
  <conditionalFormatting sqref="L72">
    <cfRule type="expression" dxfId="1938" priority="29">
      <formula>$L73=0</formula>
    </cfRule>
  </conditionalFormatting>
  <conditionalFormatting sqref="J72:K72">
    <cfRule type="expression" dxfId="1937" priority="33">
      <formula>$J72&gt;0</formula>
    </cfRule>
  </conditionalFormatting>
  <conditionalFormatting sqref="L72">
    <cfRule type="expression" dxfId="1936" priority="27">
      <formula>$L72&lt;0</formula>
    </cfRule>
    <cfRule type="expression" dxfId="1935" priority="28">
      <formula>$L72&gt;0</formula>
    </cfRule>
  </conditionalFormatting>
  <conditionalFormatting sqref="J72:K72">
    <cfRule type="expression" dxfId="1934" priority="32">
      <formula>$J72&lt;0</formula>
    </cfRule>
  </conditionalFormatting>
  <conditionalFormatting sqref="O72:O7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1933" priority="22">
      <formula>$H72=0</formula>
    </cfRule>
  </conditionalFormatting>
  <conditionalFormatting sqref="J72:K72">
    <cfRule type="expression" dxfId="1932" priority="23">
      <formula>$J72=0</formula>
    </cfRule>
  </conditionalFormatting>
  <conditionalFormatting sqref="L72">
    <cfRule type="expression" dxfId="1931" priority="21">
      <formula>$L73=0</formula>
    </cfRule>
  </conditionalFormatting>
  <conditionalFormatting sqref="J72:K72">
    <cfRule type="expression" dxfId="1930" priority="25">
      <formula>$J72&gt;0</formula>
    </cfRule>
  </conditionalFormatting>
  <conditionalFormatting sqref="L72">
    <cfRule type="expression" dxfId="1929" priority="19">
      <formula>$L72&lt;0</formula>
    </cfRule>
    <cfRule type="expression" dxfId="1928" priority="20">
      <formula>$L72&gt;0</formula>
    </cfRule>
  </conditionalFormatting>
  <conditionalFormatting sqref="J72:K72">
    <cfRule type="expression" dxfId="1927" priority="24">
      <formula>$J72&lt;0</formula>
    </cfRule>
  </conditionalFormatting>
  <conditionalFormatting sqref="E74 H74:I74">
    <cfRule type="expression" dxfId="1926" priority="15">
      <formula>$H74=0</formula>
    </cfRule>
  </conditionalFormatting>
  <conditionalFormatting sqref="J74:K74">
    <cfRule type="expression" dxfId="1925" priority="16">
      <formula>$J74=0</formula>
    </cfRule>
  </conditionalFormatting>
  <conditionalFormatting sqref="L74">
    <cfRule type="expression" dxfId="1924" priority="14">
      <formula>$L75=0</formula>
    </cfRule>
  </conditionalFormatting>
  <conditionalFormatting sqref="J74:K74">
    <cfRule type="expression" dxfId="1923" priority="18">
      <formula>$J74&gt;0</formula>
    </cfRule>
  </conditionalFormatting>
  <conditionalFormatting sqref="L74">
    <cfRule type="expression" dxfId="1922" priority="12">
      <formula>$L74&lt;0</formula>
    </cfRule>
    <cfRule type="expression" dxfId="1921" priority="13">
      <formula>$L74&gt;0</formula>
    </cfRule>
  </conditionalFormatting>
  <conditionalFormatting sqref="J74:K74">
    <cfRule type="expression" dxfId="1920" priority="17">
      <formula>$J74&lt;0</formula>
    </cfRule>
  </conditionalFormatting>
  <conditionalFormatting sqref="E73 H73:I73">
    <cfRule type="expression" dxfId="1919" priority="8">
      <formula>$H73=0</formula>
    </cfRule>
  </conditionalFormatting>
  <conditionalFormatting sqref="J73:K73">
    <cfRule type="expression" dxfId="1918" priority="9">
      <formula>$J73=0</formula>
    </cfRule>
  </conditionalFormatting>
  <conditionalFormatting sqref="L73">
    <cfRule type="expression" dxfId="1917" priority="7">
      <formula>$L74=0</formula>
    </cfRule>
  </conditionalFormatting>
  <conditionalFormatting sqref="J73:K73">
    <cfRule type="expression" dxfId="1916" priority="11">
      <formula>$J73&gt;0</formula>
    </cfRule>
  </conditionalFormatting>
  <conditionalFormatting sqref="L73">
    <cfRule type="expression" dxfId="1915" priority="5">
      <formula>$L73&lt;0</formula>
    </cfRule>
    <cfRule type="expression" dxfId="1914" priority="6">
      <formula>$L73&gt;0</formula>
    </cfRule>
  </conditionalFormatting>
  <conditionalFormatting sqref="J73:K73">
    <cfRule type="expression" dxfId="1913" priority="10">
      <formula>$J73&lt;0</formula>
    </cfRule>
  </conditionalFormatting>
  <conditionalFormatting sqref="P2:P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{4D0D4388-42C5-47D2-AC05-5D669F1F07B2}</x14:id>
        </ext>
      </extLst>
    </cfRule>
  </conditionalFormatting>
  <conditionalFormatting sqref="P1">
    <cfRule type="expression" dxfId="191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{BB326309-7BE2-4BC8-B8E9-3417D0F47D49}</x14:id>
        </ext>
      </extLst>
    </cfRule>
  </conditionalFormatting>
  <hyperlinks>
    <hyperlink ref="E24" location="BIIB!A1" display="BIIB"/>
    <hyperlink ref="E25" location="MYL!A1" display="MYL"/>
    <hyperlink ref="E8" location="SIG!A1" display="SIG"/>
    <hyperlink ref="E26" location="AAPL!A1" display="AAPL"/>
    <hyperlink ref="E27" location="AXP!A1" display="AXP"/>
    <hyperlink ref="E28" location="DG!A1" display="DG"/>
    <hyperlink ref="E29" location="PINC!A1" display="PINC"/>
    <hyperlink ref="E30" location="FOXA!A1" display="FOXA"/>
    <hyperlink ref="E9" location="AOBC!A1" display="AOBC"/>
    <hyperlink ref="E31" location="LUV!A1" display="LUV"/>
    <hyperlink ref="E32" location="CCE!A1" display="CCE"/>
    <hyperlink ref="E33" location="BMY!A1" display="BMY"/>
    <hyperlink ref="E34" location="GPS!A1" display="GPS"/>
    <hyperlink ref="E35" location="AKAM!A1" display="AKAM"/>
    <hyperlink ref="E36" location="ARNC!A1" display="ARNC"/>
    <hyperlink ref="E37" location="CVS!A1" display="CVS"/>
    <hyperlink ref="E38" location="ADBE!A1" display="ADBE"/>
    <hyperlink ref="E2" location="MRO!A1" display="MRO"/>
    <hyperlink ref="E20" location="GE!A1" display="GE"/>
    <hyperlink ref="E3" location="KR!A1" display="KR"/>
    <hyperlink ref="E39" location="F!A1" display="F"/>
    <hyperlink ref="E40" location="JNJ!A1" display="JNJ"/>
    <hyperlink ref="E5" location="ULTA!A1" display="ULTA"/>
    <hyperlink ref="E13" location="FRC!A1" display="FRC"/>
    <hyperlink ref="E14" location="AAP!A1" display="AAP"/>
    <hyperlink ref="E22" location="COST!A1" display="COST"/>
    <hyperlink ref="E41" location="CPN!A1" display="CPN"/>
    <hyperlink ref="E42" location="EW!A1" display="EW"/>
    <hyperlink ref="E43" location="TJX!A1" display="TJX"/>
    <hyperlink ref="E19" location="WBA!A1" display="WBA"/>
    <hyperlink ref="E44" location="AZO!A1" display="AZO"/>
    <hyperlink ref="E21" location="AYI!A1" display="AYI"/>
    <hyperlink ref="E16" location="DIA!A1" display="DIA"/>
    <hyperlink ref="E45" location="NKE!A1" display="NKE"/>
    <hyperlink ref="E4" location="MOS!A1" display="MOS"/>
    <hyperlink ref="E46" location="VGK!A1" display="VGK"/>
    <hyperlink ref="E47" location="CMG!A1" display="CMG"/>
    <hyperlink ref="E17" location="HAS!A1" display="HAS"/>
    <hyperlink ref="E10" location="HSIC!A1" display="HSIC"/>
    <hyperlink ref="E6" location="PDCO!A1" display="PDCO"/>
    <hyperlink ref="E48" location="MU!A1" display="MU"/>
    <hyperlink ref="E49" location="IP!A1" display="IP"/>
    <hyperlink ref="E50" location="INTC!A1" display="INTC"/>
    <hyperlink ref="E51" location="HES!A1" display="HES"/>
    <hyperlink ref="E52" location="UNP!A1" display="UNP"/>
    <hyperlink ref="E53" location="NCLH!A1" display="NCLH"/>
    <hyperlink ref="E11" location="SPY!A1" display="SPY"/>
    <hyperlink ref="E54" location="SWKS!A1" display="SWKS"/>
    <hyperlink ref="E55" location="CNI!A1" display="CNI"/>
    <hyperlink ref="E15" location="WFC!A1" display="WFC"/>
    <hyperlink ref="E56" location="AA!A1" display="AA"/>
    <hyperlink ref="E57" location="CF!A1" display="CF"/>
    <hyperlink ref="E58" location="TGT!A1" display="TGT"/>
    <hyperlink ref="E7" location="NWL!A1" display="NWL"/>
    <hyperlink ref="E59" location="KORS!A1" display="KORS"/>
    <hyperlink ref="E60" location="ALL!A1" display="ALL"/>
    <hyperlink ref="E61" location="NSC!A1" display="NSC"/>
    <hyperlink ref="E62" location="AVGO!A1" display="AVGO"/>
    <hyperlink ref="E63" location="UAL!A1" display="UAL"/>
    <hyperlink ref="E64" location="CAH!A1" display="CAH"/>
    <hyperlink ref="E65" location="DAL!A1" display="DAL"/>
    <hyperlink ref="E23" location="TEVA!A1" display="TEVA"/>
    <hyperlink ref="E66" location="DIS!A1" display="DIS"/>
    <hyperlink ref="E67" location="FTR!A1" display="FTR"/>
    <hyperlink ref="E18" location="GILD!A1" display="GILD"/>
    <hyperlink ref="E68" location="WWD!A1" display="WWD"/>
    <hyperlink ref="E12" location="GIS!A1" display="GIS"/>
    <hyperlink ref="E69" location="GM!A1" display="GM"/>
    <hyperlink ref="E70" location="TMO!A1" display="TMO"/>
    <hyperlink ref="E71" location="TKR!A1" display="TKR"/>
    <hyperlink ref="E72" location="UTX!A1" display="UTX"/>
    <hyperlink ref="E7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O75:O1048576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4D0D4388-42C5-47D2-AC05-5D669F1F07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BB326309-7BE2-4BC8-B8E9-3417D0F47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5" activePane="bottomLeft" state="frozen"/>
      <selection activeCell="E5" sqref="E5"/>
      <selection pane="bottomLeft" activeCell="S290" sqref="S290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1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1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1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1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1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1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1079.5000000000005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57793.414666668235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56560.734666668301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56559.210000000021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4.6666682828799821E-3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1079.5000000000005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911" priority="7">
      <formula>#REF!&gt;0</formula>
    </cfRule>
    <cfRule type="expression" dxfId="19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77"/>
  <sheetViews>
    <sheetView zoomScaleNormal="100" workbookViewId="0">
      <pane ySplit="1" topLeftCell="A559" activePane="bottomLeft" state="frozen"/>
      <selection pane="bottomLeft" activeCell="O579" sqref="O57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56559.210000000021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  <row r="575" spans="1:24" ht="20.100000000000001" customHeight="1" x14ac:dyDescent="0.25">
      <c r="A575" s="163">
        <f t="shared" ref="A575" si="2234">B575-$B$2</f>
        <v>898</v>
      </c>
      <c r="B575" s="172">
        <v>43131</v>
      </c>
      <c r="C575" s="215">
        <v>2823.81</v>
      </c>
      <c r="D575" s="171">
        <f t="shared" ref="D575" si="2235">(C575-C574)/C574</f>
        <v>4.8894038116095327E-4</v>
      </c>
      <c r="E575" s="209">
        <f t="shared" ref="E575" si="2236">(C575-$C$2)/$C$2</f>
        <v>0.34311086166549337</v>
      </c>
      <c r="F575" s="219">
        <v>7411.48</v>
      </c>
      <c r="G575" s="171">
        <f t="shared" ref="G575" si="2237">(F575-F574)/F574</f>
        <v>1.215808755984481E-3</v>
      </c>
      <c r="H575" s="203">
        <f t="shared" ref="H575" si="2238">(F575-F$2)/F$2</f>
        <v>0.45560029066912816</v>
      </c>
      <c r="I575" s="473">
        <v>363062.5</v>
      </c>
      <c r="J575" s="173">
        <v>300000</v>
      </c>
      <c r="K575" s="173">
        <f t="shared" ref="K575" si="2239">I575-I574-J575+J574</f>
        <v>-410.04999999998836</v>
      </c>
      <c r="L575" s="171">
        <f t="shared" ref="L575" si="2240">K575/I574</f>
        <v>-1.1281457155429987E-3</v>
      </c>
      <c r="M575" s="473">
        <f t="shared" ref="M575" si="2241">I575-J575</f>
        <v>63062.5</v>
      </c>
      <c r="N575" s="184">
        <f t="shared" ref="N575" si="2242">M575/J575</f>
        <v>0.21020833333333333</v>
      </c>
      <c r="O575" s="183">
        <f t="shared" ref="O575" si="2243">N575/(A575/365.25)</f>
        <v>8.5499547605790635E-2</v>
      </c>
      <c r="P575" s="182" t="b">
        <f t="shared" ref="P575" si="2244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45">I575-R575</f>
        <v>137246</v>
      </c>
      <c r="T575" s="173">
        <v>-31812</v>
      </c>
      <c r="U575" s="173">
        <f t="shared" ref="U575" si="2246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47">O575/W575</f>
        <v>0.29947424513700288</v>
      </c>
    </row>
    <row r="576" spans="1:24" ht="20.100000000000001" customHeight="1" x14ac:dyDescent="0.25">
      <c r="A576" s="163">
        <f t="shared" ref="A576" si="2248">B576-$B$2</f>
        <v>899</v>
      </c>
      <c r="B576" s="172">
        <v>43132</v>
      </c>
      <c r="C576" s="215">
        <v>2821.98</v>
      </c>
      <c r="D576" s="171">
        <f t="shared" ref="D576" si="2249">(C576-C575)/C575</f>
        <v>-6.4806059897795079E-4</v>
      </c>
      <c r="E576" s="209">
        <f t="shared" ref="E576" si="2250">(C576-$C$2)/$C$2</f>
        <v>0.34224044443598861</v>
      </c>
      <c r="F576" s="219">
        <v>7385.86</v>
      </c>
      <c r="G576" s="171">
        <f t="shared" ref="G576" si="2251">(F576-F575)/F575</f>
        <v>-3.4567994516614621E-3</v>
      </c>
      <c r="H576" s="203">
        <f t="shared" ref="H576" si="2252">(F576-F$2)/F$2</f>
        <v>0.45056857238250486</v>
      </c>
      <c r="I576" s="221">
        <v>363770.56</v>
      </c>
      <c r="J576" s="173">
        <v>300000</v>
      </c>
      <c r="K576" s="173">
        <f t="shared" ref="K576" si="2253">I576-I575-J576+J575</f>
        <v>708.05999999999767</v>
      </c>
      <c r="L576" s="171">
        <f t="shared" ref="L576" si="2254">K576/I575</f>
        <v>1.95024272680323E-3</v>
      </c>
      <c r="M576" s="182">
        <f t="shared" ref="M576" si="2255">I576-J576</f>
        <v>63770.559999999998</v>
      </c>
      <c r="N576" s="184">
        <f t="shared" ref="N576" si="2256">M576/J576</f>
        <v>0.21256853333333334</v>
      </c>
      <c r="O576" s="183">
        <f t="shared" ref="O576" si="2257">N576/(A576/365.25)</f>
        <v>8.6363355728587318E-2</v>
      </c>
      <c r="P576" s="182" t="b">
        <f t="shared" ref="P576" si="2258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59">I576-R576</f>
        <v>130372.06</v>
      </c>
      <c r="T576" s="173">
        <v>-31543</v>
      </c>
      <c r="U576" s="173">
        <f t="shared" ref="U576" si="2260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61">O576/W576</f>
        <v>0.30276276861220686</v>
      </c>
    </row>
    <row r="577" spans="1:24" ht="20.100000000000001" customHeight="1" x14ac:dyDescent="0.25">
      <c r="A577" s="163">
        <f t="shared" ref="A577" si="2262">B577-$B$2</f>
        <v>900</v>
      </c>
      <c r="B577" s="172">
        <v>43133</v>
      </c>
      <c r="C577" s="215">
        <v>2762.13</v>
      </c>
      <c r="D577" s="171">
        <f t="shared" ref="D577" si="2263">(C577-C576)/C576</f>
        <v>-2.1208513171602886E-2</v>
      </c>
      <c r="E577" s="209">
        <f t="shared" ref="E577" si="2264">(C577-$C$2)/$C$2</f>
        <v>0.31377352029070987</v>
      </c>
      <c r="F577" s="219">
        <v>7240.94</v>
      </c>
      <c r="G577" s="171">
        <f t="shared" ref="G577" si="2265">(F577-F576)/F576</f>
        <v>-1.9621276330718439E-2</v>
      </c>
      <c r="H577" s="203">
        <f t="shared" ref="H577" si="2266">(F577-F$2)/F$2</f>
        <v>0.422106565587132</v>
      </c>
      <c r="I577" s="221">
        <v>356559.21</v>
      </c>
      <c r="J577" s="173">
        <v>300000</v>
      </c>
      <c r="K577" s="173">
        <f t="shared" ref="K577" si="2267">I577-I576-J577+J576</f>
        <v>-7211.3499999999767</v>
      </c>
      <c r="L577" s="171">
        <f t="shared" ref="L577" si="2268">K577/I576</f>
        <v>-1.9823896689165767E-2</v>
      </c>
      <c r="M577" s="182">
        <f t="shared" ref="M577" si="2269">I577-J577</f>
        <v>56559.210000000021</v>
      </c>
      <c r="N577" s="184">
        <f t="shared" ref="N577" si="2270">M577/J577</f>
        <v>0.18853070000000008</v>
      </c>
      <c r="O577" s="183">
        <f t="shared" ref="O577" si="2271">N577/(A577/365.25)</f>
        <v>7.651204241666669E-2</v>
      </c>
      <c r="P577" s="182" t="b">
        <f t="shared" ref="P577" si="2272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73">I577-R577</f>
        <v>99785.760000000009</v>
      </c>
      <c r="T577" s="173">
        <v>-31380</v>
      </c>
      <c r="U577" s="173">
        <f t="shared" ref="U577" si="2274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75">O577/W577</f>
        <v>0.26815815305107671</v>
      </c>
    </row>
  </sheetData>
  <conditionalFormatting sqref="D3:D57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7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7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7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7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343.83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343.83</v>
      </c>
      <c r="R4" s="504">
        <v>-6.3E-3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2" t="s">
        <v>78</v>
      </c>
      <c r="P42" s="802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378.21300000000002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374.7747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371.33640000000003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367.8981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364.45980000000003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361.0215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357.58319999999998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354.14490000000001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350.70659999999998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347.26830000000001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343.83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340.39169999999996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336.95339999999999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333.51509999999996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330.07679999999999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326.63849999999996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323.20019999999994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319.76190000000003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316.3236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312.88529999999997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309.447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909" priority="58">
      <formula>F19&gt;0</formula>
    </cfRule>
    <cfRule type="expression" dxfId="19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07" priority="47">
      <formula>H25&gt;0</formula>
    </cfRule>
    <cfRule type="expression" dxfId="1906" priority="48">
      <formula>H25&lt;0</formula>
    </cfRule>
  </conditionalFormatting>
  <conditionalFormatting sqref="M39">
    <cfRule type="expression" dxfId="1905" priority="45">
      <formula>M39&gt;0</formula>
    </cfRule>
    <cfRule type="expression" dxfId="1904" priority="46">
      <formula>M39&lt;0</formula>
    </cfRule>
  </conditionalFormatting>
  <conditionalFormatting sqref="F61:F67">
    <cfRule type="expression" dxfId="1903" priority="43">
      <formula>F61&gt;0</formula>
    </cfRule>
    <cfRule type="expression" dxfId="1902" priority="44">
      <formula>F61&lt;0</formula>
    </cfRule>
  </conditionalFormatting>
  <conditionalFormatting sqref="H61:H67">
    <cfRule type="expression" dxfId="1901" priority="41">
      <formula>H61&gt;0</formula>
    </cfRule>
    <cfRule type="expression" dxfId="1900" priority="42">
      <formula>H61&lt;0</formula>
    </cfRule>
  </conditionalFormatting>
  <conditionalFormatting sqref="F21:F24">
    <cfRule type="expression" dxfId="1899" priority="39">
      <formula>F21&gt;0</formula>
    </cfRule>
    <cfRule type="expression" dxfId="1898" priority="40">
      <formula>F21&lt;0</formula>
    </cfRule>
  </conditionalFormatting>
  <conditionalFormatting sqref="H21:H24">
    <cfRule type="expression" dxfId="1897" priority="37">
      <formula>H21&gt;0</formula>
    </cfRule>
    <cfRule type="expression" dxfId="1896" priority="38">
      <formula>H21&lt;0</formula>
    </cfRule>
  </conditionalFormatting>
  <conditionalFormatting sqref="I25:I28">
    <cfRule type="expression" dxfId="1895" priority="31">
      <formula>I25&gt;0</formula>
    </cfRule>
    <cfRule type="expression" dxfId="1894" priority="32">
      <formula>I25&lt;0</formula>
    </cfRule>
  </conditionalFormatting>
  <conditionalFormatting sqref="I21:I24">
    <cfRule type="expression" dxfId="1893" priority="29">
      <formula>I21&gt;0</formula>
    </cfRule>
    <cfRule type="expression" dxfId="1892" priority="30">
      <formula>I21&lt;0</formula>
    </cfRule>
  </conditionalFormatting>
  <conditionalFormatting sqref="H29">
    <cfRule type="expression" dxfId="1891" priority="27">
      <formula>H29&gt;0</formula>
    </cfRule>
    <cfRule type="expression" dxfId="1890" priority="28">
      <formula>H29&lt;0</formula>
    </cfRule>
  </conditionalFormatting>
  <conditionalFormatting sqref="H30">
    <cfRule type="expression" dxfId="1889" priority="25">
      <formula>H30&gt;0</formula>
    </cfRule>
    <cfRule type="expression" dxfId="1888" priority="26">
      <formula>H30&lt;0</formula>
    </cfRule>
  </conditionalFormatting>
  <conditionalFormatting sqref="H31">
    <cfRule type="expression" dxfId="1887" priority="23">
      <formula>H31&gt;0</formula>
    </cfRule>
    <cfRule type="expression" dxfId="1886" priority="24">
      <formula>H31&lt;0</formula>
    </cfRule>
  </conditionalFormatting>
  <conditionalFormatting sqref="Q7">
    <cfRule type="expression" dxfId="1885" priority="21">
      <formula>Q7&gt;0</formula>
    </cfRule>
    <cfRule type="expression" dxfId="1884" priority="22">
      <formula>Q7&lt;0</formula>
    </cfRule>
  </conditionalFormatting>
  <conditionalFormatting sqref="Q8">
    <cfRule type="expression" dxfId="1883" priority="19">
      <formula>Q8&gt;0</formula>
    </cfRule>
    <cfRule type="expression" dxfId="1882" priority="20">
      <formula>Q8&lt;0</formula>
    </cfRule>
  </conditionalFormatting>
  <conditionalFormatting sqref="F73:F82">
    <cfRule type="expression" dxfId="1881" priority="17">
      <formula>F73&gt;0</formula>
    </cfRule>
    <cfRule type="expression" dxfId="1880" priority="18">
      <formula>F73&lt;0</formula>
    </cfRule>
  </conditionalFormatting>
  <conditionalFormatting sqref="H73:H76">
    <cfRule type="expression" dxfId="1879" priority="15">
      <formula>H73&gt;0</formula>
    </cfRule>
    <cfRule type="expression" dxfId="1878" priority="16">
      <formula>H73&lt;0</formula>
    </cfRule>
  </conditionalFormatting>
  <conditionalFormatting sqref="F69:F72">
    <cfRule type="expression" dxfId="1877" priority="13">
      <formula>F69&gt;0</formula>
    </cfRule>
    <cfRule type="expression" dxfId="1876" priority="14">
      <formula>F69&lt;0</formula>
    </cfRule>
  </conditionalFormatting>
  <conditionalFormatting sqref="H69:H72">
    <cfRule type="expression" dxfId="1875" priority="11">
      <formula>H69&gt;0</formula>
    </cfRule>
    <cfRule type="expression" dxfId="1874" priority="12">
      <formula>H69&lt;0</formula>
    </cfRule>
  </conditionalFormatting>
  <conditionalFormatting sqref="I73:I76">
    <cfRule type="expression" dxfId="1873" priority="9">
      <formula>I73&gt;0</formula>
    </cfRule>
    <cfRule type="expression" dxfId="1872" priority="10">
      <formula>I73&lt;0</formula>
    </cfRule>
  </conditionalFormatting>
  <conditionalFormatting sqref="I69:I72">
    <cfRule type="expression" dxfId="1871" priority="7">
      <formula>I69&gt;0</formula>
    </cfRule>
    <cfRule type="expression" dxfId="1870" priority="8">
      <formula>I69&lt;0</formula>
    </cfRule>
  </conditionalFormatting>
  <conditionalFormatting sqref="H77">
    <cfRule type="expression" dxfId="1869" priority="5">
      <formula>H77&gt;0</formula>
    </cfRule>
    <cfRule type="expression" dxfId="1868" priority="6">
      <formula>H77&lt;0</formula>
    </cfRule>
  </conditionalFormatting>
  <conditionalFormatting sqref="H78">
    <cfRule type="expression" dxfId="1867" priority="3">
      <formula>H78&gt;0</formula>
    </cfRule>
    <cfRule type="expression" dxfId="1866" priority="4">
      <formula>H78&lt;0</formula>
    </cfRule>
  </conditionalFormatting>
  <conditionalFormatting sqref="H79">
    <cfRule type="expression" dxfId="1865" priority="1">
      <formula>H79&gt;0</formula>
    </cfRule>
    <cfRule type="expression" dxfId="18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42.1</v>
      </c>
      <c r="R4" s="504">
        <v>-2.2100000000000002E-2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02" t="s">
        <v>78</v>
      </c>
      <c r="P42" s="80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46.31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45.889000000000003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45.468000000000004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45.047000000000004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44.626000000000005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44.205000000000005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43.784000000000006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43.363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42.942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42.521000000000001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42.1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41.679000000000002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41.258000000000003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40.837000000000003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40.415999999999997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39.994999999999997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39.573999999999998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39.153000000000006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38.732000000000006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38.311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37.89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63" priority="29">
      <formula>N19&gt;0</formula>
    </cfRule>
    <cfRule type="expression" dxfId="18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61" priority="23">
      <formula>F22&gt;0</formula>
    </cfRule>
    <cfRule type="expression" dxfId="1860" priority="24">
      <formula>F22&lt;0</formula>
    </cfRule>
  </conditionalFormatting>
  <conditionalFormatting sqref="H22:H31">
    <cfRule type="expression" dxfId="1859" priority="21">
      <formula>H22&gt;0</formula>
    </cfRule>
    <cfRule type="expression" dxfId="1858" priority="22">
      <formula>H22&lt;0</formula>
    </cfRule>
  </conditionalFormatting>
  <conditionalFormatting sqref="I21:J31">
    <cfRule type="expression" dxfId="1857" priority="19">
      <formula>I21&gt;0</formula>
    </cfRule>
    <cfRule type="expression" dxfId="1856" priority="20">
      <formula>I21&lt;0</formula>
    </cfRule>
  </conditionalFormatting>
  <conditionalFormatting sqref="Q8">
    <cfRule type="expression" dxfId="1855" priority="11">
      <formula>Q8&gt;0</formula>
    </cfRule>
    <cfRule type="expression" dxfId="1854" priority="12">
      <formula>Q8&lt;0</formula>
    </cfRule>
  </conditionalFormatting>
  <conditionalFormatting sqref="Q7">
    <cfRule type="expression" dxfId="1853" priority="13">
      <formula>Q7&gt;0</formula>
    </cfRule>
    <cfRule type="expression" dxfId="1852" priority="14">
      <formula>Q7&lt;0</formula>
    </cfRule>
  </conditionalFormatting>
  <conditionalFormatting sqref="F56:F66">
    <cfRule type="expression" dxfId="1851" priority="9">
      <formula>F56&gt;0</formula>
    </cfRule>
    <cfRule type="expression" dxfId="1850" priority="10">
      <formula>F56&lt;0</formula>
    </cfRule>
  </conditionalFormatting>
  <conditionalFormatting sqref="H56:H66">
    <cfRule type="expression" dxfId="1849" priority="7">
      <formula>H56&gt;0</formula>
    </cfRule>
    <cfRule type="expression" dxfId="1848" priority="8">
      <formula>H56&lt;0</formula>
    </cfRule>
  </conditionalFormatting>
  <conditionalFormatting sqref="I56:I66">
    <cfRule type="expression" dxfId="1847" priority="5">
      <formula>I56&gt;0</formula>
    </cfRule>
    <cfRule type="expression" dxfId="1846" priority="6">
      <formula>I56&lt;0</formula>
    </cfRule>
  </conditionalFormatting>
  <conditionalFormatting sqref="F21">
    <cfRule type="expression" dxfId="1845" priority="3">
      <formula>F21&gt;0</formula>
    </cfRule>
    <cfRule type="expression" dxfId="1844" priority="4">
      <formula>F21&lt;0</formula>
    </cfRule>
  </conditionalFormatting>
  <conditionalFormatting sqref="H21">
    <cfRule type="expression" dxfId="1843" priority="1">
      <formula>H21&gt;0</formula>
    </cfRule>
    <cfRule type="expression" dxfId="18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7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59.34813333333333</v>
      </c>
      <c r="T3" s="1">
        <v>43112</v>
      </c>
      <c r="U3" t="s">
        <v>947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51.37</v>
      </c>
      <c r="R4" s="226">
        <v>-2.4299999999999999E-2</v>
      </c>
      <c r="T4" s="1">
        <v>43114</v>
      </c>
      <c r="U4" t="s">
        <v>945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7705.5</v>
      </c>
      <c r="T5" s="1">
        <v>43117</v>
      </c>
      <c r="U5" t="s">
        <v>958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8902.2199999999993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-38.850000000004002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-1196.7199999999993</v>
      </c>
      <c r="T8" s="159">
        <v>43167</v>
      </c>
      <c r="U8" t="s">
        <v>946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-0.13442938952306271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2.4138602297060541E-2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300</v>
      </c>
      <c r="D22" s="14"/>
      <c r="E22" s="14"/>
      <c r="F22" s="18">
        <f>SUM(F2:F17)</f>
        <v>18130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811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813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826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3" si="16">C39*(E39-D39)</f>
        <v>-545.00000000000023</v>
      </c>
      <c r="G39" s="39">
        <f t="shared" ref="G39:G43" si="17">D39*C39</f>
        <v>6238</v>
      </c>
      <c r="H39" s="226">
        <f t="shared" ref="H39:H43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56.507000000000005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55.993299999999998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55.479599999999998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54.965899999999998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9"/>
        <v>54.452199999999998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9"/>
        <v>53.938499999999998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53.424799999999998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52.911099999999998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52.397399999999998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51.883699999999997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51.37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50.856299999999997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50.342599999999997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49.828899999999997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49.315199999999997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48.801499999999997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48.287799999999997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47.774099999999997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47.260399999999997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46.746699999999997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46.232999999999997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41" priority="54">
      <formula>N23&gt;0</formula>
    </cfRule>
    <cfRule type="expression" dxfId="184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839" priority="48">
      <formula>F79&gt;0</formula>
    </cfRule>
    <cfRule type="expression" dxfId="1838" priority="49">
      <formula>F79&lt;0</formula>
    </cfRule>
  </conditionalFormatting>
  <conditionalFormatting sqref="H79:H97 H101:H118">
    <cfRule type="expression" dxfId="1837" priority="46">
      <formula>H79&gt;0</formula>
    </cfRule>
    <cfRule type="expression" dxfId="1836" priority="47">
      <formula>H79&lt;0</formula>
    </cfRule>
  </conditionalFormatting>
  <conditionalFormatting sqref="I75:I97 I100:I118">
    <cfRule type="expression" dxfId="1835" priority="44">
      <formula>I75&gt;0</formula>
    </cfRule>
    <cfRule type="expression" dxfId="1834" priority="45">
      <formula>I75&lt;0</formula>
    </cfRule>
  </conditionalFormatting>
  <conditionalFormatting sqref="Q7">
    <cfRule type="expression" dxfId="1833" priority="42">
      <formula>Q7&gt;0</formula>
    </cfRule>
    <cfRule type="expression" dxfId="1832" priority="43">
      <formula>Q7&lt;0</formula>
    </cfRule>
  </conditionalFormatting>
  <conditionalFormatting sqref="Q8">
    <cfRule type="expression" dxfId="1831" priority="40">
      <formula>Q8&gt;0</formula>
    </cfRule>
    <cfRule type="expression" dxfId="1830" priority="41">
      <formula>Q8&lt;0</formula>
    </cfRule>
  </conditionalFormatting>
  <conditionalFormatting sqref="F75:F78">
    <cfRule type="expression" dxfId="1829" priority="38">
      <formula>F75&gt;0</formula>
    </cfRule>
    <cfRule type="expression" dxfId="1828" priority="39">
      <formula>F75&lt;0</formula>
    </cfRule>
  </conditionalFormatting>
  <conditionalFormatting sqref="H75:H78">
    <cfRule type="expression" dxfId="1827" priority="36">
      <formula>H75&gt;0</formula>
    </cfRule>
    <cfRule type="expression" dxfId="1826" priority="37">
      <formula>H75&lt;0</formula>
    </cfRule>
  </conditionalFormatting>
  <conditionalFormatting sqref="F100:F114">
    <cfRule type="expression" dxfId="1825" priority="30">
      <formula>F100&gt;0</formula>
    </cfRule>
    <cfRule type="expression" dxfId="1824" priority="31">
      <formula>F100&lt;0</formula>
    </cfRule>
  </conditionalFormatting>
  <conditionalFormatting sqref="H100:H114">
    <cfRule type="expression" dxfId="1823" priority="28">
      <formula>H100&gt;0</formula>
    </cfRule>
    <cfRule type="expression" dxfId="1822" priority="29">
      <formula>H100&lt;0</formula>
    </cfRule>
  </conditionalFormatting>
  <conditionalFormatting sqref="F29:F61">
    <cfRule type="expression" dxfId="1821" priority="26">
      <formula>F29&gt;0</formula>
    </cfRule>
    <cfRule type="expression" dxfId="1820" priority="27">
      <formula>F29&lt;0</formula>
    </cfRule>
  </conditionalFormatting>
  <conditionalFormatting sqref="H29:H61">
    <cfRule type="expression" dxfId="1819" priority="24">
      <formula>H29&gt;0</formula>
    </cfRule>
    <cfRule type="expression" dxfId="1818" priority="25">
      <formula>H29&lt;0</formula>
    </cfRule>
  </conditionalFormatting>
  <conditionalFormatting sqref="J38:J68">
    <cfRule type="expression" dxfId="1817" priority="22">
      <formula>J38&gt;0</formula>
    </cfRule>
    <cfRule type="expression" dxfId="1816" priority="23">
      <formula>J38&lt;0</formula>
    </cfRule>
  </conditionalFormatting>
  <conditionalFormatting sqref="J43">
    <cfRule type="expression" dxfId="1815" priority="20">
      <formula>J43&gt;0</formula>
    </cfRule>
    <cfRule type="expression" dxfId="1814" priority="21">
      <formula>J43&lt;0</formula>
    </cfRule>
  </conditionalFormatting>
  <conditionalFormatting sqref="Q9">
    <cfRule type="expression" dxfId="1813" priority="14">
      <formula>Q9&gt;0</formula>
    </cfRule>
    <cfRule type="expression" dxfId="1812" priority="15">
      <formula>Q9&lt;0</formula>
    </cfRule>
  </conditionalFormatting>
  <conditionalFormatting sqref="R4">
    <cfRule type="expression" dxfId="1811" priority="16">
      <formula>R4&gt;0</formula>
    </cfRule>
    <cfRule type="expression" dxfId="181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809" priority="11">
      <formula>F120&gt;0</formula>
    </cfRule>
    <cfRule type="expression" dxfId="1808" priority="12">
      <formula>F120&lt;0</formula>
    </cfRule>
  </conditionalFormatting>
  <conditionalFormatting sqref="H120:H160">
    <cfRule type="expression" dxfId="1807" priority="9">
      <formula>H120&gt;0</formula>
    </cfRule>
    <cfRule type="expression" dxfId="1806" priority="10">
      <formula>H120&lt;0</formula>
    </cfRule>
  </conditionalFormatting>
  <conditionalFormatting sqref="J129:J160">
    <cfRule type="expression" dxfId="1805" priority="7">
      <formula>J129&gt;0</formula>
    </cfRule>
    <cfRule type="expression" dxfId="1804" priority="8">
      <formula>J129&lt;0</formula>
    </cfRule>
  </conditionalFormatting>
  <conditionalFormatting sqref="J134">
    <cfRule type="expression" dxfId="1803" priority="5">
      <formula>J134&gt;0</formula>
    </cfRule>
    <cfRule type="expression" dxfId="1802" priority="6">
      <formula>J134&lt;0</formula>
    </cfRule>
  </conditionalFormatting>
  <conditionalFormatting sqref="J31:J40">
    <cfRule type="expression" dxfId="1801" priority="3">
      <formula>J31&gt;0</formula>
    </cfRule>
    <cfRule type="expression" dxfId="1800" priority="4">
      <formula>J31&lt;0</formula>
    </cfRule>
  </conditionalFormatting>
  <conditionalFormatting sqref="J36:J37">
    <cfRule type="expression" dxfId="1799" priority="1">
      <formula>J36&gt;0</formula>
    </cfRule>
    <cfRule type="expression" dxfId="179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160.5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160.5</v>
      </c>
      <c r="R4" s="504">
        <v>-4.3400000000000001E-2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2" t="s">
        <v>78</v>
      </c>
      <c r="P42" s="802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176.55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174.94500000000002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173.34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171.73500000000001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170.13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168.52500000000001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166.92000000000002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165.315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163.71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162.10499999999999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160.5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158.89500000000001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157.29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155.685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154.07999999999998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152.47499999999999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150.87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149.26500000000001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147.66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146.05500000000001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144.45000000000002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97" priority="35">
      <formula>N19&gt;0</formula>
    </cfRule>
    <cfRule type="expression" dxfId="179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95" priority="21">
      <formula>F25&gt;0</formula>
    </cfRule>
    <cfRule type="expression" dxfId="1794" priority="22">
      <formula>F25&lt;0</formula>
    </cfRule>
  </conditionalFormatting>
  <conditionalFormatting sqref="H25:H47">
    <cfRule type="expression" dxfId="1793" priority="19">
      <formula>H25&gt;0</formula>
    </cfRule>
    <cfRule type="expression" dxfId="1792" priority="20">
      <formula>H25&lt;0</formula>
    </cfRule>
  </conditionalFormatting>
  <conditionalFormatting sqref="I25:I27">
    <cfRule type="expression" dxfId="1791" priority="15">
      <formula>I25&gt;0</formula>
    </cfRule>
    <cfRule type="expression" dxfId="1790" priority="16">
      <formula>I25&lt;0</formula>
    </cfRule>
  </conditionalFormatting>
  <conditionalFormatting sqref="Q7">
    <cfRule type="expression" dxfId="1789" priority="5">
      <formula>Q7&gt;0</formula>
    </cfRule>
    <cfRule type="expression" dxfId="1788" priority="6">
      <formula>Q7&lt;0</formula>
    </cfRule>
  </conditionalFormatting>
  <conditionalFormatting sqref="Q8">
    <cfRule type="expression" dxfId="1787" priority="3">
      <formula>Q8&gt;0</formula>
    </cfRule>
    <cfRule type="expression" dxfId="178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96.68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96.68</v>
      </c>
      <c r="R4" s="487">
        <v>-3.3300000000000003E-2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106.34800000000001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105.38120000000002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104.41440000000001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103.44760000000001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102.48080000000002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101.51400000000001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100.5472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99.580400000000012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98.613600000000005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97.646800000000013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96.68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95.713200000000001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94.746400000000008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93.779600000000002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92.81280000000001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91.846000000000004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90.879199999999997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89.912400000000005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88.945600000000013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87.978800000000007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87.012000000000015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85" priority="9">
      <formula>F36&gt;0</formula>
    </cfRule>
    <cfRule type="expression" dxfId="1784" priority="10">
      <formula>F36&lt;0</formula>
    </cfRule>
  </conditionalFormatting>
  <conditionalFormatting sqref="F25:F35">
    <cfRule type="expression" dxfId="1783" priority="7">
      <formula>F25&gt;0</formula>
    </cfRule>
    <cfRule type="expression" dxfId="1782" priority="8">
      <formula>F25&lt;0</formula>
    </cfRule>
  </conditionalFormatting>
  <conditionalFormatting sqref="H25:H35">
    <cfRule type="expression" dxfId="1781" priority="5">
      <formula>H25&gt;0</formula>
    </cfRule>
    <cfRule type="expression" dxfId="1780" priority="6">
      <formula>H25&lt;0</formula>
    </cfRule>
  </conditionalFormatting>
  <conditionalFormatting sqref="Q7">
    <cfRule type="expression" dxfId="1779" priority="3">
      <formula>Q7&gt;0</formula>
    </cfRule>
    <cfRule type="expression" dxfId="1778" priority="4">
      <formula>Q7&lt;0</formula>
    </cfRule>
  </conditionalFormatting>
  <conditionalFormatting sqref="Q8">
    <cfRule type="expression" dxfId="1777" priority="1">
      <formula>Q8&gt;0</formula>
    </cfRule>
    <cfRule type="expression" dxfId="177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99.44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99.44</v>
      </c>
      <c r="R4" s="509">
        <v>-2.81E-2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747</v>
      </c>
      <c r="P20" s="7" t="s">
        <v>748</v>
      </c>
      <c r="Q20" s="7" t="s">
        <v>749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750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751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752</v>
      </c>
      <c r="P23" s="7" t="s">
        <v>753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734</v>
      </c>
      <c r="P24" s="7" t="s">
        <v>754</v>
      </c>
      <c r="Q24" s="7" t="s">
        <v>754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752</v>
      </c>
      <c r="P25" s="7" t="s">
        <v>755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756</v>
      </c>
      <c r="P26" s="7" t="s">
        <v>748</v>
      </c>
      <c r="Q26" s="7" t="s">
        <v>749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751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734</v>
      </c>
      <c r="P29" s="7" t="s">
        <v>754</v>
      </c>
      <c r="Q29" s="7" t="s">
        <v>754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757</v>
      </c>
      <c r="P30" s="7" t="s">
        <v>748</v>
      </c>
      <c r="Q30" s="7" t="s">
        <v>749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750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109.384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108.3896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107.3952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106.4008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105.4064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104.41200000000001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103.41760000000001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102.42319999999999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101.4288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100.4344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99.44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98.445599999999999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97.4512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96.456800000000001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95.462399999999988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94.467999999999989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93.47359999999999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92.479200000000006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91.484800000000007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90.490399999999994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89.495999999999995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75" priority="37">
      <formula>F25&gt;0</formula>
    </cfRule>
    <cfRule type="expression" dxfId="1774" priority="38">
      <formula>F25&lt;0</formula>
    </cfRule>
  </conditionalFormatting>
  <conditionalFormatting sqref="Q7">
    <cfRule type="expression" dxfId="1773" priority="35">
      <formula>Q7&gt;0</formula>
    </cfRule>
    <cfRule type="expression" dxfId="1772" priority="36">
      <formula>Q7&lt;0</formula>
    </cfRule>
  </conditionalFormatting>
  <conditionalFormatting sqref="Q8">
    <cfRule type="expression" dxfId="1771" priority="33">
      <formula>Q8&gt;0</formula>
    </cfRule>
    <cfRule type="expression" dxfId="1770" priority="34">
      <formula>Q8&lt;0</formula>
    </cfRule>
  </conditionalFormatting>
  <conditionalFormatting sqref="F44:F46">
    <cfRule type="expression" dxfId="1769" priority="31">
      <formula>F44&gt;0</formula>
    </cfRule>
    <cfRule type="expression" dxfId="1768" priority="32">
      <formula>F44&lt;0</formula>
    </cfRule>
  </conditionalFormatting>
  <conditionalFormatting sqref="H44:H46">
    <cfRule type="expression" dxfId="1767" priority="29">
      <formula>H44&gt;0</formula>
    </cfRule>
    <cfRule type="expression" dxfId="1766" priority="30">
      <formula>H44&lt;0</formula>
    </cfRule>
  </conditionalFormatting>
  <conditionalFormatting sqref="F89:F110">
    <cfRule type="expression" dxfId="1765" priority="27">
      <formula>F89&gt;0</formula>
    </cfRule>
    <cfRule type="expression" dxfId="1764" priority="28">
      <formula>F89&lt;0</formula>
    </cfRule>
  </conditionalFormatting>
  <conditionalFormatting sqref="H89:H110">
    <cfRule type="expression" dxfId="1763" priority="25">
      <formula>H89&gt;0</formula>
    </cfRule>
    <cfRule type="expression" dxfId="1762" priority="26">
      <formula>H89&lt;0</formula>
    </cfRule>
  </conditionalFormatting>
  <conditionalFormatting sqref="Q10">
    <cfRule type="expression" dxfId="1761" priority="23">
      <formula>Q10&gt;0</formula>
    </cfRule>
    <cfRule type="expression" dxfId="1760" priority="24">
      <formula>Q10&lt;0</formula>
    </cfRule>
  </conditionalFormatting>
  <conditionalFormatting sqref="J25:J38">
    <cfRule type="expression" dxfId="1759" priority="21">
      <formula>J25&gt;0</formula>
    </cfRule>
    <cfRule type="expression" dxfId="1758" priority="22">
      <formula>J25&lt;0</formula>
    </cfRule>
  </conditionalFormatting>
  <conditionalFormatting sqref="K25:K38">
    <cfRule type="expression" dxfId="1757" priority="19">
      <formula>K25&gt;0</formula>
    </cfRule>
    <cfRule type="expression" dxfId="1756" priority="20">
      <formula>K25&lt;0</formula>
    </cfRule>
  </conditionalFormatting>
  <conditionalFormatting sqref="L25:L38">
    <cfRule type="expression" dxfId="1755" priority="17">
      <formula>L25&gt;0</formula>
    </cfRule>
    <cfRule type="expression" dxfId="1754" priority="18">
      <formula>L25&lt;0</formula>
    </cfRule>
  </conditionalFormatting>
  <conditionalFormatting sqref="J40">
    <cfRule type="expression" dxfId="1753" priority="15">
      <formula>J40&gt;0</formula>
    </cfRule>
    <cfRule type="expression" dxfId="1752" priority="16">
      <formula>J40&lt;0</formula>
    </cfRule>
  </conditionalFormatting>
  <conditionalFormatting sqref="L39">
    <cfRule type="expression" dxfId="1751" priority="11">
      <formula>L39&gt;0</formula>
    </cfRule>
    <cfRule type="expression" dxfId="1750" priority="12">
      <formula>L39&lt;0</formula>
    </cfRule>
  </conditionalFormatting>
  <conditionalFormatting sqref="F39">
    <cfRule type="expression" dxfId="1749" priority="9">
      <formula>F39&gt;0</formula>
    </cfRule>
    <cfRule type="expression" dxfId="1748" priority="10">
      <formula>F39&lt;0</formula>
    </cfRule>
  </conditionalFormatting>
  <conditionalFormatting sqref="H39">
    <cfRule type="expression" dxfId="1747" priority="7">
      <formula>H39&gt;0</formula>
    </cfRule>
    <cfRule type="expression" dxfId="1746" priority="8">
      <formula>H39&lt;0</formula>
    </cfRule>
  </conditionalFormatting>
  <conditionalFormatting sqref="J41">
    <cfRule type="expression" dxfId="1745" priority="5">
      <formula>J41&gt;0</formula>
    </cfRule>
    <cfRule type="expression" dxfId="1744" priority="6">
      <formula>J41&lt;0</formula>
    </cfRule>
  </conditionalFormatting>
  <conditionalFormatting sqref="J43">
    <cfRule type="expression" dxfId="1743" priority="3">
      <formula>J43&gt;0</formula>
    </cfRule>
    <cfRule type="expression" dxfId="1742" priority="4">
      <formula>J43&lt;0</formula>
    </cfRule>
  </conditionalFormatting>
  <conditionalFormatting sqref="J44">
    <cfRule type="expression" dxfId="1741" priority="1">
      <formula>J44&gt;0</formula>
    </cfRule>
    <cfRule type="expression" dxfId="174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32.909999999999997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32.909999999999997</v>
      </c>
      <c r="R4" s="487">
        <v>1.89E-2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36.201000000000001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35.871899999999997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35.5428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35.213699999999996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34.884599999999999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34.555499999999995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34.226399999999998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33.897299999999994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33.568199999999997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33.239099999999993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32.909999999999997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32.5809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32.251799999999996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31.922699999999995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31.593599999999995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31.264499999999995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30.935399999999994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30.606299999999997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30.277199999999997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29.948099999999997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29.618999999999996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739" priority="31">
      <formula>F29&gt;0</formula>
    </cfRule>
    <cfRule type="expression" dxfId="1738" priority="32">
      <formula>F29&lt;0</formula>
    </cfRule>
  </conditionalFormatting>
  <conditionalFormatting sqref="F29 F31:F35">
    <cfRule type="expression" dxfId="1737" priority="33">
      <formula>F29&gt;0</formula>
    </cfRule>
    <cfRule type="expression" dxfId="1736" priority="34">
      <formula>F29&lt;0</formula>
    </cfRule>
  </conditionalFormatting>
  <conditionalFormatting sqref="H29 H31:H35">
    <cfRule type="expression" dxfId="1735" priority="29">
      <formula>H29&gt;0</formula>
    </cfRule>
    <cfRule type="expression" dxfId="1734" priority="30">
      <formula>H29&lt;0</formula>
    </cfRule>
  </conditionalFormatting>
  <conditionalFormatting sqref="F21:F28">
    <cfRule type="expression" dxfId="1733" priority="27">
      <formula>F21&gt;0</formula>
    </cfRule>
    <cfRule type="expression" dxfId="1732" priority="28">
      <formula>F21&lt;0</formula>
    </cfRule>
  </conditionalFormatting>
  <conditionalFormatting sqref="H21:H28">
    <cfRule type="expression" dxfId="1731" priority="25">
      <formula>H21&gt;0</formula>
    </cfRule>
    <cfRule type="expression" dxfId="1730" priority="26">
      <formula>H21&lt;0</formula>
    </cfRule>
  </conditionalFormatting>
  <conditionalFormatting sqref="Q8">
    <cfRule type="expression" dxfId="1729" priority="21">
      <formula>Q8&gt;0</formula>
    </cfRule>
    <cfRule type="expression" dxfId="1728" priority="22">
      <formula>Q8&lt;0</formula>
    </cfRule>
  </conditionalFormatting>
  <conditionalFormatting sqref="Q7">
    <cfRule type="expression" dxfId="1727" priority="23">
      <formula>Q7&gt;0</formula>
    </cfRule>
    <cfRule type="expression" dxfId="1726" priority="24">
      <formula>Q7&lt;0</formula>
    </cfRule>
  </conditionalFormatting>
  <conditionalFormatting sqref="F30">
    <cfRule type="expression" dxfId="1725" priority="19">
      <formula>F30&gt;0</formula>
    </cfRule>
    <cfRule type="expression" dxfId="1724" priority="20">
      <formula>F30&lt;0</formula>
    </cfRule>
  </conditionalFormatting>
  <conditionalFormatting sqref="H30">
    <cfRule type="expression" dxfId="1723" priority="17">
      <formula>H30&gt;0</formula>
    </cfRule>
    <cfRule type="expression" dxfId="1722" priority="18">
      <formula>H30&lt;0</formula>
    </cfRule>
  </conditionalFormatting>
  <conditionalFormatting sqref="F68 F70:F74">
    <cfRule type="expression" dxfId="1721" priority="13">
      <formula>F68&gt;0</formula>
    </cfRule>
    <cfRule type="expression" dxfId="1720" priority="14">
      <formula>F68&lt;0</formula>
    </cfRule>
  </conditionalFormatting>
  <conditionalFormatting sqref="F68 F70:F74">
    <cfRule type="expression" dxfId="1719" priority="15">
      <formula>F68&gt;0</formula>
    </cfRule>
    <cfRule type="expression" dxfId="1718" priority="16">
      <formula>F68&lt;0</formula>
    </cfRule>
  </conditionalFormatting>
  <conditionalFormatting sqref="H68 H70:H74">
    <cfRule type="expression" dxfId="1717" priority="11">
      <formula>H68&gt;0</formula>
    </cfRule>
    <cfRule type="expression" dxfId="1716" priority="12">
      <formula>H68&lt;0</formula>
    </cfRule>
  </conditionalFormatting>
  <conditionalFormatting sqref="F60:F67">
    <cfRule type="expression" dxfId="1715" priority="9">
      <formula>F60&gt;0</formula>
    </cfRule>
    <cfRule type="expression" dxfId="1714" priority="10">
      <formula>F60&lt;0</formula>
    </cfRule>
  </conditionalFormatting>
  <conditionalFormatting sqref="H60:H67">
    <cfRule type="expression" dxfId="1713" priority="7">
      <formula>H60&gt;0</formula>
    </cfRule>
    <cfRule type="expression" dxfId="1712" priority="8">
      <formula>H60&lt;0</formula>
    </cfRule>
  </conditionalFormatting>
  <conditionalFormatting sqref="F69">
    <cfRule type="expression" dxfId="1711" priority="5">
      <formula>F69&gt;0</formula>
    </cfRule>
    <cfRule type="expression" dxfId="1710" priority="6">
      <formula>F69&lt;0</formula>
    </cfRule>
  </conditionalFormatting>
  <conditionalFormatting sqref="H69">
    <cfRule type="expression" dxfId="1709" priority="3">
      <formula>H69&gt;0</formula>
    </cfRule>
    <cfRule type="expression" dxfId="1708" priority="4">
      <formula>H69&lt;0</formula>
    </cfRule>
  </conditionalFormatting>
  <conditionalFormatting sqref="Q10">
    <cfRule type="expression" dxfId="1707" priority="1">
      <formula>Q10&gt;0</formula>
    </cfRule>
    <cfRule type="expression" dxfId="170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36.72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36.72</v>
      </c>
      <c r="R4" s="487">
        <v>-7.7999999999999996E-3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2" t="s">
        <v>78</v>
      </c>
      <c r="P40" s="80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40.392000000000003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40.024799999999999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39.657600000000002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39.290399999999998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38.923200000000001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38.555999999999997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38.188800000000001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37.821599999999997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37.4544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37.087199999999996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36.72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36.352800000000002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35.985599999999998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35.618400000000001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35.251199999999997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34.884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34.516799999999996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34.1496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33.782400000000003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33.415199999999999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33.048000000000002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705" priority="11">
      <formula>F33&gt;0</formula>
    </cfRule>
    <cfRule type="expression" dxfId="1704" priority="12">
      <formula>F33&lt;0</formula>
    </cfRule>
  </conditionalFormatting>
  <conditionalFormatting sqref="Q7">
    <cfRule type="expression" dxfId="1703" priority="9">
      <formula>Q7&gt;0</formula>
    </cfRule>
    <cfRule type="expression" dxfId="1702" priority="10">
      <formula>Q7&lt;0</formula>
    </cfRule>
  </conditionalFormatting>
  <conditionalFormatting sqref="Q8">
    <cfRule type="expression" dxfId="1701" priority="7">
      <formula>Q8&gt;0</formula>
    </cfRule>
    <cfRule type="expression" dxfId="1700" priority="8">
      <formula>Q8&lt;0</formula>
    </cfRule>
  </conditionalFormatting>
  <conditionalFormatting sqref="F25:F32">
    <cfRule type="expression" dxfId="1699" priority="5">
      <formula>F25&gt;0</formula>
    </cfRule>
    <cfRule type="expression" dxfId="1698" priority="6">
      <formula>F25&lt;0</formula>
    </cfRule>
  </conditionalFormatting>
  <conditionalFormatting sqref="H25:H32">
    <cfRule type="expression" dxfId="1697" priority="3">
      <formula>H25&gt;0</formula>
    </cfRule>
    <cfRule type="expression" dxfId="1696" priority="4">
      <formula>H25&lt;0</formula>
    </cfRule>
  </conditionalFormatting>
  <conditionalFormatting sqref="Q10">
    <cfRule type="expression" dxfId="1695" priority="1">
      <formula>Q10&gt;0</formula>
    </cfRule>
    <cfRule type="expression" dxfId="16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11.19</v>
      </c>
      <c r="R4" s="487">
        <v>-2.2700000000000001E-2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6714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161.58999999999469</v>
      </c>
      <c r="R7" s="29">
        <v>43136</v>
      </c>
      <c r="T7" s="1">
        <v>43453</v>
      </c>
      <c r="U7" t="s">
        <v>901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-1121.83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-0.14316670984439428</v>
      </c>
      <c r="T9" s="29">
        <v>43103</v>
      </c>
      <c r="U9" t="s">
        <v>891</v>
      </c>
      <c r="X9" s="134"/>
    </row>
    <row r="10" spans="1:24" x14ac:dyDescent="0.25">
      <c r="A10" t="s">
        <v>842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892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893</v>
      </c>
      <c r="X11" s="134"/>
    </row>
    <row r="12" spans="1:24" x14ac:dyDescent="0.25">
      <c r="B12" s="48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902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2" t="s">
        <v>78</v>
      </c>
      <c r="P15" s="802"/>
      <c r="T15" s="1">
        <v>43114</v>
      </c>
      <c r="U15" t="s">
        <v>934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12.309000000000001</v>
      </c>
      <c r="U16" s="487" t="s">
        <v>935</v>
      </c>
      <c r="X16" s="134"/>
    </row>
    <row r="17" spans="1:24" x14ac:dyDescent="0.25">
      <c r="O17" s="81">
        <v>1.0900000000000001</v>
      </c>
      <c r="P17" s="81">
        <f t="shared" ref="P17:P21" si="4">O17*$Q$4</f>
        <v>12.197100000000001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12.0852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11.9733</v>
      </c>
      <c r="X19" s="134"/>
    </row>
    <row r="20" spans="1:24" x14ac:dyDescent="0.25">
      <c r="O20" s="81">
        <v>1.06</v>
      </c>
      <c r="P20" s="81">
        <f t="shared" si="4"/>
        <v>11.8614</v>
      </c>
      <c r="X20" s="134"/>
    </row>
    <row r="21" spans="1:24" x14ac:dyDescent="0.25">
      <c r="O21" s="81">
        <v>1.05</v>
      </c>
      <c r="P21" s="81">
        <f t="shared" si="4"/>
        <v>11.749499999999999</v>
      </c>
      <c r="X21" s="134"/>
    </row>
    <row r="22" spans="1:24" x14ac:dyDescent="0.25">
      <c r="O22" s="81">
        <v>1.04</v>
      </c>
      <c r="P22" s="81">
        <f>O22*$Q$4</f>
        <v>11.637599999999999</v>
      </c>
      <c r="X22" s="134"/>
    </row>
    <row r="23" spans="1:24" x14ac:dyDescent="0.25">
      <c r="O23" s="81">
        <v>1.03</v>
      </c>
      <c r="P23" s="81">
        <f t="shared" ref="P23:P36" si="5">O23*$Q$4</f>
        <v>11.525700000000001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5"/>
        <v>11.4138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11.3019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11.19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11.078099999999999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10.966199999999999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10.854299999999999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10.7424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10.6305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10.518599999999999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10.406700000000001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10.2948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10.1829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10.071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975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4" si="21">C40*(E40-D40)</f>
        <v>-781.73999999999955</v>
      </c>
      <c r="G40" s="39">
        <f t="shared" ref="G40:G44" si="22">D40*C40</f>
        <v>8035.74</v>
      </c>
      <c r="H40" s="226">
        <f t="shared" ref="H40:H44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976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93" priority="73">
      <formula>F32&gt;0</formula>
    </cfRule>
    <cfRule type="expression" dxfId="1692" priority="74">
      <formula>F32&lt;0</formula>
    </cfRule>
  </conditionalFormatting>
  <conditionalFormatting sqref="Q7">
    <cfRule type="expression" dxfId="1691" priority="71">
      <formula>Q7&gt;0</formula>
    </cfRule>
    <cfRule type="expression" dxfId="1690" priority="72">
      <formula>Q7&lt;0</formula>
    </cfRule>
  </conditionalFormatting>
  <conditionalFormatting sqref="Q8">
    <cfRule type="expression" dxfId="1689" priority="69">
      <formula>Q8&gt;0</formula>
    </cfRule>
    <cfRule type="expression" dxfId="168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87" priority="61">
      <formula>M58&gt;0</formula>
    </cfRule>
    <cfRule type="expression" dxfId="1686" priority="62">
      <formula>M58&lt;0</formula>
    </cfRule>
  </conditionalFormatting>
  <conditionalFormatting sqref="Q10">
    <cfRule type="expression" dxfId="1685" priority="59">
      <formula>Q10&gt;0</formula>
    </cfRule>
    <cfRule type="expression" dxfId="1684" priority="60">
      <formula>Q10&lt;0</formula>
    </cfRule>
  </conditionalFormatting>
  <conditionalFormatting sqref="F29:F31">
    <cfRule type="expression" dxfId="1683" priority="57">
      <formula>F29&gt;0</formula>
    </cfRule>
    <cfRule type="expression" dxfId="1682" priority="58">
      <formula>F29&lt;0</formula>
    </cfRule>
  </conditionalFormatting>
  <conditionalFormatting sqref="H29:H31">
    <cfRule type="expression" dxfId="1681" priority="55">
      <formula>H29&gt;0</formula>
    </cfRule>
    <cfRule type="expression" dxfId="1680" priority="56">
      <formula>H29&lt;0</formula>
    </cfRule>
  </conditionalFormatting>
  <conditionalFormatting sqref="F83:F94">
    <cfRule type="expression" dxfId="1679" priority="53">
      <formula>F83&gt;0</formula>
    </cfRule>
    <cfRule type="expression" dxfId="1678" priority="54">
      <formula>F83&lt;0</formula>
    </cfRule>
  </conditionalFormatting>
  <conditionalFormatting sqref="H83:H94">
    <cfRule type="expression" dxfId="1677" priority="51">
      <formula>H83&gt;0</formula>
    </cfRule>
    <cfRule type="expression" dxfId="1676" priority="52">
      <formula>H83&lt;0</formula>
    </cfRule>
  </conditionalFormatting>
  <conditionalFormatting sqref="J41">
    <cfRule type="expression" dxfId="1675" priority="49">
      <formula>J41&gt;0</formula>
    </cfRule>
    <cfRule type="expression" dxfId="1674" priority="50">
      <formula>J41&lt;0</formula>
    </cfRule>
  </conditionalFormatting>
  <conditionalFormatting sqref="J49 J39:J47">
    <cfRule type="expression" dxfId="1673" priority="47">
      <formula>J39&gt;0</formula>
    </cfRule>
    <cfRule type="expression" dxfId="1672" priority="48">
      <formula>J39&lt;0</formula>
    </cfRule>
  </conditionalFormatting>
  <conditionalFormatting sqref="F48 H48">
    <cfRule type="expression" dxfId="1671" priority="45">
      <formula>F48&gt;0</formula>
    </cfRule>
    <cfRule type="expression" dxfId="1670" priority="46">
      <formula>F48&lt;0</formula>
    </cfRule>
  </conditionalFormatting>
  <conditionalFormatting sqref="J48">
    <cfRule type="expression" dxfId="1669" priority="43">
      <formula>J48&gt;0</formula>
    </cfRule>
    <cfRule type="expression" dxfId="1668" priority="44">
      <formula>J48&lt;0</formula>
    </cfRule>
  </conditionalFormatting>
  <conditionalFormatting sqref="K45:K52">
    <cfRule type="expression" dxfId="1667" priority="41">
      <formula>K45&gt;0</formula>
    </cfRule>
    <cfRule type="expression" dxfId="1666" priority="42">
      <formula>K45&lt;0</formula>
    </cfRule>
  </conditionalFormatting>
  <conditionalFormatting sqref="K45:K52">
    <cfRule type="expression" dxfId="1665" priority="39">
      <formula>K45&gt;0</formula>
    </cfRule>
    <cfRule type="expression" dxfId="1664" priority="40">
      <formula>K45&lt;0</formula>
    </cfRule>
  </conditionalFormatting>
  <conditionalFormatting sqref="F102:F118 H102:H118 H120:H128 F120:F128">
    <cfRule type="expression" dxfId="1663" priority="35">
      <formula>F102&gt;0</formula>
    </cfRule>
    <cfRule type="expression" dxfId="1662" priority="36">
      <formula>F102&lt;0</formula>
    </cfRule>
  </conditionalFormatting>
  <conditionalFormatting sqref="F96:F101">
    <cfRule type="expression" dxfId="1661" priority="33">
      <formula>F96&gt;0</formula>
    </cfRule>
    <cfRule type="expression" dxfId="1660" priority="34">
      <formula>F96&lt;0</formula>
    </cfRule>
  </conditionalFormatting>
  <conditionalFormatting sqref="H96:H101">
    <cfRule type="expression" dxfId="1659" priority="31">
      <formula>H96&gt;0</formula>
    </cfRule>
    <cfRule type="expression" dxfId="1658" priority="32">
      <formula>H96&lt;0</formula>
    </cfRule>
  </conditionalFormatting>
  <conditionalFormatting sqref="J112">
    <cfRule type="expression" dxfId="1657" priority="29">
      <formula>J112&gt;0</formula>
    </cfRule>
    <cfRule type="expression" dxfId="1656" priority="30">
      <formula>J112&lt;0</formula>
    </cfRule>
  </conditionalFormatting>
  <conditionalFormatting sqref="J110:J118 J120">
    <cfRule type="expression" dxfId="1655" priority="27">
      <formula>J110&gt;0</formula>
    </cfRule>
    <cfRule type="expression" dxfId="1654" priority="28">
      <formula>J110&lt;0</formula>
    </cfRule>
  </conditionalFormatting>
  <conditionalFormatting sqref="F119 H119">
    <cfRule type="expression" dxfId="1653" priority="25">
      <formula>F119&gt;0</formula>
    </cfRule>
    <cfRule type="expression" dxfId="1652" priority="26">
      <formula>F119&lt;0</formula>
    </cfRule>
  </conditionalFormatting>
  <conditionalFormatting sqref="J119">
    <cfRule type="expression" dxfId="1651" priority="23">
      <formula>J119&gt;0</formula>
    </cfRule>
    <cfRule type="expression" dxfId="1650" priority="24">
      <formula>J119&lt;0</formula>
    </cfRule>
  </conditionalFormatting>
  <conditionalFormatting sqref="K112:K123">
    <cfRule type="expression" dxfId="1649" priority="21">
      <formula>K112&gt;0</formula>
    </cfRule>
    <cfRule type="expression" dxfId="1648" priority="22">
      <formula>K112&lt;0</formula>
    </cfRule>
  </conditionalFormatting>
  <conditionalFormatting sqref="K110:K123">
    <cfRule type="expression" dxfId="1647" priority="19">
      <formula>K110&gt;0</formula>
    </cfRule>
    <cfRule type="expression" dxfId="1646" priority="20">
      <formula>K110&lt;0</formula>
    </cfRule>
  </conditionalFormatting>
  <conditionalFormatting sqref="J121">
    <cfRule type="expression" dxfId="1645" priority="17">
      <formula>J121&gt;0</formula>
    </cfRule>
    <cfRule type="expression" dxfId="1644" priority="18">
      <formula>J121&lt;0</formula>
    </cfRule>
  </conditionalFormatting>
  <conditionalFormatting sqref="F25:F28">
    <cfRule type="expression" dxfId="1643" priority="15">
      <formula>F25&gt;0</formula>
    </cfRule>
    <cfRule type="expression" dxfId="1642" priority="16">
      <formula>F25&lt;0</formula>
    </cfRule>
  </conditionalFormatting>
  <conditionalFormatting sqref="H25:H28">
    <cfRule type="expression" dxfId="1641" priority="13">
      <formula>H25&gt;0</formula>
    </cfRule>
    <cfRule type="expression" dxfId="1640" priority="14">
      <formula>H25&lt;0</formula>
    </cfRule>
  </conditionalFormatting>
  <conditionalFormatting sqref="J27:J29">
    <cfRule type="expression" dxfId="1639" priority="11">
      <formula>J27&gt;0</formula>
    </cfRule>
    <cfRule type="expression" dxfId="1638" priority="12">
      <formula>J27&lt;0</formula>
    </cfRule>
  </conditionalFormatting>
  <conditionalFormatting sqref="J30:J31">
    <cfRule type="expression" dxfId="1637" priority="9">
      <formula>J30&gt;0</formula>
    </cfRule>
    <cfRule type="expression" dxfId="1636" priority="10">
      <formula>J30&lt;0</formula>
    </cfRule>
  </conditionalFormatting>
  <conditionalFormatting sqref="J33">
    <cfRule type="expression" dxfId="1635" priority="7">
      <formula>J33&gt;0</formula>
    </cfRule>
    <cfRule type="expression" dxfId="1634" priority="8">
      <formula>J33&lt;0</formula>
    </cfRule>
  </conditionalFormatting>
  <conditionalFormatting sqref="J34">
    <cfRule type="expression" dxfId="1633" priority="5">
      <formula>J34&gt;0</formula>
    </cfRule>
    <cfRule type="expression" dxfId="1632" priority="6">
      <formula>J34&lt;0</formula>
    </cfRule>
  </conditionalFormatting>
  <conditionalFormatting sqref="J35:J43">
    <cfRule type="expression" dxfId="1631" priority="3">
      <formula>J35&gt;0</formula>
    </cfRule>
    <cfRule type="expression" dxfId="1630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58.71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58.71</v>
      </c>
      <c r="R4" s="487">
        <v>-2.6200000000000001E-2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2" t="s">
        <v>78</v>
      </c>
      <c r="P40" s="802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64.581000000000003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63.993900000000004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63.406800000000004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62.819700000000005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62.232600000000005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61.645500000000006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61.058400000000006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60.471299999999999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59.8842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59.2971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58.71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58.122900000000001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57.535800000000002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56.948700000000002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56.361599999999996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55.774499999999996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55.187399999999997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54.600300000000004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54.013200000000005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53.426100000000005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52.838999999999999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629" priority="15">
      <formula>F39&gt;0</formula>
    </cfRule>
    <cfRule type="expression" dxfId="1628" priority="16">
      <formula>F39&lt;0</formula>
    </cfRule>
  </conditionalFormatting>
  <conditionalFormatting sqref="Q7">
    <cfRule type="expression" dxfId="1627" priority="13">
      <formula>Q7&gt;0</formula>
    </cfRule>
    <cfRule type="expression" dxfId="1626" priority="14">
      <formula>Q7&lt;0</formula>
    </cfRule>
  </conditionalFormatting>
  <conditionalFormatting sqref="Q8">
    <cfRule type="expression" dxfId="1625" priority="11">
      <formula>Q8&gt;0</formula>
    </cfRule>
    <cfRule type="expression" dxfId="1624" priority="12">
      <formula>Q8&lt;0</formula>
    </cfRule>
  </conditionalFormatting>
  <conditionalFormatting sqref="F25:F38">
    <cfRule type="expression" dxfId="1623" priority="9">
      <formula>F25&gt;0</formula>
    </cfRule>
    <cfRule type="expression" dxfId="1622" priority="10">
      <formula>F25&lt;0</formula>
    </cfRule>
  </conditionalFormatting>
  <conditionalFormatting sqref="H25:H38">
    <cfRule type="expression" dxfId="1621" priority="7">
      <formula>H25&gt;0</formula>
    </cfRule>
    <cfRule type="expression" dxfId="162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619" priority="3">
      <formula>M55&gt;0</formula>
    </cfRule>
    <cfRule type="expression" dxfId="1618" priority="4">
      <formula>M55&lt;0</formula>
    </cfRule>
  </conditionalFormatting>
  <conditionalFormatting sqref="Q10">
    <cfRule type="expression" dxfId="1617" priority="1">
      <formula>Q10&gt;0</formula>
    </cfRule>
    <cfRule type="expression" dxfId="16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38.299999999999997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38.299999999999997</v>
      </c>
      <c r="R4" s="487">
        <v>-2.69E-2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2" t="s">
        <v>78</v>
      </c>
      <c r="P40" s="802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41.747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41.363999999999997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40.981000000000002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40.597999999999999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40.214999999999996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39.832000000000001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39.448999999999998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39.065999999999995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38.683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38.299999999999997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37.916999999999994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37.533999999999999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37.150999999999996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36.767999999999994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36.384999999999998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36.001999999999995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35.619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35.235999999999997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34.853000000000002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34.47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615" priority="27">
      <formula>F27&gt;0</formula>
    </cfRule>
    <cfRule type="expression" dxfId="161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613" priority="15">
      <formula>Q8&gt;0</formula>
    </cfRule>
    <cfRule type="expression" dxfId="1612" priority="16">
      <formula>Q8&lt;0</formula>
    </cfRule>
  </conditionalFormatting>
  <conditionalFormatting sqref="Q7">
    <cfRule type="expression" dxfId="1611" priority="17">
      <formula>Q7&gt;0</formula>
    </cfRule>
    <cfRule type="expression" dxfId="1610" priority="18">
      <formula>Q7&lt;0</formula>
    </cfRule>
  </conditionalFormatting>
  <conditionalFormatting sqref="F37:F38">
    <cfRule type="expression" dxfId="1609" priority="13">
      <formula>F37&gt;0</formula>
    </cfRule>
    <cfRule type="expression" dxfId="1608" priority="14">
      <formula>F37&lt;0</formula>
    </cfRule>
  </conditionalFormatting>
  <conditionalFormatting sqref="H37:H38">
    <cfRule type="expression" dxfId="1607" priority="11">
      <formula>H37&gt;0</formula>
    </cfRule>
    <cfRule type="expression" dxfId="1606" priority="12">
      <formula>H37&lt;0</formula>
    </cfRule>
  </conditionalFormatting>
  <conditionalFormatting sqref="F23:F26 H23:H26">
    <cfRule type="expression" dxfId="1605" priority="9">
      <formula>F23&gt;0</formula>
    </cfRule>
    <cfRule type="expression" dxfId="1604" priority="10">
      <formula>F23&lt;0</formula>
    </cfRule>
  </conditionalFormatting>
  <conditionalFormatting sqref="Q10">
    <cfRule type="expression" dxfId="1603" priority="3">
      <formula>Q10&gt;0</formula>
    </cfRule>
    <cfRule type="expression" dxfId="1602" priority="4">
      <formula>Q10&lt;0</formula>
    </cfRule>
  </conditionalFormatting>
  <conditionalFormatting sqref="F22 H22">
    <cfRule type="expression" dxfId="1601" priority="1">
      <formula>F22&gt;0</formula>
    </cfRule>
    <cfRule type="expression" dxfId="1600" priority="2">
      <formula>F22&lt;0</formula>
    </cfRule>
  </conditionalFormatting>
  <conditionalFormatting sqref="M41">
    <cfRule type="expression" dxfId="1599" priority="5">
      <formula>M41&gt;0</formula>
    </cfRule>
    <cfRule type="expression" dxfId="15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63.48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63.48</v>
      </c>
      <c r="R4" s="487">
        <v>1.0500000000000001E-2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69.828000000000003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69.193200000000004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68.558400000000006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67.923600000000008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67.288799999999995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66.653999999999996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66.019199999999998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65.384399999999999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64.749600000000001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64.114800000000002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63.48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62.845199999999998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62.210399999999993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61.575599999999994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60.940799999999996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60.305999999999997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59.671199999999992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59.0364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58.401600000000002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57.766799999999996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57.131999999999998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97" priority="29">
      <formula>F25&gt;0</formula>
    </cfRule>
    <cfRule type="expression" dxfId="1596" priority="30">
      <formula>F25&lt;0</formula>
    </cfRule>
  </conditionalFormatting>
  <conditionalFormatting sqref="Q7">
    <cfRule type="expression" dxfId="1595" priority="27">
      <formula>Q7&gt;0</formula>
    </cfRule>
    <cfRule type="expression" dxfId="1594" priority="28">
      <formula>Q7&lt;0</formula>
    </cfRule>
  </conditionalFormatting>
  <conditionalFormatting sqref="Q8">
    <cfRule type="expression" dxfId="1593" priority="25">
      <formula>Q8&gt;0</formula>
    </cfRule>
    <cfRule type="expression" dxfId="1592" priority="26">
      <formula>Q8&lt;0</formula>
    </cfRule>
  </conditionalFormatting>
  <conditionalFormatting sqref="Q10">
    <cfRule type="expression" dxfId="1591" priority="13">
      <formula>Q10&gt;0</formula>
    </cfRule>
    <cfRule type="expression" dxfId="1590" priority="14">
      <formula>Q10&lt;0</formula>
    </cfRule>
  </conditionalFormatting>
  <conditionalFormatting sqref="M46">
    <cfRule type="expression" dxfId="1589" priority="11">
      <formula>M46&gt;0</formula>
    </cfRule>
    <cfRule type="expression" dxfId="1588" priority="12">
      <formula>M46&lt;0</formula>
    </cfRule>
  </conditionalFormatting>
  <conditionalFormatting sqref="F80:F88 H80:H88">
    <cfRule type="expression" dxfId="1587" priority="9">
      <formula>F80&gt;0</formula>
    </cfRule>
    <cfRule type="expression" dxfId="1586" priority="10">
      <formula>F80&lt;0</formula>
    </cfRule>
  </conditionalFormatting>
  <conditionalFormatting sqref="F75:F79">
    <cfRule type="expression" dxfId="1585" priority="7">
      <formula>F75&gt;0</formula>
    </cfRule>
    <cfRule type="expression" dxfId="1584" priority="8">
      <formula>F75&lt;0</formula>
    </cfRule>
  </conditionalFormatting>
  <conditionalFormatting sqref="H75:H79">
    <cfRule type="expression" dxfId="1583" priority="5">
      <formula>H75&gt;0</formula>
    </cfRule>
    <cfRule type="expression" dxfId="1582" priority="6">
      <formula>H75&lt;0</formula>
    </cfRule>
  </conditionalFormatting>
  <conditionalFormatting sqref="F71:F74">
    <cfRule type="expression" dxfId="1581" priority="3">
      <formula>F71&gt;0</formula>
    </cfRule>
    <cfRule type="expression" dxfId="1580" priority="4">
      <formula>F71&lt;0</formula>
    </cfRule>
  </conditionalFormatting>
  <conditionalFormatting sqref="H71:H74">
    <cfRule type="expression" dxfId="1579" priority="1">
      <formula>H71&gt;0</formula>
    </cfRule>
    <cfRule type="expression" dxfId="15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32.090000000000003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32.090000000000003</v>
      </c>
      <c r="R4" s="509">
        <v>-2.3699999999999999E-2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35.299000000000007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34.978100000000005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34.657200000000003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34.336300000000008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34.015400000000007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33.694500000000005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33.373600000000003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33.052700000000002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32.731800000000007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32.410900000000005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32.090000000000003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31.769100000000002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31.448200000000003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31.127300000000002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30.806400000000004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30.485500000000002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30.1646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29.843700000000005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29.522800000000004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29.201900000000006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28.881000000000004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77" priority="21">
      <formula>F47&gt;0</formula>
    </cfRule>
    <cfRule type="expression" dxfId="1576" priority="22">
      <formula>F47&lt;0</formula>
    </cfRule>
  </conditionalFormatting>
  <conditionalFormatting sqref="Q7">
    <cfRule type="expression" dxfId="1575" priority="19">
      <formula>Q7&gt;0</formula>
    </cfRule>
    <cfRule type="expression" dxfId="1574" priority="20">
      <formula>Q7&lt;0</formula>
    </cfRule>
  </conditionalFormatting>
  <conditionalFormatting sqref="Q8">
    <cfRule type="expression" dxfId="1573" priority="17">
      <formula>Q8&gt;0</formula>
    </cfRule>
    <cfRule type="expression" dxfId="1572" priority="18">
      <formula>Q8&lt;0</formula>
    </cfRule>
  </conditionalFormatting>
  <conditionalFormatting sqref="F25:F46">
    <cfRule type="expression" dxfId="1571" priority="15">
      <formula>F25&gt;0</formula>
    </cfRule>
    <cfRule type="expression" dxfId="1570" priority="16">
      <formula>F25&lt;0</formula>
    </cfRule>
  </conditionalFormatting>
  <conditionalFormatting sqref="H25:H46">
    <cfRule type="expression" dxfId="1569" priority="13">
      <formula>H25&gt;0</formula>
    </cfRule>
    <cfRule type="expression" dxfId="1568" priority="14">
      <formula>H25&lt;0</formula>
    </cfRule>
  </conditionalFormatting>
  <conditionalFormatting sqref="F89:F110">
    <cfRule type="expression" dxfId="1567" priority="11">
      <formula>F89&gt;0</formula>
    </cfRule>
    <cfRule type="expression" dxfId="1566" priority="12">
      <formula>F89&lt;0</formula>
    </cfRule>
  </conditionalFormatting>
  <conditionalFormatting sqref="H89:H110">
    <cfRule type="expression" dxfId="1565" priority="9">
      <formula>H89&gt;0</formula>
    </cfRule>
    <cfRule type="expression" dxfId="1564" priority="10">
      <formula>H89&lt;0</formula>
    </cfRule>
  </conditionalFormatting>
  <conditionalFormatting sqref="Q10">
    <cfRule type="expression" dxfId="1563" priority="7">
      <formula>Q10&gt;0</formula>
    </cfRule>
    <cfRule type="expression" dxfId="1562" priority="8">
      <formula>Q10&lt;0</formula>
    </cfRule>
  </conditionalFormatting>
  <conditionalFormatting sqref="J25:J38">
    <cfRule type="expression" dxfId="1561" priority="5">
      <formula>J25&gt;0</formula>
    </cfRule>
    <cfRule type="expression" dxfId="1560" priority="6">
      <formula>J25&lt;0</formula>
    </cfRule>
  </conditionalFormatting>
  <conditionalFormatting sqref="K25:K38">
    <cfRule type="expression" dxfId="1559" priority="3">
      <formula>K25&gt;0</formula>
    </cfRule>
    <cfRule type="expression" dxfId="1558" priority="4">
      <formula>K25&lt;0</formula>
    </cfRule>
  </conditionalFormatting>
  <conditionalFormatting sqref="L25:L38">
    <cfRule type="expression" dxfId="1557" priority="1">
      <formula>L25&gt;0</formula>
    </cfRule>
    <cfRule type="expression" dxfId="15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65.72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65.72</v>
      </c>
      <c r="R4" s="487">
        <v>-2.7199999999999998E-2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72.292000000000002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71.634799999999998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70.97760000000001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70.320400000000006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69.663200000000003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69.006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68.348799999999997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67.691599999999994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67.034400000000005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66.377200000000002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65.72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65.062799999999996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64.405599999999993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63.748399999999997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63.091199999999994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62.433999999999997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61.776799999999994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61.119600000000005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60.462400000000002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59.805199999999999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59.148000000000003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55" priority="23">
      <formula>F34&gt;0</formula>
    </cfRule>
    <cfRule type="expression" dxfId="1554" priority="24">
      <formula>F34&lt;0</formula>
    </cfRule>
  </conditionalFormatting>
  <conditionalFormatting sqref="Q7">
    <cfRule type="expression" dxfId="1553" priority="21">
      <formula>Q7&gt;0</formula>
    </cfRule>
    <cfRule type="expression" dxfId="1552" priority="22">
      <formula>Q7&lt;0</formula>
    </cfRule>
  </conditionalFormatting>
  <conditionalFormatting sqref="Q8">
    <cfRule type="expression" dxfId="1551" priority="19">
      <formula>Q8&gt;0</formula>
    </cfRule>
    <cfRule type="expression" dxfId="1550" priority="20">
      <formula>Q8&lt;0</formula>
    </cfRule>
  </conditionalFormatting>
  <conditionalFormatting sqref="F25:F33">
    <cfRule type="expression" dxfId="1549" priority="17">
      <formula>F25&gt;0</formula>
    </cfRule>
    <cfRule type="expression" dxfId="1548" priority="18">
      <formula>F25&lt;0</formula>
    </cfRule>
  </conditionalFormatting>
  <conditionalFormatting sqref="H25:H33">
    <cfRule type="expression" dxfId="1547" priority="15">
      <formula>H25&gt;0</formula>
    </cfRule>
    <cfRule type="expression" dxfId="1546" priority="16">
      <formula>H25&lt;0</formula>
    </cfRule>
  </conditionalFormatting>
  <conditionalFormatting sqref="M46">
    <cfRule type="expression" dxfId="1545" priority="13">
      <formula>M46&gt;0</formula>
    </cfRule>
    <cfRule type="expression" dxfId="1544" priority="14">
      <formula>M46&lt;0</formula>
    </cfRule>
  </conditionalFormatting>
  <conditionalFormatting sqref="F79:F87 H79:H87">
    <cfRule type="expression" dxfId="1543" priority="11">
      <formula>F79&gt;0</formula>
    </cfRule>
    <cfRule type="expression" dxfId="1542" priority="12">
      <formula>F79&lt;0</formula>
    </cfRule>
  </conditionalFormatting>
  <conditionalFormatting sqref="F70:F78">
    <cfRule type="expression" dxfId="1541" priority="9">
      <formula>F70&gt;0</formula>
    </cfRule>
    <cfRule type="expression" dxfId="1540" priority="10">
      <formula>F70&lt;0</formula>
    </cfRule>
  </conditionalFormatting>
  <conditionalFormatting sqref="H70:H78">
    <cfRule type="expression" dxfId="1539" priority="7">
      <formula>H70&gt;0</formula>
    </cfRule>
    <cfRule type="expression" dxfId="1538" priority="8">
      <formula>H70&lt;0</formula>
    </cfRule>
  </conditionalFormatting>
  <conditionalFormatting sqref="J27:K27 J30:K30 J33:K33 J36:K36 J39:K39 J42:K42">
    <cfRule type="expression" dxfId="1537" priority="5">
      <formula>J27&gt;0</formula>
    </cfRule>
    <cfRule type="expression" dxfId="1536" priority="6">
      <formula>J27&lt;0</formula>
    </cfRule>
  </conditionalFormatting>
  <conditionalFormatting sqref="J28:K29 J31:K32 J34:K35 J37:K38 J40:K41">
    <cfRule type="expression" dxfId="1535" priority="3">
      <formula>J28&gt;0</formula>
    </cfRule>
    <cfRule type="expression" dxfId="1534" priority="4">
      <formula>J28&lt;0</formula>
    </cfRule>
  </conditionalFormatting>
  <conditionalFormatting sqref="L27:L42">
    <cfRule type="expression" dxfId="1533" priority="1">
      <formula>L27&gt;0</formula>
    </cfRule>
    <cfRule type="expression" dxfId="153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29.11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29.11</v>
      </c>
      <c r="R4" s="487">
        <v>-3.2899999999999999E-2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32.021000000000001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31.729900000000001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31.438800000000001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31.1477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30.8566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30.5655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30.2744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29.9833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29.6922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29.4011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29.11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28.818899999999999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28.527799999999999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28.236699999999999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27.945599999999999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27.654499999999999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27.363399999999999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27.072300000000002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26.781200000000002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26.490100000000002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26.199000000000002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531" priority="9">
      <formula>F57&gt;0</formula>
    </cfRule>
    <cfRule type="expression" dxfId="1530" priority="10">
      <formula>F57&lt;0</formula>
    </cfRule>
  </conditionalFormatting>
  <conditionalFormatting sqref="Q7">
    <cfRule type="expression" dxfId="1529" priority="7">
      <formula>Q7&gt;0</formula>
    </cfRule>
    <cfRule type="expression" dxfId="1528" priority="8">
      <formula>Q7&lt;0</formula>
    </cfRule>
  </conditionalFormatting>
  <conditionalFormatting sqref="Q8">
    <cfRule type="expression" dxfId="1527" priority="5">
      <formula>Q8&gt;0</formula>
    </cfRule>
    <cfRule type="expression" dxfId="1526" priority="6">
      <formula>Q8&lt;0</formula>
    </cfRule>
  </conditionalFormatting>
  <conditionalFormatting sqref="F25:F56">
    <cfRule type="expression" dxfId="1525" priority="3">
      <formula>F25&gt;0</formula>
    </cfRule>
    <cfRule type="expression" dxfId="1524" priority="4">
      <formula>F25&lt;0</formula>
    </cfRule>
  </conditionalFormatting>
  <conditionalFormatting sqref="H25:H56">
    <cfRule type="expression" dxfId="1523" priority="1">
      <formula>H25&gt;0</formula>
    </cfRule>
    <cfRule type="expression" dxfId="15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76.45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76.45</v>
      </c>
      <c r="R4" s="487">
        <v>-2.98E-2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84.095000000000013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83.330500000000015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82.566000000000003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81.801500000000004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81.037000000000006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80.272500000000008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79.50800000000001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78.743500000000012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77.978999999999999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77.214500000000001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76.45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75.685500000000005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74.921000000000006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74.156499999999994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73.391999999999996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72.627499999999998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71.863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71.098500000000001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70.334000000000003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69.569500000000005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68.805000000000007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521" priority="15">
      <formula>F57&gt;0</formula>
    </cfRule>
    <cfRule type="expression" dxfId="1520" priority="16">
      <formula>F57&lt;0</formula>
    </cfRule>
  </conditionalFormatting>
  <conditionalFormatting sqref="Q7">
    <cfRule type="expression" dxfId="1519" priority="13">
      <formula>Q7&gt;0</formula>
    </cfRule>
    <cfRule type="expression" dxfId="1518" priority="14">
      <formula>Q7&lt;0</formula>
    </cfRule>
  </conditionalFormatting>
  <conditionalFormatting sqref="Q8">
    <cfRule type="expression" dxfId="1517" priority="11">
      <formula>Q8&gt;0</formula>
    </cfRule>
    <cfRule type="expression" dxfId="1516" priority="12">
      <formula>Q8&lt;0</formula>
    </cfRule>
  </conditionalFormatting>
  <conditionalFormatting sqref="F25:F56">
    <cfRule type="expression" dxfId="1515" priority="9">
      <formula>F25&gt;0</formula>
    </cfRule>
    <cfRule type="expression" dxfId="1514" priority="10">
      <formula>F25&lt;0</formula>
    </cfRule>
  </conditionalFormatting>
  <conditionalFormatting sqref="H25:H56">
    <cfRule type="expression" dxfId="1513" priority="7">
      <formula>H25&gt;0</formula>
    </cfRule>
    <cfRule type="expression" dxfId="1512" priority="8">
      <formula>H25&lt;0</formula>
    </cfRule>
  </conditionalFormatting>
  <conditionalFormatting sqref="M58">
    <cfRule type="expression" dxfId="1511" priority="5">
      <formula>M58&gt;0</formula>
    </cfRule>
    <cfRule type="expression" dxfId="1510" priority="6">
      <formula>M58&lt;0</formula>
    </cfRule>
  </conditionalFormatting>
  <conditionalFormatting sqref="F84:F115">
    <cfRule type="expression" dxfId="1509" priority="3">
      <formula>F84&gt;0</formula>
    </cfRule>
    <cfRule type="expression" dxfId="1508" priority="4">
      <formula>F84&lt;0</formula>
    </cfRule>
  </conditionalFormatting>
  <conditionalFormatting sqref="H84:H115">
    <cfRule type="expression" dxfId="1507" priority="1">
      <formula>H84&gt;0</formula>
    </cfRule>
    <cfRule type="expression" dxfId="15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195.64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195.64</v>
      </c>
      <c r="R4" s="509">
        <v>-1.8800000000000001E-2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215.20400000000001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213.24760000000001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211.2912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209.3348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207.3784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205.422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203.46559999999999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201.50919999999999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199.55279999999999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197.59639999999999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195.64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193.68359999999998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191.72719999999998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189.77079999999998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187.81439999999998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185.85799999999998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183.90159999999997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181.9452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179.9888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178.0324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176.07599999999999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5" priority="21">
      <formula>F47&gt;0</formula>
    </cfRule>
    <cfRule type="expression" dxfId="1504" priority="22">
      <formula>F47&lt;0</formula>
    </cfRule>
  </conditionalFormatting>
  <conditionalFormatting sqref="Q7">
    <cfRule type="expression" dxfId="1503" priority="19">
      <formula>Q7&gt;0</formula>
    </cfRule>
    <cfRule type="expression" dxfId="1502" priority="20">
      <formula>Q7&lt;0</formula>
    </cfRule>
  </conditionalFormatting>
  <conditionalFormatting sqref="Q8">
    <cfRule type="expression" dxfId="1501" priority="17">
      <formula>Q8&gt;0</formula>
    </cfRule>
    <cfRule type="expression" dxfId="1500" priority="18">
      <formula>Q8&lt;0</formula>
    </cfRule>
  </conditionalFormatting>
  <conditionalFormatting sqref="F25:F46">
    <cfRule type="expression" dxfId="1499" priority="15">
      <formula>F25&gt;0</formula>
    </cfRule>
    <cfRule type="expression" dxfId="1498" priority="16">
      <formula>F25&lt;0</formula>
    </cfRule>
  </conditionalFormatting>
  <conditionalFormatting sqref="H25:H46">
    <cfRule type="expression" dxfId="1497" priority="13">
      <formula>H25&gt;0</formula>
    </cfRule>
    <cfRule type="expression" dxfId="1496" priority="14">
      <formula>H25&lt;0</formula>
    </cfRule>
  </conditionalFormatting>
  <conditionalFormatting sqref="F89:F110">
    <cfRule type="expression" dxfId="1495" priority="11">
      <formula>F89&gt;0</formula>
    </cfRule>
    <cfRule type="expression" dxfId="1494" priority="12">
      <formula>F89&lt;0</formula>
    </cfRule>
  </conditionalFormatting>
  <conditionalFormatting sqref="H89:H110">
    <cfRule type="expression" dxfId="1493" priority="9">
      <formula>H89&gt;0</formula>
    </cfRule>
    <cfRule type="expression" dxfId="1492" priority="10">
      <formula>H89&lt;0</formula>
    </cfRule>
  </conditionalFormatting>
  <conditionalFormatting sqref="Q10">
    <cfRule type="expression" dxfId="1491" priority="7">
      <formula>Q10&gt;0</formula>
    </cfRule>
    <cfRule type="expression" dxfId="1490" priority="8">
      <formula>Q10&lt;0</formula>
    </cfRule>
  </conditionalFormatting>
  <conditionalFormatting sqref="J25:J38">
    <cfRule type="expression" dxfId="1489" priority="5">
      <formula>J25&gt;0</formula>
    </cfRule>
    <cfRule type="expression" dxfId="1488" priority="6">
      <formula>J25&lt;0</formula>
    </cfRule>
  </conditionalFormatting>
  <conditionalFormatting sqref="K25:K38">
    <cfRule type="expression" dxfId="1487" priority="3">
      <formula>K25&gt;0</formula>
    </cfRule>
    <cfRule type="expression" dxfId="1486" priority="4">
      <formula>K25&lt;0</formula>
    </cfRule>
  </conditionalFormatting>
  <conditionalFormatting sqref="L25:L38">
    <cfRule type="expression" dxfId="1485" priority="1">
      <formula>L25&gt;0</formula>
    </cfRule>
    <cfRule type="expression" dxfId="148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50" activePane="bottomLeft" state="frozen"/>
      <selection pane="bottomLeft" activeCell="C59" sqref="C59:F5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9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5000</v>
      </c>
      <c r="Y2" s="62">
        <v>42804</v>
      </c>
      <c r="Z2" s="803" t="s">
        <v>725</v>
      </c>
      <c r="AA2" s="803"/>
      <c r="AB2" s="803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1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15.873623999999987</v>
      </c>
      <c r="Y3" s="62">
        <v>42866</v>
      </c>
      <c r="Z3" s="803" t="s">
        <v>726</v>
      </c>
      <c r="AA3" s="803"/>
      <c r="AB3" s="803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17.52</v>
      </c>
      <c r="R4" s="487">
        <v>-4.9399999999999999E-2</v>
      </c>
      <c r="Y4" s="62">
        <v>43088</v>
      </c>
      <c r="Z4" s="754" t="s">
        <v>838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787</v>
      </c>
      <c r="O5" s="11" t="s">
        <v>67</v>
      </c>
      <c r="Q5" s="3">
        <f>Q4*Q2</f>
        <v>87600</v>
      </c>
      <c r="Y5" s="62">
        <v>43096</v>
      </c>
      <c r="Z5" s="754" t="s">
        <v>843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79368.119999999937</v>
      </c>
      <c r="Y6" s="62">
        <v>43103</v>
      </c>
      <c r="Z6" s="754" t="s">
        <v>894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22847.451000001689</v>
      </c>
      <c r="R7">
        <v>3300</v>
      </c>
      <c r="U7" s="179"/>
      <c r="Y7" s="62"/>
      <c r="Z7" s="754" t="s">
        <v>895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8231.8800000000629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0.10371771436692805</v>
      </c>
      <c r="Y9" s="62">
        <v>43106</v>
      </c>
      <c r="Z9" s="765" t="s">
        <v>917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1.1415525114155252E-2</v>
      </c>
      <c r="R11">
        <f>0.05</f>
        <v>0.05</v>
      </c>
      <c r="Y11" s="62">
        <v>43117</v>
      </c>
      <c r="Z11" s="754" t="s">
        <v>956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962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738</v>
      </c>
      <c r="Q14" s="694" t="s">
        <v>739</v>
      </c>
      <c r="R14" s="692" t="s">
        <v>732</v>
      </c>
      <c r="S14" s="692" t="s">
        <v>733</v>
      </c>
      <c r="T14" s="694" t="s">
        <v>735</v>
      </c>
      <c r="U14" s="694" t="s">
        <v>736</v>
      </c>
      <c r="V14" s="692" t="s">
        <v>734</v>
      </c>
      <c r="W14" s="693" t="s">
        <v>737</v>
      </c>
      <c r="Y14" s="62"/>
      <c r="Z14" s="754" t="s">
        <v>965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740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741</v>
      </c>
      <c r="Q16" s="691" t="s">
        <v>731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964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963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6">
        <v>43145</v>
      </c>
      <c r="Z18" s="754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2" t="s">
        <v>78</v>
      </c>
      <c r="P41" s="802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21.374399999999998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21.199199999999998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21.023999999999997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20.848799999999997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20.673599999999997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20.498399999999997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20.323199999999996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20.148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19.972799999999999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19.797599999999999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19.622400000000003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19.447200000000002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19.272000000000002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19.096800000000002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18.921600000000002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18.746400000000001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18.571200000000001</v>
      </c>
    </row>
    <row r="59" spans="2:16" x14ac:dyDescent="0.25">
      <c r="C59" s="4"/>
      <c r="O59" s="81">
        <v>1.05</v>
      </c>
      <c r="P59" s="81">
        <f t="shared" si="3"/>
        <v>18.396000000000001</v>
      </c>
    </row>
    <row r="60" spans="2:16" x14ac:dyDescent="0.25">
      <c r="O60" s="81">
        <v>1.04</v>
      </c>
      <c r="P60" s="81">
        <f t="shared" si="3"/>
        <v>18.220800000000001</v>
      </c>
    </row>
    <row r="61" spans="2:16" x14ac:dyDescent="0.25">
      <c r="O61" s="81">
        <v>1.03</v>
      </c>
      <c r="P61" s="81">
        <f t="shared" si="3"/>
        <v>18.0456</v>
      </c>
    </row>
    <row r="62" spans="2:16" x14ac:dyDescent="0.25">
      <c r="O62" s="81">
        <v>1.02</v>
      </c>
      <c r="P62" s="81">
        <f t="shared" si="3"/>
        <v>17.8704</v>
      </c>
    </row>
    <row r="63" spans="2:16" x14ac:dyDescent="0.25">
      <c r="O63" s="81">
        <v>1.01</v>
      </c>
      <c r="P63" s="81">
        <f t="shared" si="3"/>
        <v>17.6952</v>
      </c>
    </row>
    <row r="64" spans="2:16" x14ac:dyDescent="0.25">
      <c r="O64" s="81">
        <v>1</v>
      </c>
      <c r="P64" s="81">
        <f t="shared" si="3"/>
        <v>17.52</v>
      </c>
    </row>
    <row r="65" spans="1:16" x14ac:dyDescent="0.25">
      <c r="O65" s="81">
        <v>0.99</v>
      </c>
      <c r="P65" s="81">
        <f t="shared" si="3"/>
        <v>17.344799999999999</v>
      </c>
    </row>
    <row r="66" spans="1:16" x14ac:dyDescent="0.25">
      <c r="O66" s="81">
        <v>0.98</v>
      </c>
      <c r="P66" s="81">
        <f t="shared" si="3"/>
        <v>17.169599999999999</v>
      </c>
    </row>
    <row r="67" spans="1:16" x14ac:dyDescent="0.25">
      <c r="O67" s="81">
        <v>0.97</v>
      </c>
      <c r="P67" s="81">
        <f t="shared" si="3"/>
        <v>16.994399999999999</v>
      </c>
    </row>
    <row r="68" spans="1:16" x14ac:dyDescent="0.25">
      <c r="G68" s="29"/>
      <c r="O68" s="81">
        <v>0.96</v>
      </c>
      <c r="P68" s="81">
        <f t="shared" si="3"/>
        <v>16.819199999999999</v>
      </c>
    </row>
    <row r="69" spans="1:16" x14ac:dyDescent="0.25">
      <c r="A69" s="31" t="s">
        <v>81</v>
      </c>
      <c r="B69" s="490"/>
      <c r="C69" s="71">
        <f>SUM(C2:C68)</f>
        <v>16300</v>
      </c>
      <c r="D69" s="18"/>
      <c r="E69" s="18"/>
      <c r="F69" s="18">
        <f>SUM(F2:F68)</f>
        <v>249398.84999999998</v>
      </c>
      <c r="G69" s="14"/>
      <c r="H69" s="71">
        <f>SUM(H2:H68)</f>
        <v>11300</v>
      </c>
      <c r="I69" s="79"/>
      <c r="J69" s="18"/>
      <c r="K69" s="18">
        <f>SUM(K2:K68)</f>
        <v>168692.48000000004</v>
      </c>
      <c r="L69" s="14"/>
      <c r="M69" s="18">
        <f>SUM(M2:M68)</f>
        <v>1338.25</v>
      </c>
      <c r="O69" s="81">
        <v>0.95</v>
      </c>
      <c r="P69" s="81">
        <f t="shared" si="3"/>
        <v>16.643999999999998</v>
      </c>
    </row>
    <row r="70" spans="1:16" ht="15.75" thickBot="1" x14ac:dyDescent="0.3">
      <c r="A70" s="347" t="s">
        <v>194</v>
      </c>
      <c r="B70" s="491"/>
      <c r="C70" s="349">
        <f>SumByColor($A$70, C2:C68)</f>
        <v>11300</v>
      </c>
      <c r="D70" s="349"/>
      <c r="E70" s="349"/>
      <c r="F70" s="350">
        <f>SumByColor($A$70, F2:F68)</f>
        <v>165609</v>
      </c>
      <c r="G70" s="349"/>
      <c r="H70" s="349">
        <f>SumByColor($A$70, H2:H68)</f>
        <v>11300</v>
      </c>
      <c r="I70" s="349"/>
      <c r="J70" s="350"/>
      <c r="K70" s="350">
        <f>SumByColor($A$70, K2:K68)</f>
        <v>168696</v>
      </c>
      <c r="L70" s="349"/>
      <c r="M70" s="350">
        <f>SumByColor($A$70, M2:M68)</f>
        <v>1338</v>
      </c>
      <c r="O70" s="81">
        <v>0.94</v>
      </c>
      <c r="P70" s="81">
        <f t="shared" si="3"/>
        <v>16.468799999999998</v>
      </c>
    </row>
    <row r="71" spans="1:16" x14ac:dyDescent="0.25">
      <c r="O71" s="81">
        <v>0.93</v>
      </c>
      <c r="P71" s="81">
        <f t="shared" si="3"/>
        <v>16.293600000000001</v>
      </c>
    </row>
    <row r="72" spans="1:16" x14ac:dyDescent="0.25">
      <c r="O72" s="81">
        <v>0.92</v>
      </c>
      <c r="P72" s="81">
        <f t="shared" si="3"/>
        <v>16.118400000000001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516</v>
      </c>
      <c r="K73" s="224" t="s">
        <v>150</v>
      </c>
      <c r="L73" s="224"/>
      <c r="O73" s="81">
        <v>0.91</v>
      </c>
      <c r="P73" s="81">
        <f t="shared" si="3"/>
        <v>15.943200000000001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15.768000000000001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15.5928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15.4176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15.2424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15.0672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14.891999999999999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10">
        <v>8000</v>
      </c>
      <c r="D116" s="237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824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831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10">
        <v>4000</v>
      </c>
      <c r="D154" s="237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58" si="94">C156*(E156-D156)</f>
        <v>14144.999999999996</v>
      </c>
      <c r="G156" s="39">
        <f t="shared" ref="G156:G158" si="95">D156*C156</f>
        <v>63099</v>
      </c>
      <c r="H156" s="226">
        <f t="shared" ref="H156:H158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B159" s="153"/>
      <c r="C159" s="10"/>
      <c r="D159" s="237"/>
      <c r="E159" s="39"/>
      <c r="F159" s="39"/>
      <c r="G159" s="39"/>
      <c r="H159" s="226"/>
      <c r="I159" s="39"/>
      <c r="J159" s="39"/>
      <c r="K159" s="39"/>
      <c r="L159" s="39"/>
    </row>
    <row r="160" spans="1:12" x14ac:dyDescent="0.25">
      <c r="B160" s="153"/>
      <c r="C160" s="10"/>
      <c r="D160" s="237"/>
      <c r="E160" s="39"/>
      <c r="F160" s="39"/>
      <c r="G160" s="39"/>
      <c r="H160" s="226"/>
      <c r="I160" s="39"/>
      <c r="J160" s="39"/>
      <c r="K160" s="39"/>
      <c r="L160" s="39"/>
    </row>
    <row r="161" spans="2:12" x14ac:dyDescent="0.25">
      <c r="B161" s="153"/>
      <c r="C161" s="10"/>
      <c r="D161" s="237"/>
      <c r="E161" s="39"/>
      <c r="F161" s="39"/>
      <c r="G161" s="39"/>
      <c r="H161" s="226"/>
      <c r="I161" s="39"/>
      <c r="J161" s="39"/>
      <c r="K161" s="39"/>
      <c r="L161" s="39"/>
    </row>
    <row r="162" spans="2:12" x14ac:dyDescent="0.25">
      <c r="B162" s="153"/>
      <c r="C162" s="10"/>
      <c r="D162" s="237"/>
      <c r="E162" s="39"/>
      <c r="F162" s="39"/>
      <c r="G162" s="39"/>
      <c r="H162" s="226"/>
      <c r="I162" s="39"/>
      <c r="J162" s="39"/>
      <c r="K162" s="39"/>
      <c r="L162" s="39"/>
    </row>
    <row r="163" spans="2:12" x14ac:dyDescent="0.25">
      <c r="B163" s="153"/>
      <c r="C163" s="10"/>
      <c r="D163" s="237"/>
      <c r="E163" s="39"/>
      <c r="F163" s="39"/>
      <c r="G163" s="39"/>
      <c r="H163" s="226"/>
      <c r="I163" s="39"/>
      <c r="J163" s="39"/>
      <c r="K163" s="39"/>
      <c r="L163" s="39"/>
    </row>
    <row r="164" spans="2:12" x14ac:dyDescent="0.25">
      <c r="B164" s="153"/>
      <c r="C164" s="10"/>
      <c r="D164" s="237"/>
      <c r="E164" s="39"/>
      <c r="F164" s="39"/>
      <c r="G164" s="39"/>
      <c r="H164" s="226"/>
      <c r="I164" s="39"/>
      <c r="J164" s="39"/>
      <c r="K164" s="39"/>
      <c r="L164" s="39"/>
    </row>
    <row r="165" spans="2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70" spans="2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2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2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2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2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2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2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483" priority="109">
      <formula>F178&gt;0</formula>
    </cfRule>
    <cfRule type="expression" dxfId="1482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481" priority="102">
      <formula>F171&gt;0</formula>
    </cfRule>
    <cfRule type="expression" dxfId="1480" priority="103">
      <formula>F171&lt;0</formula>
    </cfRule>
  </conditionalFormatting>
  <conditionalFormatting sqref="H171:H177">
    <cfRule type="expression" dxfId="1479" priority="98">
      <formula>H171&gt;0</formula>
    </cfRule>
    <cfRule type="expression" dxfId="1478" priority="99">
      <formula>H171&lt;0</formula>
    </cfRule>
  </conditionalFormatting>
  <conditionalFormatting sqref="Q8">
    <cfRule type="expression" dxfId="1477" priority="84">
      <formula>Q8&gt;0</formula>
    </cfRule>
    <cfRule type="expression" dxfId="1476" priority="85">
      <formula>Q8&lt;0</formula>
    </cfRule>
  </conditionalFormatting>
  <conditionalFormatting sqref="Q7">
    <cfRule type="expression" dxfId="1475" priority="86">
      <formula>Q7&gt;0</formula>
    </cfRule>
    <cfRule type="expression" dxfId="1474" priority="87">
      <formula>Q7&lt;0</formula>
    </cfRule>
  </conditionalFormatting>
  <conditionalFormatting sqref="F279:F285">
    <cfRule type="expression" dxfId="1473" priority="58">
      <formula>F279&gt;0</formula>
    </cfRule>
    <cfRule type="expression" dxfId="1472" priority="59">
      <formula>F279&lt;0</formula>
    </cfRule>
  </conditionalFormatting>
  <conditionalFormatting sqref="F204:F222 H204:H222">
    <cfRule type="expression" dxfId="1471" priority="80">
      <formula>F204&gt;0</formula>
    </cfRule>
    <cfRule type="expression" dxfId="1470" priority="81">
      <formula>F204&lt;0</formula>
    </cfRule>
  </conditionalFormatting>
  <conditionalFormatting sqref="F197:F203">
    <cfRule type="expression" dxfId="1469" priority="78">
      <formula>F197&gt;0</formula>
    </cfRule>
    <cfRule type="expression" dxfId="1468" priority="79">
      <formula>F197&lt;0</formula>
    </cfRule>
  </conditionalFormatting>
  <conditionalFormatting sqref="H197:H203">
    <cfRule type="expression" dxfId="1467" priority="76">
      <formula>H197&gt;0</formula>
    </cfRule>
    <cfRule type="expression" dxfId="1466" priority="77">
      <formula>H197&lt;0</formula>
    </cfRule>
  </conditionalFormatting>
  <conditionalFormatting sqref="F230:F248 H230:H248">
    <cfRule type="expression" dxfId="1465" priority="74">
      <formula>F230&gt;0</formula>
    </cfRule>
    <cfRule type="expression" dxfId="1464" priority="75">
      <formula>F230&lt;0</formula>
    </cfRule>
  </conditionalFormatting>
  <conditionalFormatting sqref="F223:F229">
    <cfRule type="expression" dxfId="1463" priority="72">
      <formula>F223&gt;0</formula>
    </cfRule>
    <cfRule type="expression" dxfId="1462" priority="73">
      <formula>F223&lt;0</formula>
    </cfRule>
  </conditionalFormatting>
  <conditionalFormatting sqref="H223:H229">
    <cfRule type="expression" dxfId="1461" priority="70">
      <formula>H223&gt;0</formula>
    </cfRule>
    <cfRule type="expression" dxfId="1460" priority="71">
      <formula>H223&lt;0</formula>
    </cfRule>
  </conditionalFormatting>
  <conditionalFormatting sqref="F256:F273 H256:H273">
    <cfRule type="expression" dxfId="1459" priority="68">
      <formula>F256&gt;0</formula>
    </cfRule>
    <cfRule type="expression" dxfId="1458" priority="69">
      <formula>F256&lt;0</formula>
    </cfRule>
  </conditionalFormatting>
  <conditionalFormatting sqref="F249:F255">
    <cfRule type="expression" dxfId="1457" priority="66">
      <formula>F249&gt;0</formula>
    </cfRule>
    <cfRule type="expression" dxfId="1456" priority="67">
      <formula>F249&lt;0</formula>
    </cfRule>
  </conditionalFormatting>
  <conditionalFormatting sqref="H249:H255">
    <cfRule type="expression" dxfId="1455" priority="64">
      <formula>H249&gt;0</formula>
    </cfRule>
    <cfRule type="expression" dxfId="1454" priority="65">
      <formula>H249&lt;0</formula>
    </cfRule>
  </conditionalFormatting>
  <conditionalFormatting sqref="F274:F278 H274:H278">
    <cfRule type="expression" dxfId="1453" priority="62">
      <formula>F274&gt;0</formula>
    </cfRule>
    <cfRule type="expression" dxfId="1452" priority="63">
      <formula>F274&lt;0</formula>
    </cfRule>
  </conditionalFormatting>
  <conditionalFormatting sqref="F286:F301 H286:H301">
    <cfRule type="expression" dxfId="1451" priority="60">
      <formula>F286&gt;0</formula>
    </cfRule>
    <cfRule type="expression" dxfId="1450" priority="61">
      <formula>F286&lt;0</formula>
    </cfRule>
  </conditionalFormatting>
  <conditionalFormatting sqref="H279:H285">
    <cfRule type="expression" dxfId="1449" priority="56">
      <formula>H279&gt;0</formula>
    </cfRule>
    <cfRule type="expression" dxfId="1448" priority="57">
      <formula>H279&lt;0</formula>
    </cfRule>
  </conditionalFormatting>
  <conditionalFormatting sqref="F302 H302">
    <cfRule type="expression" dxfId="1447" priority="54">
      <formula>F302&gt;0</formula>
    </cfRule>
    <cfRule type="expression" dxfId="1446" priority="55">
      <formula>F302&lt;0</formula>
    </cfRule>
  </conditionalFormatting>
  <conditionalFormatting sqref="F303:F307 H303:H307">
    <cfRule type="expression" dxfId="1445" priority="52">
      <formula>F303&gt;0</formula>
    </cfRule>
    <cfRule type="expression" dxfId="1444" priority="53">
      <formula>F303&lt;0</formula>
    </cfRule>
  </conditionalFormatting>
  <conditionalFormatting sqref="F315:F330 H315:H330">
    <cfRule type="expression" dxfId="1443" priority="50">
      <formula>F315&gt;0</formula>
    </cfRule>
    <cfRule type="expression" dxfId="1442" priority="51">
      <formula>F315&lt;0</formula>
    </cfRule>
  </conditionalFormatting>
  <conditionalFormatting sqref="F308:F314">
    <cfRule type="expression" dxfId="1441" priority="48">
      <formula>F308&gt;0</formula>
    </cfRule>
    <cfRule type="expression" dxfId="1440" priority="49">
      <formula>F308&lt;0</formula>
    </cfRule>
  </conditionalFormatting>
  <conditionalFormatting sqref="H308:H314">
    <cfRule type="expression" dxfId="1439" priority="46">
      <formula>H308&gt;0</formula>
    </cfRule>
    <cfRule type="expression" dxfId="1438" priority="47">
      <formula>H308&lt;0</formula>
    </cfRule>
  </conditionalFormatting>
  <conditionalFormatting sqref="F332:F337 H332:H337">
    <cfRule type="expression" dxfId="1437" priority="44">
      <formula>F332&gt;0</formula>
    </cfRule>
    <cfRule type="expression" dxfId="1436" priority="45">
      <formula>F332&lt;0</formula>
    </cfRule>
  </conditionalFormatting>
  <conditionalFormatting sqref="F338 H338">
    <cfRule type="expression" dxfId="1435" priority="42">
      <formula>F338&gt;0</formula>
    </cfRule>
    <cfRule type="expression" dxfId="1434" priority="43">
      <formula>F338&lt;0</formula>
    </cfRule>
  </conditionalFormatting>
  <conditionalFormatting sqref="F339:F343 H339:H343">
    <cfRule type="expression" dxfId="1433" priority="40">
      <formula>F339&gt;0</formula>
    </cfRule>
    <cfRule type="expression" dxfId="1432" priority="41">
      <formula>F339&lt;0</formula>
    </cfRule>
  </conditionalFormatting>
  <conditionalFormatting sqref="F351:F366 H351:H366">
    <cfRule type="expression" dxfId="1431" priority="38">
      <formula>F351&gt;0</formula>
    </cfRule>
    <cfRule type="expression" dxfId="1430" priority="39">
      <formula>F351&lt;0</formula>
    </cfRule>
  </conditionalFormatting>
  <conditionalFormatting sqref="F344:F350">
    <cfRule type="expression" dxfId="1429" priority="36">
      <formula>F344&gt;0</formula>
    </cfRule>
    <cfRule type="expression" dxfId="1428" priority="37">
      <formula>F344&lt;0</formula>
    </cfRule>
  </conditionalFormatting>
  <conditionalFormatting sqref="H344:H350">
    <cfRule type="expression" dxfId="1427" priority="34">
      <formula>H344&gt;0</formula>
    </cfRule>
    <cfRule type="expression" dxfId="1426" priority="35">
      <formula>H344&lt;0</formula>
    </cfRule>
  </conditionalFormatting>
  <conditionalFormatting sqref="F367:F372 H367:H372">
    <cfRule type="expression" dxfId="1425" priority="32">
      <formula>F367&gt;0</formula>
    </cfRule>
    <cfRule type="expression" dxfId="1424" priority="33">
      <formula>F367&lt;0</formula>
    </cfRule>
  </conditionalFormatting>
  <conditionalFormatting sqref="F373 H373">
    <cfRule type="expression" dxfId="1423" priority="30">
      <formula>F373&gt;0</formula>
    </cfRule>
    <cfRule type="expression" dxfId="1422" priority="31">
      <formula>F373&lt;0</formula>
    </cfRule>
  </conditionalFormatting>
  <conditionalFormatting sqref="F374:F378 H374:H378">
    <cfRule type="expression" dxfId="1421" priority="28">
      <formula>F374&gt;0</formula>
    </cfRule>
    <cfRule type="expression" dxfId="1420" priority="29">
      <formula>F374&lt;0</formula>
    </cfRule>
  </conditionalFormatting>
  <conditionalFormatting sqref="F386:F401 H386:H401">
    <cfRule type="expression" dxfId="1419" priority="26">
      <formula>F386&gt;0</formula>
    </cfRule>
    <cfRule type="expression" dxfId="1418" priority="27">
      <formula>F386&lt;0</formula>
    </cfRule>
  </conditionalFormatting>
  <conditionalFormatting sqref="F379:F385">
    <cfRule type="expression" dxfId="1417" priority="24">
      <formula>F379&gt;0</formula>
    </cfRule>
    <cfRule type="expression" dxfId="1416" priority="25">
      <formula>F379&lt;0</formula>
    </cfRule>
  </conditionalFormatting>
  <conditionalFormatting sqref="H379:H385">
    <cfRule type="expression" dxfId="1415" priority="22">
      <formula>H379&gt;0</formula>
    </cfRule>
    <cfRule type="expression" dxfId="1414" priority="23">
      <formula>H379&lt;0</formula>
    </cfRule>
  </conditionalFormatting>
  <conditionalFormatting sqref="M430">
    <cfRule type="expression" dxfId="1413" priority="20">
      <formula>M430&gt;0</formula>
    </cfRule>
    <cfRule type="expression" dxfId="1412" priority="21">
      <formula>M430&lt;0</formula>
    </cfRule>
  </conditionalFormatting>
  <conditionalFormatting sqref="F92:F165 H92:H165">
    <cfRule type="expression" dxfId="1411" priority="18">
      <formula>F92&gt;0</formula>
    </cfRule>
    <cfRule type="expression" dxfId="1410" priority="19">
      <formula>F92&lt;0</formula>
    </cfRule>
  </conditionalFormatting>
  <conditionalFormatting sqref="F80:F91">
    <cfRule type="expression" dxfId="1409" priority="16">
      <formula>F80&gt;0</formula>
    </cfRule>
    <cfRule type="expression" dxfId="1408" priority="17">
      <formula>F80&lt;0</formula>
    </cfRule>
  </conditionalFormatting>
  <conditionalFormatting sqref="H80:H91">
    <cfRule type="expression" dxfId="1407" priority="14">
      <formula>H80&gt;0</formula>
    </cfRule>
    <cfRule type="expression" dxfId="1406" priority="15">
      <formula>H80&lt;0</formula>
    </cfRule>
  </conditionalFormatting>
  <conditionalFormatting sqref="F74:F79 H74:H79">
    <cfRule type="expression" dxfId="1405" priority="12">
      <formula>F74&gt;0</formula>
    </cfRule>
    <cfRule type="expression" dxfId="1404" priority="13">
      <formula>F74&lt;0</formula>
    </cfRule>
  </conditionalFormatting>
  <conditionalFormatting sqref="J76:K76">
    <cfRule type="expression" dxfId="1403" priority="10">
      <formula>J76&gt;0</formula>
    </cfRule>
    <cfRule type="expression" dxfId="1402" priority="11">
      <formula>J76&lt;0</formula>
    </cfRule>
  </conditionalFormatting>
  <conditionalFormatting sqref="J77:K83 K82:K165">
    <cfRule type="expression" dxfId="1401" priority="8">
      <formula>J77&gt;0</formula>
    </cfRule>
    <cfRule type="expression" dxfId="1400" priority="9">
      <formula>J77&lt;0</formula>
    </cfRule>
  </conditionalFormatting>
  <conditionalFormatting sqref="L76:L165">
    <cfRule type="expression" dxfId="1399" priority="4">
      <formula>L76&gt;0</formula>
    </cfRule>
    <cfRule type="expression" dxfId="1398" priority="5">
      <formula>L76&lt;0</formula>
    </cfRule>
  </conditionalFormatting>
  <conditionalFormatting sqref="Q10">
    <cfRule type="expression" dxfId="1397" priority="2">
      <formula>Q10&gt;0</formula>
    </cfRule>
    <cfRule type="expression" dxfId="139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15.64</v>
      </c>
      <c r="R4" s="509">
        <v>-2.4E-2</v>
      </c>
      <c r="T4" s="159"/>
      <c r="U4" s="1" t="s">
        <v>955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3128</v>
      </c>
      <c r="T5" s="1">
        <v>43112</v>
      </c>
      <c r="U5" t="s">
        <v>953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-362</v>
      </c>
      <c r="R7">
        <v>200</v>
      </c>
      <c r="T7" s="1">
        <v>43117</v>
      </c>
      <c r="U7" t="s">
        <v>960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-362</v>
      </c>
      <c r="U8" t="s">
        <v>961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-0.10372492836676218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3.0690537084398974E-2</v>
      </c>
      <c r="R11">
        <f>0.12</f>
        <v>0.12</v>
      </c>
      <c r="T11" s="159">
        <v>43124</v>
      </c>
      <c r="U11" t="s">
        <v>954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17.204000000000001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17.047600000000003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16.891200000000001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16.7348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16.578400000000002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16.422000000000001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16.265600000000003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16.109200000000001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15.952800000000002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15.7964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15.64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15.483600000000001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15.327199999999999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15.1708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15.0144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14.858000000000001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14.701599999999999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14.545200000000001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14.388800000000002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14.2324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14.076000000000001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95" priority="21">
      <formula>F47&gt;0</formula>
    </cfRule>
    <cfRule type="expression" dxfId="1394" priority="22">
      <formula>F47&lt;0</formula>
    </cfRule>
  </conditionalFormatting>
  <conditionalFormatting sqref="Q7">
    <cfRule type="expression" dxfId="1393" priority="19">
      <formula>Q7&gt;0</formula>
    </cfRule>
    <cfRule type="expression" dxfId="1392" priority="20">
      <formula>Q7&lt;0</formula>
    </cfRule>
  </conditionalFormatting>
  <conditionalFormatting sqref="Q8">
    <cfRule type="expression" dxfId="1391" priority="17">
      <formula>Q8&gt;0</formula>
    </cfRule>
    <cfRule type="expression" dxfId="1390" priority="18">
      <formula>Q8&lt;0</formula>
    </cfRule>
  </conditionalFormatting>
  <conditionalFormatting sqref="F25:F46">
    <cfRule type="expression" dxfId="1389" priority="15">
      <formula>F25&gt;0</formula>
    </cfRule>
    <cfRule type="expression" dxfId="1388" priority="16">
      <formula>F25&lt;0</formula>
    </cfRule>
  </conditionalFormatting>
  <conditionalFormatting sqref="H25:H46">
    <cfRule type="expression" dxfId="1387" priority="13">
      <formula>H25&gt;0</formula>
    </cfRule>
    <cfRule type="expression" dxfId="1386" priority="14">
      <formula>H25&lt;0</formula>
    </cfRule>
  </conditionalFormatting>
  <conditionalFormatting sqref="F89:F110">
    <cfRule type="expression" dxfId="1385" priority="11">
      <formula>F89&gt;0</formula>
    </cfRule>
    <cfRule type="expression" dxfId="1384" priority="12">
      <formula>F89&lt;0</formula>
    </cfRule>
  </conditionalFormatting>
  <conditionalFormatting sqref="H89:H110">
    <cfRule type="expression" dxfId="1383" priority="9">
      <formula>H89&gt;0</formula>
    </cfRule>
    <cfRule type="expression" dxfId="1382" priority="10">
      <formula>H89&lt;0</formula>
    </cfRule>
  </conditionalFormatting>
  <conditionalFormatting sqref="Q10">
    <cfRule type="expression" dxfId="1381" priority="7">
      <formula>Q10&gt;0</formula>
    </cfRule>
    <cfRule type="expression" dxfId="1380" priority="8">
      <formula>Q10&lt;0</formula>
    </cfRule>
  </conditionalFormatting>
  <conditionalFormatting sqref="J25:J38">
    <cfRule type="expression" dxfId="1379" priority="5">
      <formula>J25&gt;0</formula>
    </cfRule>
    <cfRule type="expression" dxfId="1378" priority="6">
      <formula>J25&lt;0</formula>
    </cfRule>
  </conditionalFormatting>
  <conditionalFormatting sqref="K25:K38">
    <cfRule type="expression" dxfId="1377" priority="3">
      <formula>K25&gt;0</formula>
    </cfRule>
    <cfRule type="expression" dxfId="1376" priority="4">
      <formula>K25&lt;0</formula>
    </cfRule>
  </conditionalFormatting>
  <conditionalFormatting sqref="L25:L38">
    <cfRule type="expression" dxfId="1375" priority="1">
      <formula>L25&gt;0</formula>
    </cfRule>
    <cfRule type="expression" dxfId="1374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38" activePane="bottomLeft" state="frozen"/>
      <selection activeCell="A2" sqref="A2"/>
      <selection pane="bottomLeft" activeCell="I24" sqref="I24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844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8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1500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30.45329333333332</v>
      </c>
      <c r="T3" s="1" t="s">
        <v>474</v>
      </c>
      <c r="W3" s="134"/>
      <c r="Y3" s="29">
        <v>43095</v>
      </c>
      <c r="Z3" t="s">
        <v>845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29.34</v>
      </c>
      <c r="R4" s="226">
        <v>-2.8799999999999999E-2</v>
      </c>
      <c r="T4" s="159"/>
      <c r="W4" s="134"/>
      <c r="Z4" t="s">
        <v>851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44010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45679.939999999981</v>
      </c>
      <c r="T6" t="s">
        <v>537</v>
      </c>
      <c r="W6" s="134"/>
      <c r="Y6" s="29">
        <v>43102</v>
      </c>
      <c r="Z6" t="s">
        <v>910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78.030000000006112</v>
      </c>
      <c r="R7" s="29">
        <v>43136</v>
      </c>
      <c r="W7" s="134"/>
      <c r="Z7" t="s">
        <v>896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-1669.9399999999878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-3.6557403534242569E-2</v>
      </c>
      <c r="W9" s="134"/>
      <c r="Y9" s="29">
        <v>43104</v>
      </c>
      <c r="Z9" t="s">
        <v>908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909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1.7041581458759374E-2</v>
      </c>
      <c r="R11">
        <f>0.125</f>
        <v>0.125</v>
      </c>
      <c r="W11" s="134"/>
      <c r="Y11" s="29">
        <v>43105</v>
      </c>
      <c r="Z11" t="s">
        <v>914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922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923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977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978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982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897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02" t="s">
        <v>78</v>
      </c>
      <c r="P22" s="802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32.274000000000001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31.980600000000003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31.687200000000001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31.393800000000002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31.1004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30.807000000000002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30.5136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30.220200000000002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29.9268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29.633400000000002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29.34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29.046599999999998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28.7532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28.459799999999998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28.166399999999999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27.872999999999998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27.579599999999999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27.286200000000001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SUM(C2:C28)</f>
        <v>5300</v>
      </c>
      <c r="D41" s="18"/>
      <c r="E41" s="18"/>
      <c r="F41" s="18">
        <f>SUM(F2:F28)</f>
        <v>145751.24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26.992800000000003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4000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26.699400000000001</v>
      </c>
      <c r="W42" s="134"/>
    </row>
    <row r="43" spans="1:23" x14ac:dyDescent="0.25">
      <c r="O43" s="81">
        <v>0.9</v>
      </c>
      <c r="P43" s="81">
        <f t="shared" si="2"/>
        <v>26.405999999999999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782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911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987</v>
      </c>
      <c r="J101" s="39"/>
      <c r="K101" s="39">
        <v>78</v>
      </c>
      <c r="L101" s="39"/>
    </row>
    <row r="102" spans="1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1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38">C107*(E107-D107)</f>
        <v>-33.800000000000097</v>
      </c>
      <c r="G107" s="372">
        <f t="shared" ref="G107:G120" si="139">D107*C107</f>
        <v>3591.7999999999997</v>
      </c>
      <c r="H107" s="373">
        <f t="shared" ref="H107:H120" si="140">(E107-D107)/D107</f>
        <v>-9.410323514672336E-3</v>
      </c>
      <c r="I107" s="372"/>
    </row>
    <row r="108" spans="1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38"/>
        <v>85.200000000000387</v>
      </c>
      <c r="G108" s="372">
        <f t="shared" si="139"/>
        <v>3591.7999999999997</v>
      </c>
      <c r="H108" s="373">
        <f t="shared" si="140"/>
        <v>2.3720697143493622E-2</v>
      </c>
      <c r="I108" s="372"/>
    </row>
    <row r="109" spans="1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38"/>
        <v>-136.80000000000021</v>
      </c>
      <c r="G109" s="372">
        <f t="shared" si="139"/>
        <v>3591.7999999999997</v>
      </c>
      <c r="H109" s="373">
        <f t="shared" si="140"/>
        <v>-3.8086753159975562E-2</v>
      </c>
      <c r="I109" s="372"/>
    </row>
    <row r="110" spans="1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38"/>
        <v>-147.56000000000029</v>
      </c>
      <c r="G110" s="372">
        <f t="shared" si="139"/>
        <v>4959.3599999999997</v>
      </c>
      <c r="H110" s="373">
        <f t="shared" si="140"/>
        <v>-2.9753839205058776E-2</v>
      </c>
      <c r="I110" s="372"/>
    </row>
    <row r="111" spans="1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38"/>
        <v>-49.199999999999591</v>
      </c>
      <c r="G111" s="372">
        <f t="shared" si="139"/>
        <v>8408.4</v>
      </c>
      <c r="H111" s="373">
        <f t="shared" si="140"/>
        <v>-5.8512915655772315E-3</v>
      </c>
      <c r="I111" s="372"/>
    </row>
    <row r="112" spans="1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38"/>
        <v>109.60000000000036</v>
      </c>
      <c r="G112" s="372">
        <f t="shared" si="139"/>
        <v>6994.4000000000005</v>
      </c>
      <c r="H112" s="373">
        <f t="shared" si="140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38"/>
        <v>-6.4000000000007162</v>
      </c>
      <c r="G113" s="372">
        <f t="shared" si="139"/>
        <v>6994.4000000000005</v>
      </c>
      <c r="H113" s="373">
        <f t="shared" si="140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38"/>
        <v>166.71999999999912</v>
      </c>
      <c r="G114" s="372">
        <f t="shared" si="139"/>
        <v>5554.880000000001</v>
      </c>
      <c r="H114" s="373">
        <f t="shared" si="140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38"/>
        <v>218.88000000000034</v>
      </c>
      <c r="G115" s="372">
        <f t="shared" si="139"/>
        <v>5544.32</v>
      </c>
      <c r="H115" s="373">
        <f t="shared" si="140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38"/>
        <v>298.88000000000034</v>
      </c>
      <c r="G116" s="372">
        <f t="shared" si="139"/>
        <v>5544.32</v>
      </c>
      <c r="H116" s="373">
        <f t="shared" si="140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38"/>
        <v>363.18000000000006</v>
      </c>
      <c r="G117" s="372">
        <f t="shared" si="139"/>
        <v>1845.42</v>
      </c>
      <c r="H117" s="373">
        <f t="shared" si="140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38"/>
        <v>329.12000000000035</v>
      </c>
      <c r="G118" s="372">
        <f t="shared" si="139"/>
        <v>5384.48</v>
      </c>
      <c r="H118" s="373">
        <f t="shared" si="140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38"/>
        <v>169.60000000000036</v>
      </c>
      <c r="G119" s="372">
        <f t="shared" si="139"/>
        <v>5384</v>
      </c>
      <c r="H119" s="373">
        <f t="shared" si="140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38"/>
        <v>474.7199999999998</v>
      </c>
      <c r="G120" s="372">
        <f t="shared" si="139"/>
        <v>5384.48</v>
      </c>
      <c r="H120" s="373">
        <f t="shared" si="140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41">C121*(E121-D121)</f>
        <v>588.31999999999994</v>
      </c>
      <c r="G121" s="372">
        <f t="shared" ref="G121:G134" si="142">D121*C121</f>
        <v>5384.48</v>
      </c>
      <c r="H121" s="373">
        <f t="shared" ref="H121:H163" si="143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41"/>
        <v>673.12000000000012</v>
      </c>
      <c r="G122" s="372">
        <f t="shared" si="142"/>
        <v>5384.48</v>
      </c>
      <c r="H122" s="373">
        <f t="shared" si="143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41"/>
        <v>597.9200000000003</v>
      </c>
      <c r="G123" s="372">
        <f t="shared" si="142"/>
        <v>5384.48</v>
      </c>
      <c r="H123" s="373">
        <f t="shared" si="143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41"/>
        <v>489.12000000000035</v>
      </c>
      <c r="G124" s="372">
        <f t="shared" si="142"/>
        <v>5384.48</v>
      </c>
      <c r="H124" s="373">
        <f t="shared" si="143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41"/>
        <v>409.12000000000035</v>
      </c>
      <c r="G125" s="372">
        <f t="shared" si="142"/>
        <v>5384.48</v>
      </c>
      <c r="H125" s="373">
        <f t="shared" si="143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41"/>
        <v>439.52</v>
      </c>
      <c r="G126" s="372">
        <f t="shared" si="142"/>
        <v>5384.48</v>
      </c>
      <c r="H126" s="373">
        <f t="shared" si="143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41"/>
        <v>369.12000000000035</v>
      </c>
      <c r="G127" s="372">
        <f t="shared" si="142"/>
        <v>5384.48</v>
      </c>
      <c r="H127" s="373">
        <f t="shared" si="143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41"/>
        <v>341.92000000000007</v>
      </c>
      <c r="G128" s="372">
        <f t="shared" si="142"/>
        <v>5384.48</v>
      </c>
      <c r="H128" s="373">
        <f t="shared" si="143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41"/>
        <v>442.72000000000048</v>
      </c>
      <c r="G129" s="372">
        <f t="shared" si="142"/>
        <v>5384.48</v>
      </c>
      <c r="H129" s="373">
        <f t="shared" si="143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41"/>
        <v>90.619999999999621</v>
      </c>
      <c r="G130" s="372">
        <f t="shared" si="142"/>
        <v>7821.38</v>
      </c>
      <c r="H130" s="373">
        <f t="shared" si="143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41"/>
        <v>51.480000000000103</v>
      </c>
      <c r="G131" s="372">
        <f t="shared" si="142"/>
        <v>8837.92</v>
      </c>
      <c r="H131" s="373">
        <f t="shared" si="143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41"/>
        <v>-376.80000000000007</v>
      </c>
      <c r="G132" s="372">
        <f t="shared" si="142"/>
        <v>10159.799999999999</v>
      </c>
      <c r="H132" s="373">
        <f t="shared" si="143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41"/>
        <v>-388.00000000000239</v>
      </c>
      <c r="G133" s="372">
        <f t="shared" si="142"/>
        <v>13408.000000000002</v>
      </c>
      <c r="H133" s="373">
        <f t="shared" si="143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41"/>
        <v>-262.9400000000004</v>
      </c>
      <c r="G134" s="372">
        <f t="shared" si="142"/>
        <v>13354.939999999999</v>
      </c>
      <c r="H134" s="373">
        <f t="shared" si="143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41"/>
        <v>-514.93999999999858</v>
      </c>
      <c r="G135" s="372">
        <f t="shared" ref="G135:G140" si="144">D135*C135</f>
        <v>13354.939999999999</v>
      </c>
      <c r="H135" s="373">
        <f t="shared" si="143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41"/>
        <v>-582.93999999999892</v>
      </c>
      <c r="G136" s="372">
        <f t="shared" si="144"/>
        <v>16522.939999999999</v>
      </c>
      <c r="H136" s="373">
        <f t="shared" si="143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41"/>
        <v>-292.93999999999801</v>
      </c>
      <c r="G137" s="372">
        <f t="shared" si="144"/>
        <v>16522.939999999999</v>
      </c>
      <c r="H137" s="373">
        <f t="shared" si="143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41"/>
        <v>-217.93999999999869</v>
      </c>
      <c r="G138" s="372">
        <f t="shared" si="144"/>
        <v>16522.939999999999</v>
      </c>
      <c r="H138" s="373">
        <f t="shared" si="143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41"/>
        <v>-92.93999999999869</v>
      </c>
      <c r="G139" s="372">
        <f t="shared" si="144"/>
        <v>16522.939999999999</v>
      </c>
      <c r="H139" s="373">
        <f t="shared" si="143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41"/>
        <v>-397.93999999999841</v>
      </c>
      <c r="G140" s="372">
        <f t="shared" si="144"/>
        <v>16522.939999999999</v>
      </c>
      <c r="H140" s="373">
        <f t="shared" si="143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41"/>
        <v>-27.939999999997411</v>
      </c>
      <c r="G141" s="372">
        <f t="shared" ref="G141:G163" si="145">D141*C141</f>
        <v>16522.939999999999</v>
      </c>
      <c r="H141" s="373">
        <f t="shared" si="143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41"/>
        <v>-142.9399999999994</v>
      </c>
      <c r="G142" s="372">
        <f t="shared" si="145"/>
        <v>16522.939999999999</v>
      </c>
      <c r="H142" s="373">
        <f t="shared" si="143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41"/>
        <v>-357.93999999999926</v>
      </c>
      <c r="G143" s="372">
        <f t="shared" si="145"/>
        <v>16522.939999999999</v>
      </c>
      <c r="H143" s="373">
        <f t="shared" si="143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41"/>
        <v>-442.94000000000011</v>
      </c>
      <c r="G144" s="372">
        <f t="shared" si="145"/>
        <v>16522.939999999999</v>
      </c>
      <c r="H144" s="373">
        <f t="shared" si="143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41"/>
        <v>-542.93999999999801</v>
      </c>
      <c r="G145" s="372">
        <f t="shared" si="145"/>
        <v>16522.939999999999</v>
      </c>
      <c r="H145" s="373">
        <f t="shared" si="143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41"/>
        <v>-224.94000000000014</v>
      </c>
      <c r="G146" s="372">
        <f t="shared" si="145"/>
        <v>16474.939999999999</v>
      </c>
      <c r="H146" s="373">
        <f t="shared" si="143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41"/>
        <v>-139.93999999999929</v>
      </c>
      <c r="G147" s="372">
        <f t="shared" si="145"/>
        <v>16474.939999999999</v>
      </c>
      <c r="H147" s="373">
        <f t="shared" si="143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41"/>
        <v>-847.93799999999919</v>
      </c>
      <c r="G148" s="372">
        <f t="shared" si="145"/>
        <v>19639.937999999998</v>
      </c>
      <c r="H148" s="373">
        <f t="shared" si="143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41"/>
        <v>-833.93799999999771</v>
      </c>
      <c r="G149" s="372">
        <f t="shared" si="145"/>
        <v>22757.937999999998</v>
      </c>
      <c r="H149" s="373">
        <f t="shared" si="143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41"/>
        <v>-840.93799999999885</v>
      </c>
      <c r="G150" s="372">
        <f t="shared" si="145"/>
        <v>22757.937999999998</v>
      </c>
      <c r="H150" s="373">
        <f t="shared" si="143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41"/>
        <v>-700.9379999999968</v>
      </c>
      <c r="G151" s="372">
        <f t="shared" si="145"/>
        <v>22757.937999999998</v>
      </c>
      <c r="H151" s="373">
        <f t="shared" si="143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41"/>
        <v>-1125.9439999999984</v>
      </c>
      <c r="G152" s="372">
        <f t="shared" si="145"/>
        <v>25837.944</v>
      </c>
      <c r="H152" s="373">
        <f t="shared" si="143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41"/>
        <v>-1205.9439999999995</v>
      </c>
      <c r="G153" s="372">
        <f t="shared" si="145"/>
        <v>25837.944</v>
      </c>
      <c r="H153" s="373">
        <f t="shared" si="143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41"/>
        <v>-965.94399999999894</v>
      </c>
      <c r="G154" s="372">
        <f t="shared" si="145"/>
        <v>25837.944</v>
      </c>
      <c r="H154" s="373">
        <f t="shared" si="143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41"/>
        <v>-1477.9439999999995</v>
      </c>
      <c r="G155" s="372">
        <f t="shared" si="145"/>
        <v>25837.944</v>
      </c>
      <c r="H155" s="373">
        <f t="shared" si="143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41"/>
        <v>-1773.936000000002</v>
      </c>
      <c r="G156" s="372">
        <f t="shared" si="145"/>
        <v>28845.936000000002</v>
      </c>
      <c r="H156" s="373">
        <f t="shared" si="143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41"/>
        <v>-1935.9360000000017</v>
      </c>
      <c r="G157" s="372">
        <f t="shared" si="145"/>
        <v>28845.936000000002</v>
      </c>
      <c r="H157" s="373">
        <f t="shared" si="143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41"/>
        <v>-1989.9360000000006</v>
      </c>
      <c r="G158" s="372">
        <f t="shared" si="145"/>
        <v>28845.936000000002</v>
      </c>
      <c r="H158" s="373">
        <f t="shared" si="143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41"/>
        <v>-2133.9360000000006</v>
      </c>
      <c r="G159" s="372">
        <f t="shared" si="145"/>
        <v>28845.936000000002</v>
      </c>
      <c r="H159" s="373">
        <f t="shared" si="143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41"/>
        <v>-2505.9399999999991</v>
      </c>
      <c r="G160" s="372">
        <f t="shared" si="145"/>
        <v>31785.94</v>
      </c>
      <c r="H160" s="373">
        <f t="shared" si="143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41"/>
        <v>-2945.94</v>
      </c>
      <c r="G161" s="372">
        <f t="shared" si="145"/>
        <v>31785.94</v>
      </c>
      <c r="H161" s="373">
        <f t="shared" si="143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41"/>
        <v>-2415.9399999999991</v>
      </c>
      <c r="G162" s="372">
        <f t="shared" si="145"/>
        <v>31785.94</v>
      </c>
      <c r="H162" s="373">
        <f t="shared" si="143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41"/>
        <v>-2785.94</v>
      </c>
      <c r="G163" s="372">
        <f t="shared" si="145"/>
        <v>31785.94</v>
      </c>
      <c r="H163" s="373">
        <f t="shared" si="143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46">C164*(E164-D164)</f>
        <v>-1145.9399999999996</v>
      </c>
      <c r="G164" s="372">
        <f t="shared" ref="G164:G169" si="147">D164*C164</f>
        <v>31785.94</v>
      </c>
      <c r="H164" s="373">
        <f t="shared" ref="H164:H169" si="148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46"/>
        <v>-520.01099999999701</v>
      </c>
      <c r="G165" s="372">
        <f t="shared" si="147"/>
        <v>28654.010999999999</v>
      </c>
      <c r="H165" s="373">
        <f t="shared" si="148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46"/>
        <v>-783.99999999999886</v>
      </c>
      <c r="G166" s="372">
        <f t="shared" si="147"/>
        <v>31764</v>
      </c>
      <c r="H166" s="373">
        <f t="shared" si="148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46"/>
        <v>350.64000000000027</v>
      </c>
      <c r="G167" s="372">
        <f t="shared" si="147"/>
        <v>15759.359999999999</v>
      </c>
      <c r="H167" s="373">
        <f t="shared" si="148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46"/>
        <v>-398.86400000000037</v>
      </c>
      <c r="G168" s="372">
        <f t="shared" si="147"/>
        <v>25214.864000000001</v>
      </c>
      <c r="H168" s="373">
        <f t="shared" si="148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46"/>
        <v>1280.8600000000013</v>
      </c>
      <c r="G169" s="372">
        <f t="shared" si="147"/>
        <v>12271.14</v>
      </c>
      <c r="H169" s="373">
        <f t="shared" si="148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49">C170*(E170-D170)</f>
        <v>648.8599999999991</v>
      </c>
      <c r="G170" s="372">
        <f t="shared" ref="G170:G176" si="150">D170*C170</f>
        <v>12271.14</v>
      </c>
      <c r="H170" s="373">
        <f t="shared" ref="H170:H176" si="151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49"/>
        <v>1108.8599999999985</v>
      </c>
      <c r="G171" s="372">
        <f t="shared" si="150"/>
        <v>12211.14</v>
      </c>
      <c r="H171" s="373">
        <f t="shared" si="151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49"/>
        <v>1467.7889999999991</v>
      </c>
      <c r="G172" s="372">
        <f t="shared" si="150"/>
        <v>8789.2109999999993</v>
      </c>
      <c r="H172" s="373">
        <f t="shared" si="151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49"/>
        <v>1645.7100000000005</v>
      </c>
      <c r="G173" s="372">
        <f t="shared" si="150"/>
        <v>5310.29</v>
      </c>
      <c r="H173" s="373">
        <f t="shared" si="151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49"/>
        <v>1537.7099999999996</v>
      </c>
      <c r="G174" s="372">
        <f t="shared" si="150"/>
        <v>8728.2900000000009</v>
      </c>
      <c r="H174" s="373">
        <f t="shared" si="151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49"/>
        <v>1754.0499999999997</v>
      </c>
      <c r="G175" s="372">
        <f t="shared" si="150"/>
        <v>1717.95</v>
      </c>
      <c r="H175" s="373">
        <f t="shared" si="151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49"/>
        <v>1742.0399999999997</v>
      </c>
      <c r="G176" s="372">
        <f t="shared" si="150"/>
        <v>8673.9599999999991</v>
      </c>
      <c r="H176" s="373">
        <f t="shared" si="151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52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52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52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53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52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53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52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53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52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53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52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53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52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53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52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53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52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53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52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53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52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53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52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53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52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53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52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53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52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53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52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53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52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53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52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52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52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373" priority="69">
      <formula>F111&gt;0</formula>
    </cfRule>
    <cfRule type="expression" dxfId="1372" priority="70">
      <formula>F111&lt;0</formula>
    </cfRule>
  </conditionalFormatting>
  <conditionalFormatting sqref="F116:F129 F132:F176 F179:F180">
    <cfRule type="expression" dxfId="1371" priority="65">
      <formula>F116&gt;0</formula>
    </cfRule>
    <cfRule type="expression" dxfId="1370" priority="66">
      <formula>F116&lt;0</formula>
    </cfRule>
  </conditionalFormatting>
  <conditionalFormatting sqref="F116:F129 F132:F176 F179:F180">
    <cfRule type="expression" dxfId="1369" priority="67">
      <formula>F116&gt;0</formula>
    </cfRule>
    <cfRule type="expression" dxfId="1368" priority="68">
      <formula>F116&lt;0</formula>
    </cfRule>
  </conditionalFormatting>
  <conditionalFormatting sqref="H111:H129 H132:H176 H179:H180">
    <cfRule type="expression" dxfId="1367" priority="63">
      <formula>H111&gt;0</formula>
    </cfRule>
    <cfRule type="expression" dxfId="1366" priority="64">
      <formula>H111&lt;0</formula>
    </cfRule>
  </conditionalFormatting>
  <conditionalFormatting sqref="F107:F110">
    <cfRule type="expression" dxfId="1365" priority="57">
      <formula>F107&gt;0</formula>
    </cfRule>
    <cfRule type="expression" dxfId="1364" priority="58">
      <formula>F107&lt;0</formula>
    </cfRule>
  </conditionalFormatting>
  <conditionalFormatting sqref="H107:H110">
    <cfRule type="expression" dxfId="1363" priority="55">
      <formula>H107&gt;0</formula>
    </cfRule>
    <cfRule type="expression" dxfId="1362" priority="56">
      <formula>H107&lt;0</formula>
    </cfRule>
  </conditionalFormatting>
  <conditionalFormatting sqref="Q8">
    <cfRule type="expression" dxfId="1361" priority="51">
      <formula>Q8&gt;0</formula>
    </cfRule>
    <cfRule type="expression" dxfId="1360" priority="52">
      <formula>Q8&lt;0</formula>
    </cfRule>
  </conditionalFormatting>
  <conditionalFormatting sqref="Q7">
    <cfRule type="expression" dxfId="1359" priority="53">
      <formula>Q7&gt;0</formula>
    </cfRule>
    <cfRule type="expression" dxfId="1358" priority="54">
      <formula>Q7&lt;0</formula>
    </cfRule>
  </conditionalFormatting>
  <conditionalFormatting sqref="F130">
    <cfRule type="expression" dxfId="1357" priority="47">
      <formula>F130&gt;0</formula>
    </cfRule>
    <cfRule type="expression" dxfId="1356" priority="48">
      <formula>F130&lt;0</formula>
    </cfRule>
  </conditionalFormatting>
  <conditionalFormatting sqref="F130">
    <cfRule type="expression" dxfId="1355" priority="49">
      <formula>F130&gt;0</formula>
    </cfRule>
    <cfRule type="expression" dxfId="1354" priority="50">
      <formula>F130&lt;0</formula>
    </cfRule>
  </conditionalFormatting>
  <conditionalFormatting sqref="H130">
    <cfRule type="expression" dxfId="1353" priority="45">
      <formula>H130&gt;0</formula>
    </cfRule>
    <cfRule type="expression" dxfId="1352" priority="46">
      <formula>H130&lt;0</formula>
    </cfRule>
  </conditionalFormatting>
  <conditionalFormatting sqref="F131">
    <cfRule type="expression" dxfId="1351" priority="41">
      <formula>F131&gt;0</formula>
    </cfRule>
    <cfRule type="expression" dxfId="1350" priority="42">
      <formula>F131&lt;0</formula>
    </cfRule>
  </conditionalFormatting>
  <conditionalFormatting sqref="F131">
    <cfRule type="expression" dxfId="1349" priority="43">
      <formula>F131&gt;0</formula>
    </cfRule>
    <cfRule type="expression" dxfId="1348" priority="44">
      <formula>F131&lt;0</formula>
    </cfRule>
  </conditionalFormatting>
  <conditionalFormatting sqref="H131">
    <cfRule type="expression" dxfId="1347" priority="39">
      <formula>H131&gt;0</formula>
    </cfRule>
    <cfRule type="expression" dxfId="1346" priority="40">
      <formula>H131&lt;0</formula>
    </cfRule>
  </conditionalFormatting>
  <conditionalFormatting sqref="F177:F178">
    <cfRule type="expression" dxfId="1345" priority="35">
      <formula>F177&gt;0</formula>
    </cfRule>
    <cfRule type="expression" dxfId="1344" priority="36">
      <formula>F177&lt;0</formula>
    </cfRule>
  </conditionalFormatting>
  <conditionalFormatting sqref="F177:F178">
    <cfRule type="expression" dxfId="1343" priority="37">
      <formula>F177&gt;0</formula>
    </cfRule>
    <cfRule type="expression" dxfId="1342" priority="38">
      <formula>F177&lt;0</formula>
    </cfRule>
  </conditionalFormatting>
  <conditionalFormatting sqref="H177:H178">
    <cfRule type="expression" dxfId="1341" priority="33">
      <formula>H177&gt;0</formula>
    </cfRule>
    <cfRule type="expression" dxfId="1340" priority="34">
      <formula>H177&lt;0</formula>
    </cfRule>
  </conditionalFormatting>
  <conditionalFormatting sqref="F48:F63">
    <cfRule type="expression" dxfId="1339" priority="31">
      <formula>F48&gt;0</formula>
    </cfRule>
    <cfRule type="expression" dxfId="1338" priority="32">
      <formula>F48&lt;0</formula>
    </cfRule>
  </conditionalFormatting>
  <conditionalFormatting sqref="H48:H63">
    <cfRule type="expression" dxfId="1337" priority="29">
      <formula>H48&gt;0</formula>
    </cfRule>
    <cfRule type="expression" dxfId="1336" priority="30">
      <formula>H48&lt;0</formula>
    </cfRule>
  </conditionalFormatting>
  <conditionalFormatting sqref="Q10">
    <cfRule type="expression" dxfId="1335" priority="27">
      <formula>Q10&gt;0</formula>
    </cfRule>
    <cfRule type="expression" dxfId="1334" priority="28">
      <formula>Q10&lt;0</formula>
    </cfRule>
  </conditionalFormatting>
  <conditionalFormatting sqref="J58:K58">
    <cfRule type="expression" dxfId="1333" priority="25">
      <formula>J58&gt;0</formula>
    </cfRule>
    <cfRule type="expression" dxfId="1332" priority="26">
      <formula>J58&lt;0</formula>
    </cfRule>
  </conditionalFormatting>
  <conditionalFormatting sqref="K59">
    <cfRule type="expression" dxfId="1331" priority="23">
      <formula>K59&gt;0</formula>
    </cfRule>
    <cfRule type="expression" dxfId="1330" priority="24">
      <formula>K59&lt;0</formula>
    </cfRule>
  </conditionalFormatting>
  <conditionalFormatting sqref="K60:K73 K78:K104">
    <cfRule type="expression" dxfId="1329" priority="21">
      <formula>K60&gt;0</formula>
    </cfRule>
    <cfRule type="expression" dxfId="1328" priority="22">
      <formula>K60&lt;0</formula>
    </cfRule>
  </conditionalFormatting>
  <conditionalFormatting sqref="F65:F73">
    <cfRule type="expression" dxfId="1327" priority="19">
      <formula>F65&gt;0</formula>
    </cfRule>
    <cfRule type="expression" dxfId="1326" priority="20">
      <formula>F65&lt;0</formula>
    </cfRule>
  </conditionalFormatting>
  <conditionalFormatting sqref="H65:H73">
    <cfRule type="expression" dxfId="1325" priority="17">
      <formula>H65&gt;0</formula>
    </cfRule>
    <cfRule type="expression" dxfId="1324" priority="18">
      <formula>H65&lt;0</formula>
    </cfRule>
  </conditionalFormatting>
  <conditionalFormatting sqref="R4">
    <cfRule type="expression" dxfId="1323" priority="15">
      <formula>R4&gt;0</formula>
    </cfRule>
    <cfRule type="expression" dxfId="1322" priority="16">
      <formula>R4&lt;0</formula>
    </cfRule>
  </conditionalFormatting>
  <conditionalFormatting sqref="Q9">
    <cfRule type="expression" dxfId="1321" priority="13">
      <formula>Q9&gt;0</formula>
    </cfRule>
    <cfRule type="expression" dxfId="1320" priority="14">
      <formula>Q9&lt;0</formula>
    </cfRule>
  </conditionalFormatting>
  <conditionalFormatting sqref="K74:K77">
    <cfRule type="expression" dxfId="1319" priority="11">
      <formula>K74&gt;0</formula>
    </cfRule>
    <cfRule type="expression" dxfId="1318" priority="12">
      <formula>K74&lt;0</formula>
    </cfRule>
  </conditionalFormatting>
  <conditionalFormatting sqref="F74:F97">
    <cfRule type="expression" dxfId="1317" priority="9">
      <formula>F74&gt;0</formula>
    </cfRule>
    <cfRule type="expression" dxfId="1316" priority="10">
      <formula>F74&lt;0</formula>
    </cfRule>
  </conditionalFormatting>
  <conditionalFormatting sqref="H74:H97">
    <cfRule type="expression" dxfId="1315" priority="7">
      <formula>H74&gt;0</formula>
    </cfRule>
    <cfRule type="expression" dxfId="1314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1">
    <cfRule type="expression" dxfId="1313" priority="3">
      <formula>F98&gt;0</formula>
    </cfRule>
    <cfRule type="expression" dxfId="1312" priority="4">
      <formula>F98&lt;0</formula>
    </cfRule>
  </conditionalFormatting>
  <conditionalFormatting sqref="H98:H101">
    <cfRule type="expression" dxfId="1311" priority="1">
      <formula>H98&gt;0</formula>
    </cfRule>
    <cfRule type="expression" dxfId="1310" priority="2">
      <formula>H98&lt;0</formula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10.71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10.71</v>
      </c>
      <c r="R4" s="487">
        <v>-1.9699999999999999E-2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11.781000000000002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11.673900000000001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11.566800000000002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11.459700000000002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11.352600000000001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11.245500000000002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11.138400000000001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11.031300000000002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10.924200000000001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10.817100000000002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10.71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10.6029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10.495800000000001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10.3887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10.281600000000001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10.1745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10.067400000000001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9.9603000000000019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9.8532000000000011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9.746100000000002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9.6390000000000011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09" priority="31">
      <formula>Q7&gt;0</formula>
    </cfRule>
    <cfRule type="expression" dxfId="1308" priority="32">
      <formula>Q7&lt;0</formula>
    </cfRule>
  </conditionalFormatting>
  <conditionalFormatting sqref="Q8">
    <cfRule type="expression" dxfId="1307" priority="29">
      <formula>Q8&gt;0</formula>
    </cfRule>
    <cfRule type="expression" dxfId="1306" priority="30">
      <formula>Q8&lt;0</formula>
    </cfRule>
  </conditionalFormatting>
  <conditionalFormatting sqref="F62:F65">
    <cfRule type="expression" dxfId="1305" priority="21">
      <formula>F62&gt;0</formula>
    </cfRule>
    <cfRule type="expression" dxfId="1304" priority="22">
      <formula>F62&lt;0</formula>
    </cfRule>
  </conditionalFormatting>
  <conditionalFormatting sqref="F66:F74 F78:F98 F102:F106">
    <cfRule type="expression" dxfId="1303" priority="17">
      <formula>F66&gt;0</formula>
    </cfRule>
    <cfRule type="expression" dxfId="1302" priority="18">
      <formula>F66&lt;0</formula>
    </cfRule>
  </conditionalFormatting>
  <conditionalFormatting sqref="F66:F74 F78:F98 F102:F106">
    <cfRule type="expression" dxfId="1301" priority="19">
      <formula>F66&gt;0</formula>
    </cfRule>
    <cfRule type="expression" dxfId="1300" priority="20">
      <formula>F66&lt;0</formula>
    </cfRule>
  </conditionalFormatting>
  <conditionalFormatting sqref="H62:H74 H78:H98 H102:H106">
    <cfRule type="expression" dxfId="1299" priority="15">
      <formula>H62&gt;0</formula>
    </cfRule>
    <cfRule type="expression" dxfId="1298" priority="16">
      <formula>H62&lt;0</formula>
    </cfRule>
  </conditionalFormatting>
  <conditionalFormatting sqref="F57:F61">
    <cfRule type="expression" dxfId="1297" priority="13">
      <formula>F57&gt;0</formula>
    </cfRule>
    <cfRule type="expression" dxfId="1296" priority="14">
      <formula>F57&lt;0</formula>
    </cfRule>
  </conditionalFormatting>
  <conditionalFormatting sqref="H57:H61">
    <cfRule type="expression" dxfId="1295" priority="11">
      <formula>H57&gt;0</formula>
    </cfRule>
    <cfRule type="expression" dxfId="1294" priority="12">
      <formula>H57&lt;0</formula>
    </cfRule>
  </conditionalFormatting>
  <conditionalFormatting sqref="F75:F77">
    <cfRule type="expression" dxfId="1293" priority="7">
      <formula>F75&gt;0</formula>
    </cfRule>
    <cfRule type="expression" dxfId="1292" priority="8">
      <formula>F75&lt;0</formula>
    </cfRule>
  </conditionalFormatting>
  <conditionalFormatting sqref="F75:F77">
    <cfRule type="expression" dxfId="1291" priority="9">
      <formula>F75&gt;0</formula>
    </cfRule>
    <cfRule type="expression" dxfId="1290" priority="10">
      <formula>F75&lt;0</formula>
    </cfRule>
  </conditionalFormatting>
  <conditionalFormatting sqref="H75:H77">
    <cfRule type="expression" dxfId="1289" priority="5">
      <formula>H75&gt;0</formula>
    </cfRule>
    <cfRule type="expression" dxfId="1288" priority="6">
      <formula>H75&lt;0</formula>
    </cfRule>
  </conditionalFormatting>
  <conditionalFormatting sqref="F22:F30">
    <cfRule type="expression" dxfId="1287" priority="3">
      <formula>F22&gt;0</formula>
    </cfRule>
    <cfRule type="expression" dxfId="1286" priority="4">
      <formula>F22&lt;0</formula>
    </cfRule>
  </conditionalFormatting>
  <conditionalFormatting sqref="F99:F101">
    <cfRule type="expression" dxfId="1285" priority="1">
      <formula>F99&gt;0</formula>
    </cfRule>
    <cfRule type="expression" dxfId="128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137.68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137.68</v>
      </c>
      <c r="R4" s="487">
        <v>-1.7100000000000001E-2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151.44800000000001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150.0712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148.69440000000003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147.31760000000003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145.94080000000002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144.56400000000002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143.18720000000002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141.81040000000002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140.43360000000001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139.05680000000001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137.68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136.3032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134.9264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133.5496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132.1728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130.79599999999999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129.41919999999999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128.04240000000001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126.66560000000001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125.28880000000001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123.91200000000001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83" priority="19">
      <formula>F25&gt;0</formula>
    </cfRule>
    <cfRule type="expression" dxfId="1282" priority="20">
      <formula>F25&lt;0</formula>
    </cfRule>
  </conditionalFormatting>
  <conditionalFormatting sqref="Q7">
    <cfRule type="expression" dxfId="1281" priority="17">
      <formula>Q7&gt;0</formula>
    </cfRule>
    <cfRule type="expression" dxfId="1280" priority="18">
      <formula>Q7&lt;0</formula>
    </cfRule>
  </conditionalFormatting>
  <conditionalFormatting sqref="Q8">
    <cfRule type="expression" dxfId="1279" priority="15">
      <formula>Q8&gt;0</formula>
    </cfRule>
    <cfRule type="expression" dxfId="1278" priority="16">
      <formula>Q8&lt;0</formula>
    </cfRule>
  </conditionalFormatting>
  <conditionalFormatting sqref="M74">
    <cfRule type="expression" dxfId="1277" priority="9">
      <formula>M74&gt;0</formula>
    </cfRule>
    <cfRule type="expression" dxfId="1276" priority="10">
      <formula>M74&lt;0</formula>
    </cfRule>
  </conditionalFormatting>
  <conditionalFormatting sqref="F113:F149 H113:H149">
    <cfRule type="expression" dxfId="1275" priority="7">
      <formula>F113&gt;0</formula>
    </cfRule>
    <cfRule type="expression" dxfId="1274" priority="8">
      <formula>F113&lt;0</formula>
    </cfRule>
  </conditionalFormatting>
  <conditionalFormatting sqref="F105:F112">
    <cfRule type="expression" dxfId="1273" priority="5">
      <formula>F105&gt;0</formula>
    </cfRule>
    <cfRule type="expression" dxfId="1272" priority="6">
      <formula>F105&lt;0</formula>
    </cfRule>
  </conditionalFormatting>
  <conditionalFormatting sqref="H105:H112">
    <cfRule type="expression" dxfId="1271" priority="3">
      <formula>H105&gt;0</formula>
    </cfRule>
    <cfRule type="expression" dxfId="1270" priority="4">
      <formula>H105&lt;0</formula>
    </cfRule>
  </conditionalFormatting>
  <conditionalFormatting sqref="Q10">
    <cfRule type="expression" dxfId="1269" priority="1">
      <formula>Q10&gt;0</formula>
    </cfRule>
    <cfRule type="expression" dxfId="126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8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55</v>
      </c>
      <c r="T2" s="1">
        <v>43080</v>
      </c>
      <c r="U2" t="s">
        <v>878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204.65872727272728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219.47</v>
      </c>
      <c r="R4" s="509">
        <v>4.0000000000000002E-4</v>
      </c>
      <c r="T4" s="792">
        <v>43103</v>
      </c>
      <c r="U4" s="30" t="s">
        <v>903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12070.85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11256.23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1039.3900000000012</v>
      </c>
      <c r="R7">
        <v>5</v>
      </c>
    </row>
    <row r="8" spans="1:21" x14ac:dyDescent="0.25">
      <c r="B8" s="486">
        <v>43132</v>
      </c>
      <c r="C8" s="4">
        <v>10</v>
      </c>
      <c r="D8" s="3">
        <v>220</v>
      </c>
      <c r="E8" s="3">
        <v>0</v>
      </c>
      <c r="F8" s="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814.6200000000008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7.2370589442468825E-2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17159.3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5" si="16">C34*(E34-D34)</f>
        <v>1037.7180000000008</v>
      </c>
      <c r="G34" s="39">
        <f t="shared" ref="G34:G35" si="17">D34*C34</f>
        <v>9056.232</v>
      </c>
      <c r="H34" s="226">
        <f t="shared" ref="H34:H35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241.41700000000003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239.22230000000002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237.02760000000001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234.83290000000002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232.63820000000001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230.4435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228.24880000000002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226.05410000000001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223.85939999999999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221.66470000000001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219.47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217.27529999999999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215.0806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212.88589999999999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210.69119999999998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208.4965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206.30179999999999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204.1071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201.91240000000002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199.71770000000001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197.523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745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7" priority="35">
      <formula>F47&gt;0</formula>
    </cfRule>
    <cfRule type="expression" dxfId="1266" priority="36">
      <formula>F47&lt;0</formula>
    </cfRule>
  </conditionalFormatting>
  <conditionalFormatting sqref="Q7">
    <cfRule type="expression" dxfId="1265" priority="33">
      <formula>Q7&gt;0</formula>
    </cfRule>
    <cfRule type="expression" dxfId="1264" priority="34">
      <formula>Q7&lt;0</formula>
    </cfRule>
  </conditionalFormatting>
  <conditionalFormatting sqref="Q8">
    <cfRule type="expression" dxfId="1263" priority="31">
      <formula>Q8&gt;0</formula>
    </cfRule>
    <cfRule type="expression" dxfId="1262" priority="32">
      <formula>Q8&lt;0</formula>
    </cfRule>
  </conditionalFormatting>
  <conditionalFormatting sqref="F30:F46">
    <cfRule type="expression" dxfId="1261" priority="29">
      <formula>F30&gt;0</formula>
    </cfRule>
    <cfRule type="expression" dxfId="1260" priority="30">
      <formula>F30&lt;0</formula>
    </cfRule>
  </conditionalFormatting>
  <conditionalFormatting sqref="H30:H46">
    <cfRule type="expression" dxfId="1259" priority="27">
      <formula>H30&gt;0</formula>
    </cfRule>
    <cfRule type="expression" dxfId="1258" priority="28">
      <formula>H30&lt;0</formula>
    </cfRule>
  </conditionalFormatting>
  <conditionalFormatting sqref="Q10">
    <cfRule type="expression" dxfId="1257" priority="21">
      <formula>Q10&gt;0</formula>
    </cfRule>
    <cfRule type="expression" dxfId="1256" priority="22">
      <formula>Q10&lt;0</formula>
    </cfRule>
  </conditionalFormatting>
  <conditionalFormatting sqref="J25:J38">
    <cfRule type="expression" dxfId="1255" priority="19">
      <formula>J25&gt;0</formula>
    </cfRule>
    <cfRule type="expression" dxfId="1254" priority="20">
      <formula>J25&lt;0</formula>
    </cfRule>
  </conditionalFormatting>
  <conditionalFormatting sqref="K25:K38">
    <cfRule type="expression" dxfId="1253" priority="17">
      <formula>K25&gt;0</formula>
    </cfRule>
    <cfRule type="expression" dxfId="1252" priority="18">
      <formula>K25&lt;0</formula>
    </cfRule>
  </conditionalFormatting>
  <conditionalFormatting sqref="L25:L38">
    <cfRule type="expression" dxfId="1251" priority="15">
      <formula>L25&gt;0</formula>
    </cfRule>
    <cfRule type="expression" dxfId="1250" priority="16">
      <formula>L25&lt;0</formula>
    </cfRule>
  </conditionalFormatting>
  <conditionalFormatting sqref="F89:F110">
    <cfRule type="expression" dxfId="1249" priority="13">
      <formula>F89&gt;0</formula>
    </cfRule>
    <cfRule type="expression" dxfId="1248" priority="14">
      <formula>F89&lt;0</formula>
    </cfRule>
  </conditionalFormatting>
  <conditionalFormatting sqref="H89:H110">
    <cfRule type="expression" dxfId="1247" priority="11">
      <formula>H89&gt;0</formula>
    </cfRule>
    <cfRule type="expression" dxfId="1246" priority="12">
      <formula>H89&lt;0</formula>
    </cfRule>
  </conditionalFormatting>
  <conditionalFormatting sqref="J89:J102">
    <cfRule type="expression" dxfId="1245" priority="9">
      <formula>J89&gt;0</formula>
    </cfRule>
    <cfRule type="expression" dxfId="1244" priority="10">
      <formula>J89&lt;0</formula>
    </cfRule>
  </conditionalFormatting>
  <conditionalFormatting sqref="K89:K102">
    <cfRule type="expression" dxfId="1243" priority="7">
      <formula>K89&gt;0</formula>
    </cfRule>
    <cfRule type="expression" dxfId="1242" priority="8">
      <formula>K89&lt;0</formula>
    </cfRule>
  </conditionalFormatting>
  <conditionalFormatting sqref="L89:L102">
    <cfRule type="expression" dxfId="1241" priority="5">
      <formula>L89&gt;0</formula>
    </cfRule>
    <cfRule type="expression" dxfId="1240" priority="6">
      <formula>L89&lt;0</formula>
    </cfRule>
  </conditionalFormatting>
  <conditionalFormatting sqref="F25:F29">
    <cfRule type="expression" dxfId="1239" priority="3">
      <formula>F25&gt;0</formula>
    </cfRule>
    <cfRule type="expression" dxfId="1238" priority="4">
      <formula>F25&lt;0</formula>
    </cfRule>
  </conditionalFormatting>
  <conditionalFormatting sqref="H25:H29">
    <cfRule type="expression" dxfId="1237" priority="1">
      <formula>H25&gt;0</formula>
    </cfRule>
    <cfRule type="expression" dxfId="12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967</v>
      </c>
      <c r="M2" s="3"/>
      <c r="O2" s="11" t="s">
        <v>57</v>
      </c>
      <c r="Q2">
        <f>C18-H18</f>
        <v>60</v>
      </c>
      <c r="T2" s="1">
        <v>43119</v>
      </c>
      <c r="U2" t="s">
        <v>970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90.27</v>
      </c>
      <c r="R4" s="509">
        <v>-2.8999999999999998E-3</v>
      </c>
      <c r="T4" s="1"/>
      <c r="U4" t="s">
        <v>972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5416.2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973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238.80000000000018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238.80000000000018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4.6123536910418393E-2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7.5329566854990589E-3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2" t="s">
        <v>78</v>
      </c>
      <c r="P15" s="802"/>
      <c r="W15" s="134"/>
    </row>
    <row r="16" spans="1:23" ht="15.75" thickTop="1" x14ac:dyDescent="0.25">
      <c r="H16" s="70"/>
      <c r="O16" s="81">
        <v>1.1000000000000001</v>
      </c>
      <c r="P16" s="81">
        <f>O16*$Q$4</f>
        <v>99.296999999999997</v>
      </c>
      <c r="W16" s="134"/>
    </row>
    <row r="17" spans="1:23" x14ac:dyDescent="0.25">
      <c r="O17" s="81">
        <v>1.0900000000000001</v>
      </c>
      <c r="P17" s="81">
        <f t="shared" ref="P17:P36" si="0">O17*$Q$4</f>
        <v>98.394300000000001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97.491600000000005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96.588899999999995</v>
      </c>
      <c r="W19" s="134"/>
    </row>
    <row r="20" spans="1:23" x14ac:dyDescent="0.25">
      <c r="O20" s="81">
        <v>1.06</v>
      </c>
      <c r="P20" s="81">
        <f t="shared" si="0"/>
        <v>95.686199999999999</v>
      </c>
      <c r="W20" s="134"/>
    </row>
    <row r="21" spans="1:23" x14ac:dyDescent="0.25">
      <c r="O21" s="81">
        <v>1.05</v>
      </c>
      <c r="P21" s="81">
        <f t="shared" si="0"/>
        <v>94.783500000000004</v>
      </c>
      <c r="W21" s="134"/>
    </row>
    <row r="22" spans="1:23" x14ac:dyDescent="0.25">
      <c r="O22" s="81">
        <v>1.04</v>
      </c>
      <c r="P22" s="81">
        <f t="shared" si="0"/>
        <v>93.880799999999994</v>
      </c>
      <c r="W22" s="134"/>
    </row>
    <row r="23" spans="1:23" x14ac:dyDescent="0.25">
      <c r="O23" s="81">
        <v>1.03</v>
      </c>
      <c r="P23" s="81">
        <f t="shared" si="0"/>
        <v>92.978099999999998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92.075400000000002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91.172699999999992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90.27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89.3673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88.46459999999999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87.561899999999994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86.659199999999998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85.756499999999988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84.853799999999993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83.951099999999997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83.048400000000001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82.145700000000005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81.242999999999995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5" priority="21">
      <formula>F47&gt;0</formula>
    </cfRule>
    <cfRule type="expression" dxfId="1234" priority="22">
      <formula>F47&lt;0</formula>
    </cfRule>
  </conditionalFormatting>
  <conditionalFormatting sqref="Q7">
    <cfRule type="expression" dxfId="1233" priority="19">
      <formula>Q7&gt;0</formula>
    </cfRule>
    <cfRule type="expression" dxfId="1232" priority="20">
      <formula>Q7&lt;0</formula>
    </cfRule>
  </conditionalFormatting>
  <conditionalFormatting sqref="Q8">
    <cfRule type="expression" dxfId="1231" priority="17">
      <formula>Q8&gt;0</formula>
    </cfRule>
    <cfRule type="expression" dxfId="1230" priority="18">
      <formula>Q8&lt;0</formula>
    </cfRule>
  </conditionalFormatting>
  <conditionalFormatting sqref="F25:F46">
    <cfRule type="expression" dxfId="1229" priority="15">
      <formula>F25&gt;0</formula>
    </cfRule>
    <cfRule type="expression" dxfId="1228" priority="16">
      <formula>F25&lt;0</formula>
    </cfRule>
  </conditionalFormatting>
  <conditionalFormatting sqref="H25:H46">
    <cfRule type="expression" dxfId="1227" priority="13">
      <formula>H25&gt;0</formula>
    </cfRule>
    <cfRule type="expression" dxfId="1226" priority="14">
      <formula>H25&lt;0</formula>
    </cfRule>
  </conditionalFormatting>
  <conditionalFormatting sqref="F89:F110">
    <cfRule type="expression" dxfId="1225" priority="11">
      <formula>F89&gt;0</formula>
    </cfRule>
    <cfRule type="expression" dxfId="1224" priority="12">
      <formula>F89&lt;0</formula>
    </cfRule>
  </conditionalFormatting>
  <conditionalFormatting sqref="H89:H110">
    <cfRule type="expression" dxfId="1223" priority="9">
      <formula>H89&gt;0</formula>
    </cfRule>
    <cfRule type="expression" dxfId="1222" priority="10">
      <formula>H89&lt;0</formula>
    </cfRule>
  </conditionalFormatting>
  <conditionalFormatting sqref="Q10">
    <cfRule type="expression" dxfId="1221" priority="7">
      <formula>Q10&gt;0</formula>
    </cfRule>
    <cfRule type="expression" dxfId="1220" priority="8">
      <formula>Q10&lt;0</formula>
    </cfRule>
  </conditionalFormatting>
  <conditionalFormatting sqref="J25:J38">
    <cfRule type="expression" dxfId="1219" priority="5">
      <formula>J25&gt;0</formula>
    </cfRule>
    <cfRule type="expression" dxfId="1218" priority="6">
      <formula>J25&lt;0</formula>
    </cfRule>
  </conditionalFormatting>
  <conditionalFormatting sqref="K25:K38">
    <cfRule type="expression" dxfId="1217" priority="3">
      <formula>K25&gt;0</formula>
    </cfRule>
    <cfRule type="expression" dxfId="1216" priority="4">
      <formula>K25&lt;0</formula>
    </cfRule>
  </conditionalFormatting>
  <conditionalFormatting sqref="L25:L38">
    <cfRule type="expression" dxfId="1215" priority="1">
      <formula>L25&gt;0</formula>
    </cfRule>
    <cfRule type="expression" dxfId="12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887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113.93</v>
      </c>
      <c r="R4" s="509">
        <v>-2.86E-2</v>
      </c>
      <c r="T4" s="1">
        <v>42738</v>
      </c>
      <c r="U4" t="s">
        <v>886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6835.8</v>
      </c>
      <c r="T5" s="1">
        <v>43105</v>
      </c>
      <c r="U5" t="s">
        <v>915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1714.7799999999997</v>
      </c>
      <c r="R7">
        <v>50</v>
      </c>
      <c r="T7" s="1">
        <v>43112</v>
      </c>
      <c r="U7" t="s">
        <v>921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1714.7799999999997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0.33485126010052679</v>
      </c>
      <c r="T9" s="1">
        <v>43114</v>
      </c>
      <c r="U9" t="s">
        <v>943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944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2" t="s">
        <v>78</v>
      </c>
      <c r="P17" s="802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125.32300000000002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124.18370000000002</v>
      </c>
      <c r="Q19" s="2"/>
    </row>
    <row r="20" spans="1:17" x14ac:dyDescent="0.25">
      <c r="O20" s="81">
        <v>1.08</v>
      </c>
      <c r="P20" s="81">
        <f t="shared" si="3"/>
        <v>123.04440000000001</v>
      </c>
      <c r="Q20" s="2"/>
    </row>
    <row r="21" spans="1:17" x14ac:dyDescent="0.25">
      <c r="O21" s="81">
        <v>1.07</v>
      </c>
      <c r="P21" s="81">
        <f t="shared" si="3"/>
        <v>121.90510000000002</v>
      </c>
      <c r="Q21" s="2"/>
    </row>
    <row r="22" spans="1:17" x14ac:dyDescent="0.25">
      <c r="O22" s="81">
        <v>1.06</v>
      </c>
      <c r="P22" s="81">
        <f t="shared" si="3"/>
        <v>120.76580000000001</v>
      </c>
      <c r="Q22" s="2"/>
    </row>
    <row r="23" spans="1:17" x14ac:dyDescent="0.25">
      <c r="O23" s="81">
        <v>1.05</v>
      </c>
      <c r="P23" s="81">
        <f t="shared" si="3"/>
        <v>119.62650000000001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118.48720000000002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117.34790000000001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116.2086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115.06930000000001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113.93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112.7907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111.65140000000001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110.5121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109.3728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108.23350000000001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107.0942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105.95490000000001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104.81560000000002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103.67630000000001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102.53700000000001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920</v>
      </c>
      <c r="J47" s="39"/>
      <c r="K47" s="39"/>
      <c r="L47" s="39">
        <v>74.34</v>
      </c>
      <c r="M47" t="s">
        <v>942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213" priority="23">
      <formula>F56&gt;0</formula>
    </cfRule>
    <cfRule type="expression" dxfId="1212" priority="24">
      <formula>F56&lt;0</formula>
    </cfRule>
  </conditionalFormatting>
  <conditionalFormatting sqref="Q7">
    <cfRule type="expression" dxfId="1211" priority="21">
      <formula>Q7&gt;0</formula>
    </cfRule>
    <cfRule type="expression" dxfId="1210" priority="22">
      <formula>Q7&lt;0</formula>
    </cfRule>
  </conditionalFormatting>
  <conditionalFormatting sqref="Q8">
    <cfRule type="expression" dxfId="1209" priority="19">
      <formula>Q8&gt;0</formula>
    </cfRule>
    <cfRule type="expression" dxfId="1208" priority="20">
      <formula>Q8&lt;0</formula>
    </cfRule>
  </conditionalFormatting>
  <conditionalFormatting sqref="F25:F55">
    <cfRule type="expression" dxfId="1207" priority="17">
      <formula>F25&gt;0</formula>
    </cfRule>
    <cfRule type="expression" dxfId="1206" priority="18">
      <formula>F25&lt;0</formula>
    </cfRule>
  </conditionalFormatting>
  <conditionalFormatting sqref="H25:H55">
    <cfRule type="expression" dxfId="1205" priority="15">
      <formula>H25&gt;0</formula>
    </cfRule>
    <cfRule type="expression" dxfId="1204" priority="16">
      <formula>H25&lt;0</formula>
    </cfRule>
  </conditionalFormatting>
  <conditionalFormatting sqref="F89:F110">
    <cfRule type="expression" dxfId="1203" priority="13">
      <formula>F89&gt;0</formula>
    </cfRule>
    <cfRule type="expression" dxfId="1202" priority="14">
      <formula>F89&lt;0</formula>
    </cfRule>
  </conditionalFormatting>
  <conditionalFormatting sqref="H89:H110">
    <cfRule type="expression" dxfId="1201" priority="11">
      <formula>H89&gt;0</formula>
    </cfRule>
    <cfRule type="expression" dxfId="1200" priority="12">
      <formula>H89&lt;0</formula>
    </cfRule>
  </conditionalFormatting>
  <conditionalFormatting sqref="Q10">
    <cfRule type="expression" dxfId="1199" priority="9">
      <formula>Q10&gt;0</formula>
    </cfRule>
    <cfRule type="expression" dxfId="1198" priority="10">
      <formula>Q10&lt;0</formula>
    </cfRule>
  </conditionalFormatting>
  <conditionalFormatting sqref="J25:J38">
    <cfRule type="expression" dxfId="1197" priority="7">
      <formula>J25&gt;0</formula>
    </cfRule>
    <cfRule type="expression" dxfId="1196" priority="8">
      <formula>J25&lt;0</formula>
    </cfRule>
  </conditionalFormatting>
  <conditionalFormatting sqref="K25:K38">
    <cfRule type="expression" dxfId="1195" priority="5">
      <formula>K25&gt;0</formula>
    </cfRule>
    <cfRule type="expression" dxfId="1194" priority="6">
      <formula>K25&lt;0</formula>
    </cfRule>
  </conditionalFormatting>
  <conditionalFormatting sqref="L25:L34">
    <cfRule type="expression" dxfId="1193" priority="3">
      <formula>L25&gt;0</formula>
    </cfRule>
    <cfRule type="expression" dxfId="1192" priority="4">
      <formula>L25&lt;0</formula>
    </cfRule>
  </conditionalFormatting>
  <conditionalFormatting sqref="J43">
    <cfRule type="expression" dxfId="1191" priority="1">
      <formula>J43&gt;0</formula>
    </cfRule>
    <cfRule type="expression" dxfId="1190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730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190.99</v>
      </c>
      <c r="R4" s="509">
        <v>-1.2800000000000001E-2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3819.8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981.72000000000071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838.69000000000051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0.28133480482102324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2.6179381119430336E-3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738</v>
      </c>
      <c r="Q16" s="694" t="s">
        <v>739</v>
      </c>
      <c r="R16" s="692" t="s">
        <v>732</v>
      </c>
      <c r="S16" s="692" t="s">
        <v>733</v>
      </c>
      <c r="T16" s="694" t="s">
        <v>735</v>
      </c>
      <c r="U16" s="694" t="s">
        <v>736</v>
      </c>
      <c r="V16" s="692" t="s">
        <v>734</v>
      </c>
      <c r="W16" s="693" t="s">
        <v>737</v>
      </c>
    </row>
    <row r="17" spans="1:23" x14ac:dyDescent="0.25">
      <c r="O17" s="695">
        <v>43013</v>
      </c>
      <c r="P17" s="691" t="s">
        <v>809</v>
      </c>
      <c r="Q17" s="691" t="s">
        <v>810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210.08900000000003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208.17910000000003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206.26920000000001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204.35930000000002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202.44940000000003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200.5395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198.62960000000001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196.71970000000002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194.80980000000002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192.8999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190.99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189.08010000000002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187.17019999999999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185.2603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183.35040000000001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181.44050000000001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179.53059999999999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177.62070000000003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175.71080000000001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173.80090000000001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171.89100000000002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22">
      <formula>F47&gt;0</formula>
    </cfRule>
    <cfRule type="expression" dxfId="1188" priority="23">
      <formula>F47&lt;0</formula>
    </cfRule>
  </conditionalFormatting>
  <conditionalFormatting sqref="Q7">
    <cfRule type="expression" dxfId="1187" priority="20">
      <formula>Q7&gt;0</formula>
    </cfRule>
    <cfRule type="expression" dxfId="1186" priority="21">
      <formula>Q7&lt;0</formula>
    </cfRule>
  </conditionalFormatting>
  <conditionalFormatting sqref="Q8">
    <cfRule type="expression" dxfId="1185" priority="18">
      <formula>Q8&gt;0</formula>
    </cfRule>
    <cfRule type="expression" dxfId="1184" priority="19">
      <formula>Q8&lt;0</formula>
    </cfRule>
  </conditionalFormatting>
  <conditionalFormatting sqref="F25:F46">
    <cfRule type="expression" dxfId="1183" priority="16">
      <formula>F25&gt;0</formula>
    </cfRule>
    <cfRule type="expression" dxfId="1182" priority="17">
      <formula>F25&lt;0</formula>
    </cfRule>
  </conditionalFormatting>
  <conditionalFormatting sqref="H25:H46">
    <cfRule type="expression" dxfId="1181" priority="14">
      <formula>H25&gt;0</formula>
    </cfRule>
    <cfRule type="expression" dxfId="1180" priority="15">
      <formula>H25&lt;0</formula>
    </cfRule>
  </conditionalFormatting>
  <conditionalFormatting sqref="F89:F110">
    <cfRule type="expression" dxfId="1179" priority="12">
      <formula>F89&gt;0</formula>
    </cfRule>
    <cfRule type="expression" dxfId="1178" priority="13">
      <formula>F89&lt;0</formula>
    </cfRule>
  </conditionalFormatting>
  <conditionalFormatting sqref="H89:H110">
    <cfRule type="expression" dxfId="1177" priority="10">
      <formula>H89&gt;0</formula>
    </cfRule>
    <cfRule type="expression" dxfId="1176" priority="11">
      <formula>H89&lt;0</formula>
    </cfRule>
  </conditionalFormatting>
  <conditionalFormatting sqref="Q10">
    <cfRule type="expression" dxfId="1175" priority="8">
      <formula>Q10&gt;0</formula>
    </cfRule>
    <cfRule type="expression" dxfId="1174" priority="9">
      <formula>Q10&lt;0</formula>
    </cfRule>
  </conditionalFormatting>
  <conditionalFormatting sqref="J25:J38">
    <cfRule type="expression" dxfId="1173" priority="6">
      <formula>J25&gt;0</formula>
    </cfRule>
    <cfRule type="expression" dxfId="1172" priority="7">
      <formula>J25&lt;0</formula>
    </cfRule>
  </conditionalFormatting>
  <conditionalFormatting sqref="K25:K38">
    <cfRule type="expression" dxfId="1171" priority="4">
      <formula>K25&gt;0</formula>
    </cfRule>
    <cfRule type="expression" dxfId="1170" priority="5">
      <formula>K25&lt;0</formula>
    </cfRule>
  </conditionalFormatting>
  <conditionalFormatting sqref="L25:L38">
    <cfRule type="expression" dxfId="1169" priority="2">
      <formula>L25&gt;0</formula>
    </cfRule>
    <cfRule type="expression" dxfId="1168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15.08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15.08</v>
      </c>
      <c r="R4" s="487">
        <v>-1.6999999999999999E-3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16.588000000000001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16.437200000000001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16.2864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16.1356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15.984800000000002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15.834000000000001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15.683200000000001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15.532400000000001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15.381600000000001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15.2308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15.08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14.9292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14.7784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14.627599999999999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14.476799999999999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14.325999999999999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14.175199999999998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14.0244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13.873600000000001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13.722800000000001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13.572000000000001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5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5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67" priority="74">
      <formula>F12&gt;0</formula>
    </cfRule>
    <cfRule type="expression" dxfId="116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65" priority="67">
      <formula>F124&gt;0</formula>
    </cfRule>
    <cfRule type="expression" dxfId="1164" priority="68">
      <formula>F124&lt;0</formula>
    </cfRule>
  </conditionalFormatting>
  <conditionalFormatting sqref="H124:H130">
    <cfRule type="expression" dxfId="1163" priority="55">
      <formula>H124&gt;0</formula>
    </cfRule>
    <cfRule type="expression" dxfId="1162" priority="56">
      <formula>H124&lt;0</formula>
    </cfRule>
  </conditionalFormatting>
  <conditionalFormatting sqref="H131">
    <cfRule type="expression" dxfId="1161" priority="53">
      <formula>H131&gt;0</formula>
    </cfRule>
    <cfRule type="expression" dxfId="1160" priority="54">
      <formula>H131&lt;0</formula>
    </cfRule>
  </conditionalFormatting>
  <conditionalFormatting sqref="H132">
    <cfRule type="expression" dxfId="1159" priority="51">
      <formula>H132&gt;0</formula>
    </cfRule>
    <cfRule type="expression" dxfId="1158" priority="52">
      <formula>H132&lt;0</formula>
    </cfRule>
  </conditionalFormatting>
  <conditionalFormatting sqref="H133:H135">
    <cfRule type="expression" dxfId="1157" priority="49">
      <formula>H133&gt;0</formula>
    </cfRule>
    <cfRule type="expression" dxfId="1156" priority="50">
      <formula>H133&lt;0</formula>
    </cfRule>
  </conditionalFormatting>
  <conditionalFormatting sqref="H136">
    <cfRule type="expression" dxfId="1155" priority="45">
      <formula>H136&gt;0</formula>
    </cfRule>
    <cfRule type="expression" dxfId="1154" priority="46">
      <formula>H136&lt;0</formula>
    </cfRule>
  </conditionalFormatting>
  <conditionalFormatting sqref="Q7">
    <cfRule type="expression" dxfId="1153" priority="39">
      <formula>Q7&gt;0</formula>
    </cfRule>
    <cfRule type="expression" dxfId="1152" priority="40">
      <formula>Q7&lt;0</formula>
    </cfRule>
  </conditionalFormatting>
  <conditionalFormatting sqref="Q8">
    <cfRule type="expression" dxfId="1151" priority="37">
      <formula>Q8&gt;0</formula>
    </cfRule>
    <cfRule type="expression" dxfId="1150" priority="38">
      <formula>Q8&lt;0</formula>
    </cfRule>
  </conditionalFormatting>
  <conditionalFormatting sqref="F167:F178 H167:H178">
    <cfRule type="expression" dxfId="1149" priority="35">
      <formula>F167&gt;0</formula>
    </cfRule>
    <cfRule type="expression" dxfId="1148" priority="36">
      <formula>F167&lt;0</formula>
    </cfRule>
  </conditionalFormatting>
  <conditionalFormatting sqref="F183:F197 H183:H197">
    <cfRule type="expression" dxfId="1147" priority="33">
      <formula>F183&gt;0</formula>
    </cfRule>
    <cfRule type="expression" dxfId="1146" priority="34">
      <formula>F183&lt;0</formula>
    </cfRule>
  </conditionalFormatting>
  <conditionalFormatting sqref="F198:F206 H198:H206">
    <cfRule type="expression" dxfId="1145" priority="31">
      <formula>F198&gt;0</formula>
    </cfRule>
    <cfRule type="expression" dxfId="1144" priority="32">
      <formula>F198&lt;0</formula>
    </cfRule>
  </conditionalFormatting>
  <conditionalFormatting sqref="F141:F147 H141:H147">
    <cfRule type="expression" dxfId="1143" priority="29">
      <formula>F141&gt;0</formula>
    </cfRule>
    <cfRule type="expression" dxfId="1142" priority="30">
      <formula>F141&lt;0</formula>
    </cfRule>
  </conditionalFormatting>
  <conditionalFormatting sqref="H149:H152 F149:F152">
    <cfRule type="expression" dxfId="1141" priority="27">
      <formula>F149&gt;0</formula>
    </cfRule>
    <cfRule type="expression" dxfId="1140" priority="28">
      <formula>F149&lt;0</formula>
    </cfRule>
  </conditionalFormatting>
  <conditionalFormatting sqref="F226 H215:H218 H257:H260 F257:F260 H226 H231:H233 F231:F233 F235:F244 H235:H244">
    <cfRule type="expression" dxfId="1139" priority="25">
      <formula>F215&gt;0</formula>
    </cfRule>
    <cfRule type="expression" dxfId="1138" priority="26">
      <formula>F215&lt;0</formula>
    </cfRule>
  </conditionalFormatting>
  <conditionalFormatting sqref="F207:F218">
    <cfRule type="expression" dxfId="1137" priority="23">
      <formula>F207&gt;0</formula>
    </cfRule>
    <cfRule type="expression" dxfId="1136" priority="24">
      <formula>F207&lt;0</formula>
    </cfRule>
  </conditionalFormatting>
  <conditionalFormatting sqref="H207:H208">
    <cfRule type="expression" dxfId="1135" priority="21">
      <formula>H207&gt;0</formula>
    </cfRule>
    <cfRule type="expression" dxfId="1134" priority="22">
      <formula>H207&lt;0</formula>
    </cfRule>
  </conditionalFormatting>
  <conditionalFormatting sqref="H209">
    <cfRule type="expression" dxfId="1133" priority="19">
      <formula>H209&gt;0</formula>
    </cfRule>
    <cfRule type="expression" dxfId="1132" priority="20">
      <formula>H209&lt;0</formula>
    </cfRule>
  </conditionalFormatting>
  <conditionalFormatting sqref="H210">
    <cfRule type="expression" dxfId="1131" priority="17">
      <formula>H210&gt;0</formula>
    </cfRule>
    <cfRule type="expression" dxfId="1130" priority="18">
      <formula>H210&lt;0</formula>
    </cfRule>
  </conditionalFormatting>
  <conditionalFormatting sqref="H211:H213">
    <cfRule type="expression" dxfId="1129" priority="15">
      <formula>H211&gt;0</formula>
    </cfRule>
    <cfRule type="expression" dxfId="1128" priority="16">
      <formula>H211&lt;0</formula>
    </cfRule>
  </conditionalFormatting>
  <conditionalFormatting sqref="H214">
    <cfRule type="expression" dxfId="1127" priority="13">
      <formula>H214&gt;0</formula>
    </cfRule>
    <cfRule type="expression" dxfId="1126" priority="14">
      <formula>H214&lt;0</formula>
    </cfRule>
  </conditionalFormatting>
  <conditionalFormatting sqref="F245:F256 H245:H256">
    <cfRule type="expression" dxfId="1125" priority="11">
      <formula>F245&gt;0</formula>
    </cfRule>
    <cfRule type="expression" dxfId="1124" priority="12">
      <formula>F245&lt;0</formula>
    </cfRule>
  </conditionalFormatting>
  <conditionalFormatting sqref="F261:F275 H261:H275">
    <cfRule type="expression" dxfId="1123" priority="9">
      <formula>F261&gt;0</formula>
    </cfRule>
    <cfRule type="expression" dxfId="1122" priority="10">
      <formula>F261&lt;0</formula>
    </cfRule>
  </conditionalFormatting>
  <conditionalFormatting sqref="F276:F283 H276:H283">
    <cfRule type="expression" dxfId="1121" priority="7">
      <formula>F276&gt;0</formula>
    </cfRule>
    <cfRule type="expression" dxfId="1120" priority="8">
      <formula>F276&lt;0</formula>
    </cfRule>
  </conditionalFormatting>
  <conditionalFormatting sqref="F219:F225 H219:H225">
    <cfRule type="expression" dxfId="1119" priority="5">
      <formula>F219&gt;0</formula>
    </cfRule>
    <cfRule type="expression" dxfId="1118" priority="6">
      <formula>F219&lt;0</formula>
    </cfRule>
  </conditionalFormatting>
  <conditionalFormatting sqref="H227:H230 F227:F230">
    <cfRule type="expression" dxfId="1117" priority="3">
      <formula>F227&gt;0</formula>
    </cfRule>
    <cfRule type="expression" dxfId="1116" priority="4">
      <formula>F227&lt;0</formula>
    </cfRule>
  </conditionalFormatting>
  <conditionalFormatting sqref="H234 F234">
    <cfRule type="expression" dxfId="1115" priority="1">
      <formula>F234&gt;0</formula>
    </cfRule>
    <cfRule type="expression" dxfId="111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131.83000000000001</v>
      </c>
      <c r="R4" s="487">
        <v>3.6999999999999998E-2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2" t="s">
        <v>78</v>
      </c>
      <c r="P40" s="80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145.01300000000003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143.69470000000001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142.37640000000002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141.05810000000002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139.73980000000003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138.42150000000001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137.10320000000002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135.78490000000002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134.46660000000003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133.14830000000001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131.83000000000001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130.51170000000002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129.1934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127.8751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126.55680000000001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125.2385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123.92020000000001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122.60190000000001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121.28360000000002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119.96530000000001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118.64700000000002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113" priority="43">
      <formula>F33&gt;0</formula>
    </cfRule>
    <cfRule type="expression" dxfId="1112" priority="44">
      <formula>F33&lt;0</formula>
    </cfRule>
  </conditionalFormatting>
  <conditionalFormatting sqref="Q7">
    <cfRule type="expression" dxfId="1111" priority="41">
      <formula>Q7&gt;0</formula>
    </cfRule>
    <cfRule type="expression" dxfId="1110" priority="42">
      <formula>Q7&lt;0</formula>
    </cfRule>
  </conditionalFormatting>
  <conditionalFormatting sqref="Q8">
    <cfRule type="expression" dxfId="1109" priority="39">
      <formula>Q8&gt;0</formula>
    </cfRule>
    <cfRule type="expression" dxfId="1108" priority="40">
      <formula>Q8&lt;0</formula>
    </cfRule>
  </conditionalFormatting>
  <conditionalFormatting sqref="F29 F32">
    <cfRule type="expression" dxfId="1107" priority="37">
      <formula>F29&gt;0</formula>
    </cfRule>
    <cfRule type="expression" dxfId="1106" priority="38">
      <formula>F29&lt;0</formula>
    </cfRule>
  </conditionalFormatting>
  <conditionalFormatting sqref="H29 H32">
    <cfRule type="expression" dxfId="1105" priority="35">
      <formula>H29&gt;0</formula>
    </cfRule>
    <cfRule type="expression" dxfId="1104" priority="36">
      <formula>H29&lt;0</formula>
    </cfRule>
  </conditionalFormatting>
  <conditionalFormatting sqref="F30:F31">
    <cfRule type="expression" dxfId="1103" priority="33">
      <formula>F30&gt;0</formula>
    </cfRule>
    <cfRule type="expression" dxfId="1102" priority="34">
      <formula>F30&lt;0</formula>
    </cfRule>
  </conditionalFormatting>
  <conditionalFormatting sqref="H30:H31">
    <cfRule type="expression" dxfId="1101" priority="31">
      <formula>H30&gt;0</formula>
    </cfRule>
    <cfRule type="expression" dxfId="1100" priority="32">
      <formula>H30&lt;0</formula>
    </cfRule>
  </conditionalFormatting>
  <conditionalFormatting sqref="F105:F140 H105:H140">
    <cfRule type="expression" dxfId="1099" priority="29">
      <formula>F105&gt;0</formula>
    </cfRule>
    <cfRule type="expression" dxfId="1098" priority="30">
      <formula>F105&lt;0</formula>
    </cfRule>
  </conditionalFormatting>
  <conditionalFormatting sqref="F96:F99">
    <cfRule type="expression" dxfId="1097" priority="27">
      <formula>F96&gt;0</formula>
    </cfRule>
    <cfRule type="expression" dxfId="1096" priority="28">
      <formula>F96&lt;0</formula>
    </cfRule>
  </conditionalFormatting>
  <conditionalFormatting sqref="H96:H99">
    <cfRule type="expression" dxfId="1095" priority="25">
      <formula>H96&gt;0</formula>
    </cfRule>
    <cfRule type="expression" dxfId="1094" priority="26">
      <formula>H96&lt;0</formula>
    </cfRule>
  </conditionalFormatting>
  <conditionalFormatting sqref="F25:F28">
    <cfRule type="expression" dxfId="1093" priority="19">
      <formula>F25&gt;0</formula>
    </cfRule>
    <cfRule type="expression" dxfId="1092" priority="20">
      <formula>F25&lt;0</formula>
    </cfRule>
  </conditionalFormatting>
  <conditionalFormatting sqref="H25:H28">
    <cfRule type="expression" dxfId="1091" priority="17">
      <formula>H25&gt;0</formula>
    </cfRule>
    <cfRule type="expression" dxfId="1090" priority="18">
      <formula>H25&lt;0</formula>
    </cfRule>
  </conditionalFormatting>
  <conditionalFormatting sqref="J27">
    <cfRule type="expression" dxfId="1089" priority="15">
      <formula>J27&gt;0</formula>
    </cfRule>
    <cfRule type="expression" dxfId="1088" priority="16">
      <formula>J27&lt;0</formula>
    </cfRule>
  </conditionalFormatting>
  <conditionalFormatting sqref="F104">
    <cfRule type="expression" dxfId="1087" priority="13">
      <formula>F104&gt;0</formula>
    </cfRule>
    <cfRule type="expression" dxfId="1086" priority="14">
      <formula>F104&lt;0</formula>
    </cfRule>
  </conditionalFormatting>
  <conditionalFormatting sqref="H104">
    <cfRule type="expression" dxfId="1085" priority="11">
      <formula>H104&gt;0</formula>
    </cfRule>
    <cfRule type="expression" dxfId="1084" priority="12">
      <formula>H104&lt;0</formula>
    </cfRule>
  </conditionalFormatting>
  <conditionalFormatting sqref="F100:F103">
    <cfRule type="expression" dxfId="1083" priority="9">
      <formula>F100&gt;0</formula>
    </cfRule>
    <cfRule type="expression" dxfId="1082" priority="10">
      <formula>F100&lt;0</formula>
    </cfRule>
  </conditionalFormatting>
  <conditionalFormatting sqref="H100:H103">
    <cfRule type="expression" dxfId="1081" priority="7">
      <formula>H100&gt;0</formula>
    </cfRule>
    <cfRule type="expression" dxfId="1080" priority="8">
      <formula>H100&lt;0</formula>
    </cfRule>
  </conditionalFormatting>
  <conditionalFormatting sqref="J102">
    <cfRule type="expression" dxfId="1079" priority="5">
      <formula>J102&gt;0</formula>
    </cfRule>
    <cfRule type="expression" dxfId="1078" priority="6">
      <formula>J102&lt;0</formula>
    </cfRule>
  </conditionalFormatting>
  <conditionalFormatting sqref="Q10">
    <cfRule type="expression" dxfId="1077" priority="3">
      <formula>Q10&gt;0</formula>
    </cfRule>
    <cfRule type="expression" dxfId="1076" priority="4">
      <formula>Q10&lt;0</formula>
    </cfRule>
  </conditionalFormatting>
  <conditionalFormatting sqref="M71">
    <cfRule type="expression" dxfId="1075" priority="1">
      <formula>M71&gt;0</formula>
    </cfRule>
    <cfRule type="expression" dxfId="107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78.47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78.47</v>
      </c>
      <c r="R4" s="487">
        <v>-2.06E-2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86.317000000000007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85.532300000000006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84.747600000000006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83.962900000000005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83.178200000000004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82.393500000000003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81.608800000000002</v>
      </c>
      <c r="Q47" s="2"/>
      <c r="T47" s="91"/>
      <c r="U47" s="127"/>
    </row>
    <row r="48" spans="1:21" x14ac:dyDescent="0.25">
      <c r="A48" s="258" t="s">
        <v>742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80.824100000000001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80.039400000000001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79.2547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78.47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77.685299999999998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76.900599999999997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76.115899999999996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75.331199999999995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74.546499999999995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73.761799999999994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72.977100000000007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72.192400000000006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71.407700000000006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70.623000000000005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73" priority="33">
      <formula>F34&gt;0</formula>
    </cfRule>
    <cfRule type="expression" dxfId="1072" priority="34">
      <formula>F34&lt;0</formula>
    </cfRule>
  </conditionalFormatting>
  <conditionalFormatting sqref="Q7">
    <cfRule type="expression" dxfId="1071" priority="31">
      <formula>Q7&gt;0</formula>
    </cfRule>
    <cfRule type="expression" dxfId="1070" priority="32">
      <formula>Q7&lt;0</formula>
    </cfRule>
  </conditionalFormatting>
  <conditionalFormatting sqref="Q8">
    <cfRule type="expression" dxfId="1069" priority="29">
      <formula>Q8&gt;0</formula>
    </cfRule>
    <cfRule type="expression" dxfId="1068" priority="30">
      <formula>Q8&lt;0</formula>
    </cfRule>
  </conditionalFormatting>
  <conditionalFormatting sqref="F27:F33">
    <cfRule type="expression" dxfId="1067" priority="27">
      <formula>F27&gt;0</formula>
    </cfRule>
    <cfRule type="expression" dxfId="1066" priority="28">
      <formula>F27&lt;0</formula>
    </cfRule>
  </conditionalFormatting>
  <conditionalFormatting sqref="H27:H33">
    <cfRule type="expression" dxfId="1065" priority="25">
      <formula>H27&gt;0</formula>
    </cfRule>
    <cfRule type="expression" dxfId="1064" priority="26">
      <formula>H27&lt;0</formula>
    </cfRule>
  </conditionalFormatting>
  <conditionalFormatting sqref="M46">
    <cfRule type="expression" dxfId="1063" priority="23">
      <formula>M46&gt;0</formula>
    </cfRule>
    <cfRule type="expression" dxfId="1062" priority="24">
      <formula>M46&lt;0</formula>
    </cfRule>
  </conditionalFormatting>
  <conditionalFormatting sqref="F79:F87 H79:H87">
    <cfRule type="expression" dxfId="1061" priority="21">
      <formula>F79&gt;0</formula>
    </cfRule>
    <cfRule type="expression" dxfId="1060" priority="22">
      <formula>F79&lt;0</formula>
    </cfRule>
  </conditionalFormatting>
  <conditionalFormatting sqref="F73 F77:F78">
    <cfRule type="expression" dxfId="1059" priority="19">
      <formula>F73&gt;0</formula>
    </cfRule>
    <cfRule type="expression" dxfId="1058" priority="20">
      <formula>F73&lt;0</formula>
    </cfRule>
  </conditionalFormatting>
  <conditionalFormatting sqref="H73 H77:H78">
    <cfRule type="expression" dxfId="1057" priority="17">
      <formula>H73&gt;0</formula>
    </cfRule>
    <cfRule type="expression" dxfId="1056" priority="18">
      <formula>H73&lt;0</formula>
    </cfRule>
  </conditionalFormatting>
  <conditionalFormatting sqref="F70:F72">
    <cfRule type="expression" dxfId="1055" priority="15">
      <formula>F70&gt;0</formula>
    </cfRule>
    <cfRule type="expression" dxfId="1054" priority="16">
      <formula>F70&lt;0</formula>
    </cfRule>
  </conditionalFormatting>
  <conditionalFormatting sqref="H70:H72">
    <cfRule type="expression" dxfId="1053" priority="13">
      <formula>H70&gt;0</formula>
    </cfRule>
    <cfRule type="expression" dxfId="1052" priority="14">
      <formula>H70&lt;0</formula>
    </cfRule>
  </conditionalFormatting>
  <conditionalFormatting sqref="F25:F26">
    <cfRule type="expression" dxfId="1051" priority="11">
      <formula>F25&gt;0</formula>
    </cfRule>
    <cfRule type="expression" dxfId="1050" priority="12">
      <formula>F25&lt;0</formula>
    </cfRule>
  </conditionalFormatting>
  <conditionalFormatting sqref="H25:H26">
    <cfRule type="expression" dxfId="1049" priority="9">
      <formula>H25&gt;0</formula>
    </cfRule>
    <cfRule type="expression" dxfId="1048" priority="10">
      <formula>H25&lt;0</formula>
    </cfRule>
  </conditionalFormatting>
  <conditionalFormatting sqref="F76">
    <cfRule type="expression" dxfId="1047" priority="7">
      <formula>F76&gt;0</formula>
    </cfRule>
    <cfRule type="expression" dxfId="1046" priority="8">
      <formula>F76&lt;0</formula>
    </cfRule>
  </conditionalFormatting>
  <conditionalFormatting sqref="H76">
    <cfRule type="expression" dxfId="1045" priority="5">
      <formula>H76&gt;0</formula>
    </cfRule>
    <cfRule type="expression" dxfId="1044" priority="6">
      <formula>H76&lt;0</formula>
    </cfRule>
  </conditionalFormatting>
  <conditionalFormatting sqref="F74:F75">
    <cfRule type="expression" dxfId="1043" priority="3">
      <formula>F74&gt;0</formula>
    </cfRule>
    <cfRule type="expression" dxfId="1042" priority="4">
      <formula>F74&lt;0</formula>
    </cfRule>
  </conditionalFormatting>
  <conditionalFormatting sqref="H74:H75">
    <cfRule type="expression" dxfId="1041" priority="1">
      <formula>H74&gt;0</formula>
    </cfRule>
    <cfRule type="expression" dxfId="104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790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951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952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73.56</v>
      </c>
      <c r="R4" s="509">
        <v>-3.2899999999999999E-2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3678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103.93000000000029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103.93000000000029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2.9078893250551976E-2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2.1750951604132682E-2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821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823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828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907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913</v>
      </c>
      <c r="J40" s="39"/>
      <c r="K40" s="39"/>
      <c r="L40" s="39"/>
      <c r="O40" s="802" t="s">
        <v>78</v>
      </c>
      <c r="P40" s="802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80.916000000000011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80.180400000000006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79.444800000000001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78.70920000000001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77.973600000000005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77.238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76.502400000000009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75.766800000000003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75.031199999999998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74.295600000000007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73.56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72.824399999999997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72.088800000000006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71.353200000000001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70.617599999999996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69.882000000000005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69.1464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68.410800000000009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67.675200000000004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66.939599999999999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66.204000000000008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39" priority="21">
      <formula>F47&gt;0</formula>
    </cfRule>
    <cfRule type="expression" dxfId="1038" priority="22">
      <formula>F47&lt;0</formula>
    </cfRule>
  </conditionalFormatting>
  <conditionalFormatting sqref="Q7">
    <cfRule type="expression" dxfId="1037" priority="19">
      <formula>Q7&gt;0</formula>
    </cfRule>
    <cfRule type="expression" dxfId="1036" priority="20">
      <formula>Q7&lt;0</formula>
    </cfRule>
  </conditionalFormatting>
  <conditionalFormatting sqref="Q8">
    <cfRule type="expression" dxfId="1035" priority="17">
      <formula>Q8&gt;0</formula>
    </cfRule>
    <cfRule type="expression" dxfId="1034" priority="18">
      <formula>Q8&lt;0</formula>
    </cfRule>
  </conditionalFormatting>
  <conditionalFormatting sqref="F25:F46">
    <cfRule type="expression" dxfId="1033" priority="15">
      <formula>F25&gt;0</formula>
    </cfRule>
    <cfRule type="expression" dxfId="1032" priority="16">
      <formula>F25&lt;0</formula>
    </cfRule>
  </conditionalFormatting>
  <conditionalFormatting sqref="H25:H46">
    <cfRule type="expression" dxfId="1031" priority="13">
      <formula>H25&gt;0</formula>
    </cfRule>
    <cfRule type="expression" dxfId="1030" priority="14">
      <formula>H25&lt;0</formula>
    </cfRule>
  </conditionalFormatting>
  <conditionalFormatting sqref="F89:F110">
    <cfRule type="expression" dxfId="1029" priority="11">
      <formula>F89&gt;0</formula>
    </cfRule>
    <cfRule type="expression" dxfId="1028" priority="12">
      <formula>F89&lt;0</formula>
    </cfRule>
  </conditionalFormatting>
  <conditionalFormatting sqref="H89:H110">
    <cfRule type="expression" dxfId="1027" priority="9">
      <formula>H89&gt;0</formula>
    </cfRule>
    <cfRule type="expression" dxfId="1026" priority="10">
      <formula>H89&lt;0</formula>
    </cfRule>
  </conditionalFormatting>
  <conditionalFormatting sqref="Q10">
    <cfRule type="expression" dxfId="1025" priority="7">
      <formula>Q10&gt;0</formula>
    </cfRule>
    <cfRule type="expression" dxfId="1024" priority="8">
      <formula>Q10&lt;0</formula>
    </cfRule>
  </conditionalFormatting>
  <conditionalFormatting sqref="J25:J38">
    <cfRule type="expression" dxfId="1023" priority="5">
      <formula>J25&gt;0</formula>
    </cfRule>
    <cfRule type="expression" dxfId="1022" priority="6">
      <formula>J25&lt;0</formula>
    </cfRule>
  </conditionalFormatting>
  <conditionalFormatting sqref="K25:K38">
    <cfRule type="expression" dxfId="1021" priority="3">
      <formula>K25&gt;0</formula>
    </cfRule>
    <cfRule type="expression" dxfId="1020" priority="4">
      <formula>K25&lt;0</formula>
    </cfRule>
  </conditionalFormatting>
  <conditionalFormatting sqref="L25:L38">
    <cfRule type="expression" dxfId="1019" priority="1">
      <formula>L25&gt;0</formula>
    </cfRule>
    <cfRule type="expression" dxfId="10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750.58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750.58</v>
      </c>
      <c r="R4" s="509">
        <v>-1.7899999999999999E-2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825.63800000000015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818.13220000000013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810.6264000000001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803.12060000000008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795.61480000000006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788.10900000000004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780.60320000000002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773.09740000000011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765.59160000000008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758.08580000000006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750.58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743.07420000000002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735.5684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728.06259999999997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720.55680000000007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713.05100000000004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705.54520000000002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698.03940000000011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690.53360000000009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683.02780000000007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675.52200000000005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17" priority="21">
      <formula>F47&gt;0</formula>
    </cfRule>
    <cfRule type="expression" dxfId="1016" priority="22">
      <formula>F47&lt;0</formula>
    </cfRule>
  </conditionalFormatting>
  <conditionalFormatting sqref="Q7">
    <cfRule type="expression" dxfId="1015" priority="19">
      <formula>Q7&gt;0</formula>
    </cfRule>
    <cfRule type="expression" dxfId="1014" priority="20">
      <formula>Q7&lt;0</formula>
    </cfRule>
  </conditionalFormatting>
  <conditionalFormatting sqref="Q8">
    <cfRule type="expression" dxfId="1013" priority="17">
      <formula>Q8&gt;0</formula>
    </cfRule>
    <cfRule type="expression" dxfId="1012" priority="18">
      <formula>Q8&lt;0</formula>
    </cfRule>
  </conditionalFormatting>
  <conditionalFormatting sqref="F25:F46">
    <cfRule type="expression" dxfId="1011" priority="15">
      <formula>F25&gt;0</formula>
    </cfRule>
    <cfRule type="expression" dxfId="1010" priority="16">
      <formula>F25&lt;0</formula>
    </cfRule>
  </conditionalFormatting>
  <conditionalFormatting sqref="H25:H46">
    <cfRule type="expression" dxfId="1009" priority="13">
      <formula>H25&gt;0</formula>
    </cfRule>
    <cfRule type="expression" dxfId="1008" priority="14">
      <formula>H25&lt;0</formula>
    </cfRule>
  </conditionalFormatting>
  <conditionalFormatting sqref="F89:F110">
    <cfRule type="expression" dxfId="1007" priority="11">
      <formula>F89&gt;0</formula>
    </cfRule>
    <cfRule type="expression" dxfId="1006" priority="12">
      <formula>F89&lt;0</formula>
    </cfRule>
  </conditionalFormatting>
  <conditionalFormatting sqref="H89:H110">
    <cfRule type="expression" dxfId="1005" priority="9">
      <formula>H89&gt;0</formula>
    </cfRule>
    <cfRule type="expression" dxfId="1004" priority="10">
      <formula>H89&lt;0</formula>
    </cfRule>
  </conditionalFormatting>
  <conditionalFormatting sqref="Q10">
    <cfRule type="expression" dxfId="1003" priority="7">
      <formula>Q10&gt;0</formula>
    </cfRule>
    <cfRule type="expression" dxfId="1002" priority="8">
      <formula>Q10&lt;0</formula>
    </cfRule>
  </conditionalFormatting>
  <conditionalFormatting sqref="J25:J38">
    <cfRule type="expression" dxfId="1001" priority="5">
      <formula>J25&gt;0</formula>
    </cfRule>
    <cfRule type="expression" dxfId="1000" priority="6">
      <formula>J25&lt;0</formula>
    </cfRule>
  </conditionalFormatting>
  <conditionalFormatting sqref="K25:K38">
    <cfRule type="expression" dxfId="999" priority="3">
      <formula>K25&gt;0</formula>
    </cfRule>
    <cfRule type="expression" dxfId="998" priority="4">
      <formula>K25&lt;0</formula>
    </cfRule>
  </conditionalFormatting>
  <conditionalFormatting sqref="L25:L38">
    <cfRule type="expression" dxfId="997" priority="1">
      <formula>L25&gt;0</formula>
    </cfRule>
    <cfRule type="expression" dxfId="9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7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149.94999999999999</v>
      </c>
      <c r="R4" s="509">
        <v>-2.4299999999999999E-2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-3.3333333333333332E-4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1">C25*(E25-D25)</f>
        <v>-1.0000000000002274</v>
      </c>
      <c r="G25" s="39">
        <f t="shared" ref="G25" si="2">D25*C25</f>
        <v>3000</v>
      </c>
      <c r="H25" s="226">
        <f t="shared" ref="H25" si="3">(E25-D25)/D25</f>
        <v>-3.3333333333340911E-4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164.94499999999999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163.44550000000001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161.946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160.44649999999999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158.947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157.44749999999999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155.94800000000001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154.4485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152.94899999999998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151.4495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149.94999999999999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148.45049999999998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146.95099999999999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145.45149999999998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143.95199999999997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142.45249999999999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140.95299999999997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139.45349999999999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137.95400000000001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136.4545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134.95499999999998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5" priority="31">
      <formula>F47&gt;0</formula>
    </cfRule>
    <cfRule type="expression" dxfId="994" priority="32">
      <formula>F47&lt;0</formula>
    </cfRule>
  </conditionalFormatting>
  <conditionalFormatting sqref="Q7">
    <cfRule type="expression" dxfId="993" priority="29">
      <formula>Q7&gt;0</formula>
    </cfRule>
    <cfRule type="expression" dxfId="992" priority="30">
      <formula>Q7&lt;0</formula>
    </cfRule>
  </conditionalFormatting>
  <conditionalFormatting sqref="Q8">
    <cfRule type="expression" dxfId="991" priority="27">
      <formula>Q8&gt;0</formula>
    </cfRule>
    <cfRule type="expression" dxfId="990" priority="28">
      <formula>Q8&lt;0</formula>
    </cfRule>
  </conditionalFormatting>
  <conditionalFormatting sqref="F30:F46">
    <cfRule type="expression" dxfId="989" priority="25">
      <formula>F30&gt;0</formula>
    </cfRule>
    <cfRule type="expression" dxfId="988" priority="26">
      <formula>F30&lt;0</formula>
    </cfRule>
  </conditionalFormatting>
  <conditionalFormatting sqref="H30:H46">
    <cfRule type="expression" dxfId="987" priority="23">
      <formula>H30&gt;0</formula>
    </cfRule>
    <cfRule type="expression" dxfId="986" priority="24">
      <formula>H30&lt;0</formula>
    </cfRule>
  </conditionalFormatting>
  <conditionalFormatting sqref="Q10">
    <cfRule type="expression" dxfId="985" priority="21">
      <formula>Q10&gt;0</formula>
    </cfRule>
    <cfRule type="expression" dxfId="984" priority="22">
      <formula>Q10&lt;0</formula>
    </cfRule>
  </conditionalFormatting>
  <conditionalFormatting sqref="J25:J38">
    <cfRule type="expression" dxfId="983" priority="19">
      <formula>J25&gt;0</formula>
    </cfRule>
    <cfRule type="expression" dxfId="982" priority="20">
      <formula>J25&lt;0</formula>
    </cfRule>
  </conditionalFormatting>
  <conditionalFormatting sqref="K25:K38">
    <cfRule type="expression" dxfId="981" priority="17">
      <formula>K25&gt;0</formula>
    </cfRule>
    <cfRule type="expression" dxfId="980" priority="18">
      <formula>K25&lt;0</formula>
    </cfRule>
  </conditionalFormatting>
  <conditionalFormatting sqref="L25:L38">
    <cfRule type="expression" dxfId="979" priority="15">
      <formula>L25&gt;0</formula>
    </cfRule>
    <cfRule type="expression" dxfId="978" priority="16">
      <formula>L25&lt;0</formula>
    </cfRule>
  </conditionalFormatting>
  <conditionalFormatting sqref="F89:F110">
    <cfRule type="expression" dxfId="977" priority="13">
      <formula>F89&gt;0</formula>
    </cfRule>
    <cfRule type="expression" dxfId="976" priority="14">
      <formula>F89&lt;0</formula>
    </cfRule>
  </conditionalFormatting>
  <conditionalFormatting sqref="H89:H110">
    <cfRule type="expression" dxfId="975" priority="11">
      <formula>H89&gt;0</formula>
    </cfRule>
    <cfRule type="expression" dxfId="974" priority="12">
      <formula>H89&lt;0</formula>
    </cfRule>
  </conditionalFormatting>
  <conditionalFormatting sqref="J89:J102">
    <cfRule type="expression" dxfId="973" priority="9">
      <formula>J89&gt;0</formula>
    </cfRule>
    <cfRule type="expression" dxfId="972" priority="10">
      <formula>J89&lt;0</formula>
    </cfRule>
  </conditionalFormatting>
  <conditionalFormatting sqref="K89:K102">
    <cfRule type="expression" dxfId="971" priority="7">
      <formula>K89&gt;0</formula>
    </cfRule>
    <cfRule type="expression" dxfId="970" priority="8">
      <formula>K89&lt;0</formula>
    </cfRule>
  </conditionalFormatting>
  <conditionalFormatting sqref="L89:L102">
    <cfRule type="expression" dxfId="969" priority="5">
      <formula>L89&gt;0</formula>
    </cfRule>
    <cfRule type="expression" dxfId="968" priority="6">
      <formula>L89&lt;0</formula>
    </cfRule>
  </conditionalFormatting>
  <conditionalFormatting sqref="F25:F29">
    <cfRule type="expression" dxfId="967" priority="3">
      <formula>F25&gt;0</formula>
    </cfRule>
    <cfRule type="expression" dxfId="966" priority="4">
      <formula>F25&lt;0</formula>
    </cfRule>
  </conditionalFormatting>
  <conditionalFormatting sqref="H25:H29">
    <cfRule type="expression" dxfId="965" priority="1">
      <formula>H25&gt;0</formula>
    </cfRule>
    <cfRule type="expression" dxfId="9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43133</v>
      </c>
      <c r="C2" s="4">
        <v>15</v>
      </c>
      <c r="D2" s="3">
        <v>255.28</v>
      </c>
      <c r="E2" s="3">
        <v>0</v>
      </c>
      <c r="F2" s="3">
        <f t="shared" ref="F2" si="0">C2*D2+E2</f>
        <v>3829.2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255.28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254.93</v>
      </c>
      <c r="R4" s="509">
        <v>-2.58E-2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3823.9500000000003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3829.2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-5.2499999999995453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-5.2499999999995453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-1.3710435600124166E-3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15</v>
      </c>
      <c r="D18" s="18"/>
      <c r="E18" s="18"/>
      <c r="F18" s="18">
        <f>SUM(F2:F8)</f>
        <v>3829.2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1">C25*(E25-D25)</f>
        <v>-5.2499999999999147</v>
      </c>
      <c r="G25" s="39">
        <f t="shared" ref="G25" si="2">D25*C25</f>
        <v>3829.2</v>
      </c>
      <c r="H25" s="226">
        <f t="shared" ref="H25" si="3">(E25-D25)/D25</f>
        <v>-1.3710435600125129E-3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280.423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277.87370000000004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275.32440000000003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272.77510000000001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270.22579999999999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267.67650000000003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265.12720000000002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262.5779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260.02859999999998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257.47930000000002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254.93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252.38070000000002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249.8314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247.28210000000001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244.7328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242.18350000000001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239.63419999999999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237.0849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234.53560000000002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231.9863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229.43700000000001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63" priority="31">
      <formula>F47&gt;0</formula>
    </cfRule>
    <cfRule type="expression" dxfId="962" priority="32">
      <formula>F47&lt;0</formula>
    </cfRule>
  </conditionalFormatting>
  <conditionalFormatting sqref="Q7">
    <cfRule type="expression" dxfId="961" priority="29">
      <formula>Q7&gt;0</formula>
    </cfRule>
    <cfRule type="expression" dxfId="960" priority="30">
      <formula>Q7&lt;0</formula>
    </cfRule>
  </conditionalFormatting>
  <conditionalFormatting sqref="Q8">
    <cfRule type="expression" dxfId="959" priority="27">
      <formula>Q8&gt;0</formula>
    </cfRule>
    <cfRule type="expression" dxfId="958" priority="28">
      <formula>Q8&lt;0</formula>
    </cfRule>
  </conditionalFormatting>
  <conditionalFormatting sqref="F30:F46">
    <cfRule type="expression" dxfId="957" priority="25">
      <formula>F30&gt;0</formula>
    </cfRule>
    <cfRule type="expression" dxfId="956" priority="26">
      <formula>F30&lt;0</formula>
    </cfRule>
  </conditionalFormatting>
  <conditionalFormatting sqref="H30:H46">
    <cfRule type="expression" dxfId="955" priority="23">
      <formula>H30&gt;0</formula>
    </cfRule>
    <cfRule type="expression" dxfId="954" priority="24">
      <formula>H30&lt;0</formula>
    </cfRule>
  </conditionalFormatting>
  <conditionalFormatting sqref="Q10">
    <cfRule type="expression" dxfId="953" priority="21">
      <formula>Q10&gt;0</formula>
    </cfRule>
    <cfRule type="expression" dxfId="952" priority="22">
      <formula>Q10&lt;0</formula>
    </cfRule>
  </conditionalFormatting>
  <conditionalFormatting sqref="J25:J38">
    <cfRule type="expression" dxfId="951" priority="19">
      <formula>J25&gt;0</formula>
    </cfRule>
    <cfRule type="expression" dxfId="950" priority="20">
      <formula>J25&lt;0</formula>
    </cfRule>
  </conditionalFormatting>
  <conditionalFormatting sqref="K25:K38">
    <cfRule type="expression" dxfId="949" priority="17">
      <formula>K25&gt;0</formula>
    </cfRule>
    <cfRule type="expression" dxfId="948" priority="18">
      <formula>K25&lt;0</formula>
    </cfRule>
  </conditionalFormatting>
  <conditionalFormatting sqref="L25:L38">
    <cfRule type="expression" dxfId="947" priority="15">
      <formula>L25&gt;0</formula>
    </cfRule>
    <cfRule type="expression" dxfId="946" priority="16">
      <formula>L25&lt;0</formula>
    </cfRule>
  </conditionalFormatting>
  <conditionalFormatting sqref="F89:F110">
    <cfRule type="expression" dxfId="945" priority="13">
      <formula>F89&gt;0</formula>
    </cfRule>
    <cfRule type="expression" dxfId="944" priority="14">
      <formula>F89&lt;0</formula>
    </cfRule>
  </conditionalFormatting>
  <conditionalFormatting sqref="H89:H110">
    <cfRule type="expression" dxfId="943" priority="11">
      <formula>H89&gt;0</formula>
    </cfRule>
    <cfRule type="expression" dxfId="942" priority="12">
      <formula>H89&lt;0</formula>
    </cfRule>
  </conditionalFormatting>
  <conditionalFormatting sqref="J89:J102">
    <cfRule type="expression" dxfId="941" priority="9">
      <formula>J89&gt;0</formula>
    </cfRule>
    <cfRule type="expression" dxfId="940" priority="10">
      <formula>J89&lt;0</formula>
    </cfRule>
  </conditionalFormatting>
  <conditionalFormatting sqref="K89:K102">
    <cfRule type="expression" dxfId="939" priority="7">
      <formula>K89&gt;0</formula>
    </cfRule>
    <cfRule type="expression" dxfId="938" priority="8">
      <formula>K89&lt;0</formula>
    </cfRule>
  </conditionalFormatting>
  <conditionalFormatting sqref="L89:L102">
    <cfRule type="expression" dxfId="937" priority="5">
      <formula>L89&gt;0</formula>
    </cfRule>
    <cfRule type="expression" dxfId="936" priority="6">
      <formula>L89&lt;0</formula>
    </cfRule>
  </conditionalFormatting>
  <conditionalFormatting sqref="F25:F29">
    <cfRule type="expression" dxfId="935" priority="3">
      <formula>F25&gt;0</formula>
    </cfRule>
    <cfRule type="expression" dxfId="934" priority="4">
      <formula>F25&lt;0</formula>
    </cfRule>
  </conditionalFormatting>
  <conditionalFormatting sqref="H25:H29">
    <cfRule type="expression" dxfId="933" priority="1">
      <formula>H25&gt;0</formula>
    </cfRule>
    <cfRule type="expression" dxfId="9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67.22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67.22</v>
      </c>
      <c r="R4" s="487">
        <v>-6.4999999999999997E-3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02" t="s">
        <v>78</v>
      </c>
      <c r="P44" s="80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73.942000000000007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73.269800000000004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72.5976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71.925399999999996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71.253200000000007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70.581000000000003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69.908799999999999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69.236599999999996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68.564400000000006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67.892200000000003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67.22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66.547799999999995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65.875599999999991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65.203400000000002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64.531199999999998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63.858999999999995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63.186799999999998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62.514600000000002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61.842400000000005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61.170200000000001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60.497999999999998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31" priority="57">
      <formula>F27&gt;0</formula>
    </cfRule>
    <cfRule type="expression" dxfId="930" priority="58">
      <formula>F27&lt;0</formula>
    </cfRule>
  </conditionalFormatting>
  <conditionalFormatting sqref="H28:H33">
    <cfRule type="expression" dxfId="929" priority="53">
      <formula>H28&gt;0</formula>
    </cfRule>
    <cfRule type="expression" dxfId="928" priority="54">
      <formula>H28&lt;0</formula>
    </cfRule>
  </conditionalFormatting>
  <conditionalFormatting sqref="F24:F26">
    <cfRule type="expression" dxfId="927" priority="39">
      <formula>F24&gt;0</formula>
    </cfRule>
    <cfRule type="expression" dxfId="926" priority="40">
      <formula>F24&lt;0</formula>
    </cfRule>
  </conditionalFormatting>
  <conditionalFormatting sqref="Q8">
    <cfRule type="expression" dxfId="925" priority="33">
      <formula>Q8&gt;0</formula>
    </cfRule>
    <cfRule type="expression" dxfId="924" priority="34">
      <formula>Q8&lt;0</formula>
    </cfRule>
  </conditionalFormatting>
  <conditionalFormatting sqref="Q7">
    <cfRule type="expression" dxfId="923" priority="35">
      <formula>Q7&gt;0</formula>
    </cfRule>
    <cfRule type="expression" dxfId="922" priority="36">
      <formula>Q7&lt;0</formula>
    </cfRule>
  </conditionalFormatting>
  <conditionalFormatting sqref="F34">
    <cfRule type="expression" dxfId="921" priority="31">
      <formula>F34&gt;0</formula>
    </cfRule>
    <cfRule type="expression" dxfId="920" priority="32">
      <formula>F34&lt;0</formula>
    </cfRule>
  </conditionalFormatting>
  <conditionalFormatting sqref="H34">
    <cfRule type="expression" dxfId="919" priority="29">
      <formula>H34&gt;0</formula>
    </cfRule>
    <cfRule type="expression" dxfId="918" priority="30">
      <formula>H34&lt;0</formula>
    </cfRule>
  </conditionalFormatting>
  <conditionalFormatting sqref="M36">
    <cfRule type="expression" dxfId="917" priority="19">
      <formula>M36&gt;0</formula>
    </cfRule>
    <cfRule type="expression" dxfId="916" priority="20">
      <formula>M36&lt;0</formula>
    </cfRule>
  </conditionalFormatting>
  <conditionalFormatting sqref="Q10">
    <cfRule type="expression" dxfId="915" priority="15">
      <formula>Q10&gt;0</formula>
    </cfRule>
    <cfRule type="expression" dxfId="914" priority="16">
      <formula>Q10&lt;0</formula>
    </cfRule>
  </conditionalFormatting>
  <conditionalFormatting sqref="F23">
    <cfRule type="expression" dxfId="913" priority="13">
      <formula>F23&gt;0</formula>
    </cfRule>
    <cfRule type="expression" dxfId="912" priority="14">
      <formula>F23&lt;0</formula>
    </cfRule>
  </conditionalFormatting>
  <conditionalFormatting sqref="I25:J25">
    <cfRule type="expression" dxfId="911" priority="9">
      <formula>I25&gt;0</formula>
    </cfRule>
    <cfRule type="expression" dxfId="910" priority="10">
      <formula>I25&lt;0</formula>
    </cfRule>
  </conditionalFormatting>
  <conditionalFormatting sqref="I26:J27">
    <cfRule type="expression" dxfId="909" priority="7">
      <formula>I26&gt;0</formula>
    </cfRule>
    <cfRule type="expression" dxfId="908" priority="8">
      <formula>I26&lt;0</formula>
    </cfRule>
  </conditionalFormatting>
  <conditionalFormatting sqref="K25:K27">
    <cfRule type="expression" dxfId="907" priority="5">
      <formula>K25&gt;0</formula>
    </cfRule>
    <cfRule type="expression" dxfId="906" priority="6">
      <formula>K25&lt;0</formula>
    </cfRule>
  </conditionalFormatting>
  <conditionalFormatting sqref="I23:J23">
    <cfRule type="expression" dxfId="905" priority="3">
      <formula>I23&gt;0</formula>
    </cfRule>
    <cfRule type="expression" dxfId="90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816</v>
      </c>
      <c r="V1" s="748" t="s">
        <v>766</v>
      </c>
      <c r="W1" s="748" t="s">
        <v>815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817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23.678983333333321</v>
      </c>
      <c r="T3" s="725" t="s">
        <v>761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26.04</v>
      </c>
      <c r="R4" s="487">
        <v>-3.0200000000000001E-2</v>
      </c>
      <c r="T4" s="726" t="s">
        <v>779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15624</v>
      </c>
      <c r="T5" s="727" t="s">
        <v>772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14207.389999999992</v>
      </c>
      <c r="T6" s="728" t="s">
        <v>764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2868.8700000000063</v>
      </c>
      <c r="R7">
        <v>250</v>
      </c>
      <c r="T7" s="728" t="s">
        <v>803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1416.6100000000079</v>
      </c>
      <c r="T8" s="728" t="s">
        <v>773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9.9709376599080385E-2</v>
      </c>
      <c r="T9" s="728" t="s">
        <v>774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792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7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3.8402457757296471E-3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H12" s="70"/>
      <c r="T12" s="728" t="s">
        <v>767</v>
      </c>
      <c r="U12" s="730"/>
      <c r="V12" s="736">
        <v>7.0000000000000007E-2</v>
      </c>
      <c r="W12" s="736" t="s">
        <v>818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775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801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768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769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784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T18" s="691"/>
      <c r="U18" s="730"/>
      <c r="V18" s="691"/>
      <c r="W18" s="691"/>
      <c r="X18" s="691"/>
      <c r="Y18" s="691"/>
    </row>
    <row r="19" spans="1:27" x14ac:dyDescent="0.25">
      <c r="T19" s="728" t="s">
        <v>780</v>
      </c>
      <c r="U19" s="733" t="s">
        <v>783</v>
      </c>
      <c r="V19" s="728" t="s">
        <v>783</v>
      </c>
      <c r="W19" s="728" t="s">
        <v>783</v>
      </c>
      <c r="X19" s="691"/>
      <c r="Y19" s="691"/>
    </row>
    <row r="20" spans="1:27" x14ac:dyDescent="0.25">
      <c r="T20" s="728" t="s">
        <v>781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803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SUM(C2:C17)</f>
        <v>1950</v>
      </c>
      <c r="D22" s="18"/>
      <c r="E22" s="18"/>
      <c r="F22" s="18">
        <f>SUM(F2:F17)</f>
        <v>48057.62</v>
      </c>
      <c r="G22" s="14"/>
      <c r="H22" s="14">
        <f>SUM(H2:H11)</f>
        <v>1350</v>
      </c>
      <c r="I22" s="18"/>
      <c r="J22" s="18"/>
      <c r="K22" s="18">
        <f>SUM(K2:K11)</f>
        <v>33585.23000000001</v>
      </c>
      <c r="L22" s="14"/>
      <c r="M22" s="18">
        <f>SUM(M2:M10)</f>
        <v>265</v>
      </c>
      <c r="T22" s="735" t="s">
        <v>800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1450</v>
      </c>
      <c r="D23" s="349"/>
      <c r="E23" s="349"/>
      <c r="F23" s="350">
        <f>SumByColor($A$23,F2:F21)</f>
        <v>34678</v>
      </c>
      <c r="G23" s="349"/>
      <c r="H23" s="349">
        <f>SumByColor($A$23,H2:H21)</f>
        <v>1350</v>
      </c>
      <c r="I23" s="349"/>
      <c r="J23" s="349"/>
      <c r="K23" s="350">
        <f>SumByColor($A$23,K2:K21)</f>
        <v>33586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762</v>
      </c>
      <c r="U24" s="730"/>
      <c r="V24" s="691"/>
      <c r="W24" s="691"/>
      <c r="X24" s="691"/>
      <c r="Y24" s="691"/>
    </row>
    <row r="25" spans="1:27" x14ac:dyDescent="0.25">
      <c r="T25" s="726" t="s">
        <v>776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516</v>
      </c>
      <c r="K26" s="502" t="s">
        <v>150</v>
      </c>
      <c r="T26" s="727" t="s">
        <v>777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764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803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773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774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765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767</v>
      </c>
      <c r="U33" s="730"/>
      <c r="V33" s="736">
        <v>0.15</v>
      </c>
      <c r="W33" s="749" t="s">
        <v>819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775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801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768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769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802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780</v>
      </c>
      <c r="U39" s="733" t="s">
        <v>793</v>
      </c>
      <c r="V39" s="728" t="s">
        <v>783</v>
      </c>
      <c r="W39" s="728" t="s">
        <v>820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2" t="s">
        <v>78</v>
      </c>
      <c r="P40" s="802"/>
      <c r="T40" s="728" t="s">
        <v>781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28.644000000000002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28.383600000000001</v>
      </c>
      <c r="Q42" s="2"/>
      <c r="T42" s="735" t="s">
        <v>800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28.123200000000001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27.8628</v>
      </c>
      <c r="Q44" s="2"/>
      <c r="T44" s="725" t="s">
        <v>763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27.602399999999999</v>
      </c>
      <c r="Q45" s="2"/>
      <c r="T45" s="728" t="s">
        <v>773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27.341999999999999</v>
      </c>
      <c r="Q46" s="2"/>
      <c r="T46" s="728" t="s">
        <v>774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27.081600000000002</v>
      </c>
      <c r="Q47" s="2"/>
      <c r="T47" s="728" t="s">
        <v>765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26.821200000000001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26.5608</v>
      </c>
      <c r="Q49" s="2"/>
      <c r="T49" s="728" t="s">
        <v>770</v>
      </c>
      <c r="U49" s="730">
        <v>20</v>
      </c>
      <c r="V49" s="728" t="s">
        <v>808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26.3004</v>
      </c>
      <c r="Q50" s="2"/>
      <c r="T50" s="728" t="s">
        <v>778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26.04</v>
      </c>
      <c r="Q51" s="2"/>
      <c r="T51" s="728" t="s">
        <v>804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25.779599999999999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25.519199999999998</v>
      </c>
      <c r="Q53" s="2"/>
      <c r="T53" s="728" t="s">
        <v>802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25.258799999999997</v>
      </c>
      <c r="T54" s="728" t="s">
        <v>805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24.998399999999997</v>
      </c>
      <c r="T55" s="728" t="s">
        <v>806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24.738</v>
      </c>
      <c r="T56" s="739" t="s">
        <v>807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24.477599999999999</v>
      </c>
      <c r="T57" s="735" t="s">
        <v>800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890</v>
      </c>
      <c r="J58" s="39"/>
      <c r="K58" s="39">
        <v>2972</v>
      </c>
      <c r="O58" s="81">
        <v>0.93</v>
      </c>
      <c r="P58" s="81">
        <f t="shared" si="13"/>
        <v>24.217200000000002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23.956800000000001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6" si="32">C60*(E60-D60)</f>
        <v>1747.6799999999998</v>
      </c>
      <c r="G60" s="39">
        <f t="shared" ref="G60:G66" si="33">D60*C60</f>
        <v>9140.32</v>
      </c>
      <c r="H60" s="226">
        <f t="shared" ref="H60:H66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23.696400000000001</v>
      </c>
      <c r="T60" s="729" t="s">
        <v>771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23.436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797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795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794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796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798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799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786</v>
      </c>
      <c r="T76" s="22" t="s">
        <v>785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738</v>
      </c>
      <c r="V80" s="694" t="s">
        <v>739</v>
      </c>
      <c r="W80" s="692" t="s">
        <v>732</v>
      </c>
      <c r="X80" s="692" t="s">
        <v>733</v>
      </c>
      <c r="Y80" s="694" t="s">
        <v>735</v>
      </c>
      <c r="Z80" s="694" t="s">
        <v>736</v>
      </c>
      <c r="AA80" s="692" t="s">
        <v>734</v>
      </c>
      <c r="AB80" s="693" t="s">
        <v>737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03" priority="40">
      <formula>F98&gt;0</formula>
    </cfRule>
    <cfRule type="expression" dxfId="902" priority="41">
      <formula>F98&lt;0</formula>
    </cfRule>
  </conditionalFormatting>
  <conditionalFormatting sqref="Q7">
    <cfRule type="expression" dxfId="901" priority="28">
      <formula>Q7&gt;0</formula>
    </cfRule>
    <cfRule type="expression" dxfId="900" priority="29">
      <formula>Q7&lt;0</formula>
    </cfRule>
  </conditionalFormatting>
  <conditionalFormatting sqref="Q8">
    <cfRule type="expression" dxfId="899" priority="26">
      <formula>Q8&gt;0</formula>
    </cfRule>
    <cfRule type="expression" dxfId="898" priority="27">
      <formula>Q8&lt;0</formula>
    </cfRule>
  </conditionalFormatting>
  <conditionalFormatting sqref="F85:F97">
    <cfRule type="expression" dxfId="897" priority="24">
      <formula>F85&gt;0</formula>
    </cfRule>
    <cfRule type="expression" dxfId="896" priority="25">
      <formula>F85&lt;0</formula>
    </cfRule>
  </conditionalFormatting>
  <conditionalFormatting sqref="H85:H97">
    <cfRule type="expression" dxfId="895" priority="22">
      <formula>H85&gt;0</formula>
    </cfRule>
    <cfRule type="expression" dxfId="894" priority="23">
      <formula>H85&lt;0</formula>
    </cfRule>
  </conditionalFormatting>
  <conditionalFormatting sqref="H101:H104">
    <cfRule type="expression" dxfId="893" priority="18">
      <formula>H101&gt;0</formula>
    </cfRule>
    <cfRule type="expression" dxfId="892" priority="19">
      <formula>H101&lt;0</formula>
    </cfRule>
  </conditionalFormatting>
  <conditionalFormatting sqref="F101:F104">
    <cfRule type="expression" dxfId="891" priority="20">
      <formula>F101&gt;0</formula>
    </cfRule>
    <cfRule type="expression" dxfId="890" priority="21">
      <formula>F101&lt;0</formula>
    </cfRule>
  </conditionalFormatting>
  <conditionalFormatting sqref="M127">
    <cfRule type="expression" dxfId="889" priority="16">
      <formula>M127&gt;0</formula>
    </cfRule>
    <cfRule type="expression" dxfId="888" priority="17">
      <formula>M127&lt;0</formula>
    </cfRule>
  </conditionalFormatting>
  <conditionalFormatting sqref="F27:F28 F35:F80">
    <cfRule type="expression" dxfId="887" priority="14">
      <formula>F27&gt;0</formula>
    </cfRule>
    <cfRule type="expression" dxfId="886" priority="15">
      <formula>F27&lt;0</formula>
    </cfRule>
  </conditionalFormatting>
  <conditionalFormatting sqref="H27:H28 H35:H80">
    <cfRule type="expression" dxfId="885" priority="12">
      <formula>H27&gt;0</formula>
    </cfRule>
    <cfRule type="expression" dxfId="884" priority="13">
      <formula>H27&lt;0</formula>
    </cfRule>
  </conditionalFormatting>
  <conditionalFormatting sqref="Q10">
    <cfRule type="expression" dxfId="883" priority="10">
      <formula>Q10&gt;0</formula>
    </cfRule>
    <cfRule type="expression" dxfId="882" priority="11">
      <formula>Q10&lt;0</formula>
    </cfRule>
  </conditionalFormatting>
  <conditionalFormatting sqref="F29:F34">
    <cfRule type="expression" dxfId="881" priority="8">
      <formula>F29&gt;0</formula>
    </cfRule>
    <cfRule type="expression" dxfId="880" priority="9">
      <formula>F29&lt;0</formula>
    </cfRule>
  </conditionalFormatting>
  <conditionalFormatting sqref="H29:H34">
    <cfRule type="expression" dxfId="879" priority="6">
      <formula>H29&gt;0</formula>
    </cfRule>
    <cfRule type="expression" dxfId="878" priority="7">
      <formula>H29&lt;0</formula>
    </cfRule>
  </conditionalFormatting>
  <conditionalFormatting sqref="K32:K39">
    <cfRule type="expression" dxfId="877" priority="4">
      <formula>K32&gt;0</formula>
    </cfRule>
    <cfRule type="expression" dxfId="876" priority="5">
      <formula>K32&lt;0</formula>
    </cfRule>
  </conditionalFormatting>
  <conditionalFormatting sqref="K40:K80">
    <cfRule type="expression" dxfId="875" priority="2">
      <formula>K40&gt;0</formula>
    </cfRule>
    <cfRule type="expression" dxfId="874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61.03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61.03</v>
      </c>
      <c r="R4" s="487">
        <v>-2.5100000000000001E-2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67.13300000000001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66.5227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65.912400000000005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65.30210000000001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64.691800000000001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64.081500000000005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63.471200000000003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62.860900000000001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62.250600000000006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61.640300000000003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61.03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60.419699999999999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59.809399999999997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59.199100000000001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58.588799999999999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57.978499999999997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57.368199999999995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56.757900000000006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56.147600000000004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55.537300000000002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54.927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3" priority="9">
      <formula>F39&gt;0</formula>
    </cfRule>
    <cfRule type="expression" dxfId="872" priority="10">
      <formula>F39&lt;0</formula>
    </cfRule>
  </conditionalFormatting>
  <conditionalFormatting sqref="F25:F38">
    <cfRule type="expression" dxfId="871" priority="7">
      <formula>F25&gt;0</formula>
    </cfRule>
    <cfRule type="expression" dxfId="870" priority="8">
      <formula>F25&lt;0</formula>
    </cfRule>
  </conditionalFormatting>
  <conditionalFormatting sqref="H25:H38">
    <cfRule type="expression" dxfId="869" priority="5">
      <formula>H25&gt;0</formula>
    </cfRule>
    <cfRule type="expression" dxfId="868" priority="6">
      <formula>H25&lt;0</formula>
    </cfRule>
  </conditionalFormatting>
  <conditionalFormatting sqref="Q7">
    <cfRule type="expression" dxfId="867" priority="3">
      <formula>Q7&gt;0</formula>
    </cfRule>
    <cfRule type="expression" dxfId="866" priority="4">
      <formula>Q7&lt;0</formula>
    </cfRule>
  </conditionalFormatting>
  <conditionalFormatting sqref="Q8">
    <cfRule type="expression" dxfId="865" priority="1">
      <formula>Q8&gt;0</formula>
    </cfRule>
    <cfRule type="expression" dxfId="8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311.64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311.64</v>
      </c>
      <c r="R4" s="509">
        <v>-9.5999999999999992E-3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456.94000000000005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2" t="s">
        <v>78</v>
      </c>
      <c r="P14" s="802"/>
      <c r="W14" s="134"/>
    </row>
    <row r="15" spans="1:23" ht="15.75" thickTop="1" x14ac:dyDescent="0.25">
      <c r="H15" s="70"/>
      <c r="O15" s="81">
        <v>1.1000000000000001</v>
      </c>
      <c r="P15" s="81">
        <f>O15*$Q$4</f>
        <v>342.80400000000003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339.68760000000003</v>
      </c>
      <c r="W16" s="134"/>
    </row>
    <row r="17" spans="1:23" x14ac:dyDescent="0.25">
      <c r="O17" s="81">
        <v>1.08</v>
      </c>
      <c r="P17" s="81">
        <f t="shared" si="0"/>
        <v>336.57120000000003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333.45479999999998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330.33839999999998</v>
      </c>
      <c r="W19" s="134"/>
    </row>
    <row r="20" spans="1:23" x14ac:dyDescent="0.25">
      <c r="O20" s="81">
        <v>1.05</v>
      </c>
      <c r="P20" s="81">
        <f t="shared" si="0"/>
        <v>327.22199999999998</v>
      </c>
      <c r="W20" s="134"/>
    </row>
    <row r="21" spans="1:23" x14ac:dyDescent="0.25">
      <c r="O21" s="81">
        <v>1.04</v>
      </c>
      <c r="P21" s="81">
        <f t="shared" si="0"/>
        <v>324.10559999999998</v>
      </c>
      <c r="W21" s="134"/>
    </row>
    <row r="22" spans="1:23" x14ac:dyDescent="0.25">
      <c r="O22" s="81">
        <v>1.03</v>
      </c>
      <c r="P22" s="81">
        <f t="shared" si="0"/>
        <v>320.98919999999998</v>
      </c>
      <c r="W22" s="134"/>
    </row>
    <row r="23" spans="1:23" x14ac:dyDescent="0.25">
      <c r="O23" s="81">
        <v>1.02</v>
      </c>
      <c r="P23" s="81">
        <f t="shared" si="0"/>
        <v>317.87279999999998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314.75639999999999</v>
      </c>
      <c r="W24" s="134"/>
    </row>
    <row r="25" spans="1:23" x14ac:dyDescent="0.25">
      <c r="B25" s="188"/>
      <c r="C25" s="10"/>
      <c r="D25" s="39"/>
      <c r="E25" s="39"/>
      <c r="F25" s="39"/>
      <c r="G25" s="39"/>
      <c r="H25" s="226"/>
      <c r="I25" s="39"/>
      <c r="J25" s="39"/>
      <c r="K25" s="39"/>
      <c r="L25" s="158"/>
      <c r="O25" s="81">
        <v>1</v>
      </c>
      <c r="P25" s="81">
        <f t="shared" si="0"/>
        <v>311.64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308.52359999999999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305.40719999999999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302.29079999999999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299.17439999999999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296.05799999999999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292.94159999999999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289.8252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286.7088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283.5924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280.476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63" priority="25">
      <formula>F29&gt;0</formula>
    </cfRule>
    <cfRule type="expression" dxfId="862" priority="26">
      <formula>F29&lt;0</formula>
    </cfRule>
  </conditionalFormatting>
  <conditionalFormatting sqref="Q7">
    <cfRule type="expression" dxfId="861" priority="23">
      <formula>Q7&gt;0</formula>
    </cfRule>
    <cfRule type="expression" dxfId="860" priority="24">
      <formula>Q7&lt;0</formula>
    </cfRule>
  </conditionalFormatting>
  <conditionalFormatting sqref="Q8">
    <cfRule type="expression" dxfId="859" priority="21">
      <formula>Q8&gt;0</formula>
    </cfRule>
    <cfRule type="expression" dxfId="858" priority="22">
      <formula>Q8&lt;0</formula>
    </cfRule>
  </conditionalFormatting>
  <conditionalFormatting sqref="F96:F110">
    <cfRule type="expression" dxfId="857" priority="15">
      <formula>F96&gt;0</formula>
    </cfRule>
    <cfRule type="expression" dxfId="856" priority="16">
      <formula>F96&lt;0</formula>
    </cfRule>
  </conditionalFormatting>
  <conditionalFormatting sqref="H96:H110">
    <cfRule type="expression" dxfId="855" priority="13">
      <formula>H96&gt;0</formula>
    </cfRule>
    <cfRule type="expression" dxfId="854" priority="14">
      <formula>H96&lt;0</formula>
    </cfRule>
  </conditionalFormatting>
  <conditionalFormatting sqref="Q10">
    <cfRule type="expression" dxfId="853" priority="11">
      <formula>Q10&gt;0</formula>
    </cfRule>
    <cfRule type="expression" dxfId="852" priority="12">
      <formula>Q10&lt;0</formula>
    </cfRule>
  </conditionalFormatting>
  <conditionalFormatting sqref="L29:L38">
    <cfRule type="expression" dxfId="851" priority="5">
      <formula>L29&gt;0</formula>
    </cfRule>
    <cfRule type="expression" dxfId="850" priority="6">
      <formula>L29&lt;0</formula>
    </cfRule>
  </conditionalFormatting>
  <conditionalFormatting sqref="F25:F29 H25:H29 J25:K29">
    <cfRule type="expression" dxfId="849" priority="3">
      <formula>F25&gt;0</formula>
    </cfRule>
    <cfRule type="expression" dxfId="848" priority="4">
      <formula>F25&lt;0</formula>
    </cfRule>
  </conditionalFormatting>
  <conditionalFormatting sqref="L25:L29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912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950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94.14</v>
      </c>
      <c r="R4" s="509">
        <v>-1.6899999999999998E-2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3765.6</v>
      </c>
      <c r="T5" s="1">
        <v>43121</v>
      </c>
      <c r="U5" t="s">
        <v>969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162.40000000000009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162.40000000000009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4.5071047957371255E-2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2.421924792861695E-2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103.554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102.61260000000001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101.67120000000001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100.72980000000001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99.78840000000001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98.847000000000008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97.905600000000007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96.964200000000005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96.022800000000004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95.081400000000002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94.14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93.198599999999999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92.257199999999997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91.315799999999996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90.374399999999994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89.432999999999993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88.491599999999991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87.550200000000004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86.608800000000002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85.667400000000001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84.725999999999999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5" priority="21">
      <formula>F47&gt;0</formula>
    </cfRule>
    <cfRule type="expression" dxfId="844" priority="22">
      <formula>F47&lt;0</formula>
    </cfRule>
  </conditionalFormatting>
  <conditionalFormatting sqref="Q7">
    <cfRule type="expression" dxfId="843" priority="19">
      <formula>Q7&gt;0</formula>
    </cfRule>
    <cfRule type="expression" dxfId="842" priority="20">
      <formula>Q7&lt;0</formula>
    </cfRule>
  </conditionalFormatting>
  <conditionalFormatting sqref="Q8">
    <cfRule type="expression" dxfId="841" priority="17">
      <formula>Q8&gt;0</formula>
    </cfRule>
    <cfRule type="expression" dxfId="840" priority="18">
      <formula>Q8&lt;0</formula>
    </cfRule>
  </conditionalFormatting>
  <conditionalFormatting sqref="F25:F46">
    <cfRule type="expression" dxfId="839" priority="15">
      <formula>F25&gt;0</formula>
    </cfRule>
    <cfRule type="expression" dxfId="838" priority="16">
      <formula>F25&lt;0</formula>
    </cfRule>
  </conditionalFormatting>
  <conditionalFormatting sqref="H25:H46">
    <cfRule type="expression" dxfId="837" priority="13">
      <formula>H25&gt;0</formula>
    </cfRule>
    <cfRule type="expression" dxfId="836" priority="14">
      <formula>H25&lt;0</formula>
    </cfRule>
  </conditionalFormatting>
  <conditionalFormatting sqref="F89:F110">
    <cfRule type="expression" dxfId="835" priority="11">
      <formula>F89&gt;0</formula>
    </cfRule>
    <cfRule type="expression" dxfId="834" priority="12">
      <formula>F89&lt;0</formula>
    </cfRule>
  </conditionalFormatting>
  <conditionalFormatting sqref="H89:H110">
    <cfRule type="expression" dxfId="833" priority="9">
      <formula>H89&gt;0</formula>
    </cfRule>
    <cfRule type="expression" dxfId="832" priority="10">
      <formula>H89&lt;0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25:J38">
    <cfRule type="expression" dxfId="829" priority="5">
      <formula>J25&gt;0</formula>
    </cfRule>
    <cfRule type="expression" dxfId="828" priority="6">
      <formula>J25&lt;0</formula>
    </cfRule>
  </conditionalFormatting>
  <conditionalFormatting sqref="K25:K38">
    <cfRule type="expression" dxfId="827" priority="3">
      <formula>K25&gt;0</formula>
    </cfRule>
    <cfRule type="expression" dxfId="826" priority="4">
      <formula>K25&lt;0</formula>
    </cfRule>
  </conditionalFormatting>
  <conditionalFormatting sqref="L25:L38">
    <cfRule type="expression" dxfId="825" priority="1">
      <formula>L25&gt;0</formula>
    </cfRule>
    <cfRule type="expression" dxfId="8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788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874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873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74.349999999999994</v>
      </c>
      <c r="R4" s="509">
        <v>-1.24E-2</v>
      </c>
      <c r="T4" s="1"/>
      <c r="U4" t="s">
        <v>877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7434.9999999999991</v>
      </c>
      <c r="U5" t="s">
        <v>875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876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-3.340000000001055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-3.340000000001055</v>
      </c>
      <c r="T8" s="1">
        <v>43114</v>
      </c>
      <c r="U8" t="s">
        <v>930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-4.490249168498691E-4</v>
      </c>
      <c r="U9" t="s">
        <v>931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2" t="s">
        <v>78</v>
      </c>
      <c r="P16" s="802"/>
      <c r="W16" s="134"/>
    </row>
    <row r="17" spans="1:23" ht="15.75" thickTop="1" x14ac:dyDescent="0.25">
      <c r="O17" s="81">
        <v>1.1000000000000001</v>
      </c>
      <c r="P17" s="81">
        <f>O17*$Q$4</f>
        <v>81.784999999999997</v>
      </c>
      <c r="Q17" s="2"/>
      <c r="W17" s="134"/>
    </row>
    <row r="18" spans="1:23" x14ac:dyDescent="0.25">
      <c r="A18" s="31" t="s">
        <v>81</v>
      </c>
      <c r="B18" s="14"/>
      <c r="C18" s="14">
        <f>SUM(C2:C7)</f>
        <v>300</v>
      </c>
      <c r="D18" s="18"/>
      <c r="E18" s="18"/>
      <c r="F18" s="18">
        <f>SUM(F2:F7)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81.041499999999999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80.298000000000002</v>
      </c>
      <c r="Q19" s="2"/>
      <c r="W19" s="134"/>
    </row>
    <row r="20" spans="1:23" x14ac:dyDescent="0.25">
      <c r="O20" s="81">
        <v>1.07</v>
      </c>
      <c r="P20" s="81">
        <f t="shared" si="1"/>
        <v>79.554500000000004</v>
      </c>
      <c r="Q20" s="2"/>
      <c r="W20" s="134"/>
    </row>
    <row r="21" spans="1:23" x14ac:dyDescent="0.25">
      <c r="O21" s="81">
        <v>1.06</v>
      </c>
      <c r="P21" s="81">
        <f t="shared" si="1"/>
        <v>78.810999999999993</v>
      </c>
      <c r="Q21" s="2"/>
      <c r="W21" s="134"/>
    </row>
    <row r="22" spans="1:23" x14ac:dyDescent="0.25">
      <c r="O22" s="81">
        <v>1.05</v>
      </c>
      <c r="P22" s="81">
        <f t="shared" si="1"/>
        <v>78.067499999999995</v>
      </c>
      <c r="Q22" s="2"/>
      <c r="W22" s="134"/>
    </row>
    <row r="23" spans="1:23" x14ac:dyDescent="0.25">
      <c r="O23" s="81">
        <v>1.04</v>
      </c>
      <c r="P23" s="81">
        <f t="shared" si="1"/>
        <v>77.323999999999998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1"/>
        <v>76.580500000000001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75.836999999999989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75.093499999999992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74.349999999999994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73.606499999999997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72.863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72.119499999999988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71.375999999999991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70.632499999999993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69.888999999999996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932</v>
      </c>
      <c r="L34" s="158"/>
      <c r="O34" s="81">
        <v>0.93</v>
      </c>
      <c r="P34" s="81">
        <f t="shared" si="1"/>
        <v>69.145499999999998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959</v>
      </c>
      <c r="L35" s="158"/>
      <c r="O35" s="81">
        <v>0.92</v>
      </c>
      <c r="P35" s="81">
        <f t="shared" si="1"/>
        <v>68.402000000000001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67.658500000000004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66.914999999999992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984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3" priority="21">
      <formula>F25&gt;0</formula>
    </cfRule>
    <cfRule type="expression" dxfId="822" priority="22">
      <formula>F25&lt;0</formula>
    </cfRule>
  </conditionalFormatting>
  <conditionalFormatting sqref="Q7">
    <cfRule type="expression" dxfId="821" priority="19">
      <formula>Q7&gt;0</formula>
    </cfRule>
    <cfRule type="expression" dxfId="820" priority="20">
      <formula>Q7&lt;0</formula>
    </cfRule>
  </conditionalFormatting>
  <conditionalFormatting sqref="Q8">
    <cfRule type="expression" dxfId="819" priority="17">
      <formula>Q8&gt;0</formula>
    </cfRule>
    <cfRule type="expression" dxfId="818" priority="18">
      <formula>Q8&lt;0</formula>
    </cfRule>
  </conditionalFormatting>
  <conditionalFormatting sqref="F25:F46">
    <cfRule type="expression" dxfId="817" priority="15">
      <formula>F25&gt;0</formula>
    </cfRule>
    <cfRule type="expression" dxfId="816" priority="16">
      <formula>F25&lt;0</formula>
    </cfRule>
  </conditionalFormatting>
  <conditionalFormatting sqref="H25:H46">
    <cfRule type="expression" dxfId="815" priority="13">
      <formula>H25&gt;0</formula>
    </cfRule>
    <cfRule type="expression" dxfId="814" priority="14">
      <formula>H25&lt;0</formula>
    </cfRule>
  </conditionalFormatting>
  <conditionalFormatting sqref="F89:F110">
    <cfRule type="expression" dxfId="813" priority="11">
      <formula>F89&gt;0</formula>
    </cfRule>
    <cfRule type="expression" dxfId="812" priority="12">
      <formula>F89&lt;0</formula>
    </cfRule>
  </conditionalFormatting>
  <conditionalFormatting sqref="H89:H110">
    <cfRule type="expression" dxfId="811" priority="9">
      <formula>H89&gt;0</formula>
    </cfRule>
    <cfRule type="expression" dxfId="810" priority="10">
      <formula>H89&lt;0</formula>
    </cfRule>
  </conditionalFormatting>
  <conditionalFormatting sqref="Q10">
    <cfRule type="expression" dxfId="809" priority="7">
      <formula>Q10&gt;0</formula>
    </cfRule>
    <cfRule type="expression" dxfId="808" priority="8">
      <formula>Q10&lt;0</formula>
    </cfRule>
  </conditionalFormatting>
  <conditionalFormatting sqref="J36:J38">
    <cfRule type="expression" dxfId="807" priority="5">
      <formula>J36&gt;0</formula>
    </cfRule>
    <cfRule type="expression" dxfId="806" priority="6">
      <formula>J36&lt;0</formula>
    </cfRule>
  </conditionalFormatting>
  <conditionalFormatting sqref="K36:K38">
    <cfRule type="expression" dxfId="805" priority="3">
      <formula>K36&gt;0</formula>
    </cfRule>
    <cfRule type="expression" dxfId="804" priority="4">
      <formula>K36&lt;0</formula>
    </cfRule>
  </conditionalFormatting>
  <conditionalFormatting sqref="L25:L38">
    <cfRule type="expression" dxfId="803" priority="1">
      <formula>L25&gt;0</formula>
    </cfRule>
    <cfRule type="expression" dxfId="8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948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35.21</v>
      </c>
      <c r="R4" s="509">
        <v>-1.23E-2</v>
      </c>
      <c r="T4" s="1">
        <v>43121</v>
      </c>
      <c r="U4" t="s">
        <v>968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10563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-226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-2.0947261099267773E-2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2.9537063334280033E-2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0" si="10">C28*(E28-D28)</f>
        <v>176.9999999999996</v>
      </c>
      <c r="G28" s="39">
        <f t="shared" ref="G28:G30" si="11">D28*C28</f>
        <v>3599</v>
      </c>
      <c r="H28" s="226">
        <f t="shared" ref="H28:H30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38.731000000000002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38.378900000000002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38.026800000000001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37.674700000000001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37.322600000000001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36.970500000000001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36.618400000000001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36.266300000000001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35.914200000000001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35.562100000000001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35.21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34.857900000000001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34.505800000000001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34.153700000000001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33.801600000000001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33.4495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33.0974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32.7453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32.3932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32.0411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31.689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1" priority="21">
      <formula>F47&gt;0</formula>
    </cfRule>
    <cfRule type="expression" dxfId="800" priority="22">
      <formula>F47&lt;0</formula>
    </cfRule>
  </conditionalFormatting>
  <conditionalFormatting sqref="Q7">
    <cfRule type="expression" dxfId="799" priority="19">
      <formula>Q7&gt;0</formula>
    </cfRule>
    <cfRule type="expression" dxfId="798" priority="20">
      <formula>Q7&lt;0</formula>
    </cfRule>
  </conditionalFormatting>
  <conditionalFormatting sqref="Q8">
    <cfRule type="expression" dxfId="797" priority="17">
      <formula>Q8&gt;0</formula>
    </cfRule>
    <cfRule type="expression" dxfId="796" priority="18">
      <formula>Q8&lt;0</formula>
    </cfRule>
  </conditionalFormatting>
  <conditionalFormatting sqref="F25:F46">
    <cfRule type="expression" dxfId="795" priority="15">
      <formula>F25&gt;0</formula>
    </cfRule>
    <cfRule type="expression" dxfId="794" priority="16">
      <formula>F25&lt;0</formula>
    </cfRule>
  </conditionalFormatting>
  <conditionalFormatting sqref="H25:H46">
    <cfRule type="expression" dxfId="793" priority="13">
      <formula>H25&gt;0</formula>
    </cfRule>
    <cfRule type="expression" dxfId="792" priority="14">
      <formula>H25&lt;0</formula>
    </cfRule>
  </conditionalFormatting>
  <conditionalFormatting sqref="F89:F110">
    <cfRule type="expression" dxfId="791" priority="11">
      <formula>F89&gt;0</formula>
    </cfRule>
    <cfRule type="expression" dxfId="790" priority="12">
      <formula>F89&lt;0</formula>
    </cfRule>
  </conditionalFormatting>
  <conditionalFormatting sqref="H89:H110">
    <cfRule type="expression" dxfId="789" priority="9">
      <formula>H89&gt;0</formula>
    </cfRule>
    <cfRule type="expression" dxfId="788" priority="10">
      <formula>H89&lt;0</formula>
    </cfRule>
  </conditionalFormatting>
  <conditionalFormatting sqref="Q10">
    <cfRule type="expression" dxfId="787" priority="7">
      <formula>Q10&gt;0</formula>
    </cfRule>
    <cfRule type="expression" dxfId="786" priority="8">
      <formula>Q10&lt;0</formula>
    </cfRule>
  </conditionalFormatting>
  <conditionalFormatting sqref="J25:J38">
    <cfRule type="expression" dxfId="785" priority="5">
      <formula>J25&gt;0</formula>
    </cfRule>
    <cfRule type="expression" dxfId="784" priority="6">
      <formula>J25&lt;0</formula>
    </cfRule>
  </conditionalFormatting>
  <conditionalFormatting sqref="K25:K38">
    <cfRule type="expression" dxfId="783" priority="3">
      <formula>K25&gt;0</formula>
    </cfRule>
    <cfRule type="expression" dxfId="782" priority="4">
      <formula>K25&lt;0</formula>
    </cfRule>
  </conditionalFormatting>
  <conditionalFormatting sqref="L25:L38">
    <cfRule type="expression" dxfId="781" priority="1">
      <formula>L25&gt;0</formula>
    </cfRule>
    <cfRule type="expression" dxfId="78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40.82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40.82</v>
      </c>
      <c r="R4" s="487">
        <v>-3.9300000000000002E-2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6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44.902000000000001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44.4938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44.085600000000007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43.677400000000006</v>
      </c>
      <c r="Q28" s="2"/>
    </row>
    <row r="29" spans="1:32" x14ac:dyDescent="0.25">
      <c r="A29" s="10" t="s">
        <v>760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43.269200000000005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42.861000000000004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42.452800000000003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42.044600000000003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41.636400000000002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41.228200000000001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40.82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40.411799999999999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40.003599999999999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39.595399999999998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39.187199999999997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38.778999999999996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38.370799999999996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37.962600000000002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37.554400000000001</v>
      </c>
    </row>
    <row r="44" spans="1:32" x14ac:dyDescent="0.25">
      <c r="N44" s="4"/>
      <c r="O44" s="81">
        <v>0.91</v>
      </c>
      <c r="P44" s="81">
        <f t="shared" si="0"/>
        <v>37.1462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36.738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9" priority="137">
      <formula>F30&gt;0</formula>
    </cfRule>
    <cfRule type="expression" dxfId="778" priority="138">
      <formula>F30&lt;0</formula>
    </cfRule>
  </conditionalFormatting>
  <conditionalFormatting sqref="H47:H58">
    <cfRule type="expression" dxfId="777" priority="129">
      <formula>H47&gt;0</formula>
    </cfRule>
    <cfRule type="expression" dxfId="776" priority="130">
      <formula>H47&lt;0</formula>
    </cfRule>
  </conditionalFormatting>
  <conditionalFormatting sqref="H59">
    <cfRule type="expression" dxfId="775" priority="119">
      <formula>H59&gt;0</formula>
    </cfRule>
    <cfRule type="expression" dxfId="774" priority="120">
      <formula>H59&lt;0</formula>
    </cfRule>
  </conditionalFormatting>
  <conditionalFormatting sqref="H60">
    <cfRule type="expression" dxfId="773" priority="115">
      <formula>H60&gt;0</formula>
    </cfRule>
    <cfRule type="expression" dxfId="772" priority="116">
      <formula>H60&lt;0</formula>
    </cfRule>
  </conditionalFormatting>
  <conditionalFormatting sqref="H61:H66">
    <cfRule type="expression" dxfId="771" priority="111">
      <formula>H61&gt;0</formula>
    </cfRule>
    <cfRule type="expression" dxfId="770" priority="112">
      <formula>H61&lt;0</formula>
    </cfRule>
  </conditionalFormatting>
  <conditionalFormatting sqref="Q8">
    <cfRule type="expression" dxfId="769" priority="95">
      <formula>Q8&gt;0</formula>
    </cfRule>
    <cfRule type="expression" dxfId="768" priority="96">
      <formula>Q8&lt;0</formula>
    </cfRule>
  </conditionalFormatting>
  <conditionalFormatting sqref="Q7">
    <cfRule type="expression" dxfId="767" priority="97">
      <formula>Q7&gt;0</formula>
    </cfRule>
    <cfRule type="expression" dxfId="766" priority="98">
      <formula>Q7&lt;0</formula>
    </cfRule>
  </conditionalFormatting>
  <conditionalFormatting sqref="F178 H178">
    <cfRule type="expression" dxfId="765" priority="93">
      <formula>F178&gt;0</formula>
    </cfRule>
    <cfRule type="expression" dxfId="764" priority="94">
      <formula>F178&lt;0</formula>
    </cfRule>
  </conditionalFormatting>
  <conditionalFormatting sqref="Q10">
    <cfRule type="expression" dxfId="763" priority="87">
      <formula>Q10&gt;0</formula>
    </cfRule>
    <cfRule type="expression" dxfId="762" priority="88">
      <formula>Q10&lt;0</formula>
    </cfRule>
  </conditionalFormatting>
  <conditionalFormatting sqref="Q9">
    <cfRule type="expression" dxfId="761" priority="81">
      <formula>Q9&gt;0</formula>
    </cfRule>
    <cfRule type="expression" dxfId="760" priority="82">
      <formula>Q9&lt;0</formula>
    </cfRule>
  </conditionalFormatting>
  <conditionalFormatting sqref="F201:F248">
    <cfRule type="expression" dxfId="759" priority="41">
      <formula>F201&gt;0</formula>
    </cfRule>
    <cfRule type="expression" dxfId="758" priority="42">
      <formula>F201&lt;0</formula>
    </cfRule>
  </conditionalFormatting>
  <conditionalFormatting sqref="H201:H248">
    <cfRule type="expression" dxfId="757" priority="39">
      <formula>H201&gt;0</formula>
    </cfRule>
    <cfRule type="expression" dxfId="756" priority="40">
      <formula>H201&lt;0</formula>
    </cfRule>
  </conditionalFormatting>
  <conditionalFormatting sqref="J208">
    <cfRule type="expression" dxfId="755" priority="37">
      <formula>J208&gt;0</formula>
    </cfRule>
    <cfRule type="expression" dxfId="754" priority="38">
      <formula>J208&lt;0</formula>
    </cfRule>
  </conditionalFormatting>
  <conditionalFormatting sqref="J214:J215">
    <cfRule type="expression" dxfId="753" priority="35">
      <formula>J214&gt;0</formula>
    </cfRule>
    <cfRule type="expression" dxfId="752" priority="36">
      <formula>J214&lt;0</formula>
    </cfRule>
  </conditionalFormatting>
  <conditionalFormatting sqref="J216">
    <cfRule type="expression" dxfId="751" priority="33">
      <formula>J216&gt;0</formula>
    </cfRule>
    <cfRule type="expression" dxfId="750" priority="34">
      <formula>J216&lt;0</formula>
    </cfRule>
  </conditionalFormatting>
  <conditionalFormatting sqref="J217:J219 J221:J224">
    <cfRule type="expression" dxfId="749" priority="31">
      <formula>J217&gt;0</formula>
    </cfRule>
    <cfRule type="expression" dxfId="748" priority="32">
      <formula>J217&lt;0</formula>
    </cfRule>
  </conditionalFormatting>
  <conditionalFormatting sqref="K208">
    <cfRule type="expression" dxfId="747" priority="29">
      <formula>K208&gt;0</formula>
    </cfRule>
    <cfRule type="expression" dxfId="746" priority="30">
      <formula>K208&lt;0</formula>
    </cfRule>
  </conditionalFormatting>
  <conditionalFormatting sqref="K214:K215">
    <cfRule type="expression" dxfId="745" priority="27">
      <formula>K214&gt;0</formula>
    </cfRule>
    <cfRule type="expression" dxfId="744" priority="28">
      <formula>K214&lt;0</formula>
    </cfRule>
  </conditionalFormatting>
  <conditionalFormatting sqref="K216">
    <cfRule type="expression" dxfId="743" priority="25">
      <formula>K216&gt;0</formula>
    </cfRule>
    <cfRule type="expression" dxfId="742" priority="26">
      <formula>K216&lt;0</formula>
    </cfRule>
  </conditionalFormatting>
  <conditionalFormatting sqref="K217:K224">
    <cfRule type="expression" dxfId="741" priority="23">
      <formula>K217&gt;0</formula>
    </cfRule>
    <cfRule type="expression" dxfId="740" priority="24">
      <formula>K217&lt;0</formula>
    </cfRule>
  </conditionalFormatting>
  <conditionalFormatting sqref="L208">
    <cfRule type="expression" dxfId="739" priority="21">
      <formula>L208&gt;0</formula>
    </cfRule>
    <cfRule type="expression" dxfId="738" priority="22">
      <formula>L208&lt;0</formula>
    </cfRule>
  </conditionalFormatting>
  <conditionalFormatting sqref="L214:L215">
    <cfRule type="expression" dxfId="737" priority="19">
      <formula>L214&gt;0</formula>
    </cfRule>
    <cfRule type="expression" dxfId="736" priority="20">
      <formula>L214&lt;0</formula>
    </cfRule>
  </conditionalFormatting>
  <conditionalFormatting sqref="L216">
    <cfRule type="expression" dxfId="735" priority="17">
      <formula>L216&gt;0</formula>
    </cfRule>
    <cfRule type="expression" dxfId="734" priority="18">
      <formula>L216&lt;0</formula>
    </cfRule>
  </conditionalFormatting>
  <conditionalFormatting sqref="L217:L224">
    <cfRule type="expression" dxfId="733" priority="15">
      <formula>L217&gt;0</formula>
    </cfRule>
    <cfRule type="expression" dxfId="732" priority="16">
      <formula>L217&lt;0</formula>
    </cfRule>
  </conditionalFormatting>
  <conditionalFormatting sqref="K225">
    <cfRule type="expression" dxfId="731" priority="13">
      <formula>K225&gt;0</formula>
    </cfRule>
    <cfRule type="expression" dxfId="730" priority="14">
      <formula>K225&lt;0</formula>
    </cfRule>
  </conditionalFormatting>
  <conditionalFormatting sqref="L225:L232">
    <cfRule type="expression" dxfId="729" priority="11">
      <formula>L225&gt;0</formula>
    </cfRule>
    <cfRule type="expression" dxfId="728" priority="12">
      <formula>L225&lt;0</formula>
    </cfRule>
  </conditionalFormatting>
  <conditionalFormatting sqref="K226">
    <cfRule type="expression" dxfId="727" priority="9">
      <formula>K226&gt;0</formula>
    </cfRule>
    <cfRule type="expression" dxfId="726" priority="10">
      <formula>K226&lt;0</formula>
    </cfRule>
  </conditionalFormatting>
  <conditionalFormatting sqref="K227">
    <cfRule type="expression" dxfId="725" priority="7">
      <formula>K227&gt;0</formula>
    </cfRule>
    <cfRule type="expression" dxfId="724" priority="8">
      <formula>K227&lt;0</formula>
    </cfRule>
  </conditionalFormatting>
  <conditionalFormatting sqref="K228:K248">
    <cfRule type="expression" dxfId="723" priority="5">
      <formula>K228&gt;0</formula>
    </cfRule>
    <cfRule type="expression" dxfId="722" priority="6">
      <formula>K228&lt;0</formula>
    </cfRule>
  </conditionalFormatting>
  <conditionalFormatting sqref="L233:L237">
    <cfRule type="expression" dxfId="721" priority="3">
      <formula>L233&gt;0</formula>
    </cfRule>
    <cfRule type="expression" dxfId="720" priority="4">
      <formula>L233&lt;0</formula>
    </cfRule>
  </conditionalFormatting>
  <conditionalFormatting sqref="L238:L243">
    <cfRule type="expression" dxfId="719" priority="1">
      <formula>L238&gt;0</formula>
    </cfRule>
    <cfRule type="expression" dxfId="71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62.17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62.17</v>
      </c>
      <c r="R4" s="504">
        <v>9.1000000000000004E-3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2" t="s">
        <v>78</v>
      </c>
      <c r="P40" s="80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68.387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67.765300000000011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67.143600000000006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66.521900000000002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65.900199999999998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65.278500000000008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64.656800000000004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64.0351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63.413400000000003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62.791699999999999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62.17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61.548300000000005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60.926600000000001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60.304900000000004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59.683199999999999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59.061500000000002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58.439799999999998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57.818100000000001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57.196400000000004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56.5747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55.953000000000003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7" priority="11">
      <formula>F27&gt;0</formula>
    </cfRule>
    <cfRule type="expression" dxfId="716" priority="12">
      <formula>F27&lt;0</formula>
    </cfRule>
  </conditionalFormatting>
  <conditionalFormatting sqref="H27:H29">
    <cfRule type="expression" dxfId="715" priority="9">
      <formula>H27&gt;0</formula>
    </cfRule>
    <cfRule type="expression" dxfId="714" priority="10">
      <formula>H27&lt;0</formula>
    </cfRule>
  </conditionalFormatting>
  <conditionalFormatting sqref="F23:F26">
    <cfRule type="expression" dxfId="713" priority="7">
      <formula>F23&gt;0</formula>
    </cfRule>
    <cfRule type="expression" dxfId="712" priority="8">
      <formula>F23&lt;0</formula>
    </cfRule>
  </conditionalFormatting>
  <conditionalFormatting sqref="H23:H26">
    <cfRule type="expression" dxfId="711" priority="5">
      <formula>H23&gt;0</formula>
    </cfRule>
    <cfRule type="expression" dxfId="710" priority="6">
      <formula>H23&lt;0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conditionalFormatting sqref="Q7">
    <cfRule type="expression" dxfId="707" priority="3">
      <formula>Q7&gt;0</formula>
    </cfRule>
    <cfRule type="expression" dxfId="70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46.15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46.15</v>
      </c>
      <c r="R4" s="504">
        <v>-3.15E-2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2" t="s">
        <v>78</v>
      </c>
      <c r="P40" s="80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50.765000000000001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50.3035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49.841999999999999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49.380499999999998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48.919000000000004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48.457500000000003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47.996000000000002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47.534500000000001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47.073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46.611499999999999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46.15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45.688499999999998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45.226999999999997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44.765499999999996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44.303999999999995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43.842499999999994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43.380999999999993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42.919499999999999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42.457999999999998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41.996499999999997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41.534999999999997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5" priority="7">
      <formula>F21&gt;0</formula>
    </cfRule>
    <cfRule type="expression" dxfId="704" priority="8">
      <formula>F21&lt;0</formula>
    </cfRule>
  </conditionalFormatting>
  <conditionalFormatting sqref="F22">
    <cfRule type="expression" dxfId="703" priority="5">
      <formula>F22&gt;0</formula>
    </cfRule>
    <cfRule type="expression" dxfId="702" priority="6">
      <formula>F22&lt;0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47.79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47.79</v>
      </c>
      <c r="R4" s="487">
        <v>-5.5500000000000001E-2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2" t="s">
        <v>78</v>
      </c>
      <c r="P44" s="80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52.569000000000003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52.091100000000004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51.613199999999999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51.135300000000001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50.657400000000003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50.179500000000004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49.701599999999999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49.223700000000001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48.745800000000003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48.267899999999997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47.79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47.312100000000001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46.834199999999996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46.356299999999997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45.878399999999999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45.400499999999994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44.922599999999996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44.444700000000005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43.966799999999999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43.488900000000001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43.011000000000003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7" priority="17">
      <formula>F38&gt;0</formula>
    </cfRule>
    <cfRule type="expression" dxfId="696" priority="18">
      <formula>F38&lt;0</formula>
    </cfRule>
  </conditionalFormatting>
  <conditionalFormatting sqref="H38:H72">
    <cfRule type="expression" dxfId="695" priority="9">
      <formula>H38&gt;0</formula>
    </cfRule>
    <cfRule type="expression" dxfId="694" priority="10">
      <formula>H38&lt;0</formula>
    </cfRule>
  </conditionalFormatting>
  <conditionalFormatting sqref="F21:F37">
    <cfRule type="expression" dxfId="693" priority="7">
      <formula>F21&gt;0</formula>
    </cfRule>
    <cfRule type="expression" dxfId="692" priority="8">
      <formula>F21&lt;0</formula>
    </cfRule>
  </conditionalFormatting>
  <conditionalFormatting sqref="H21:H37">
    <cfRule type="expression" dxfId="691" priority="5">
      <formula>H21&gt;0</formula>
    </cfRule>
    <cfRule type="expression" dxfId="690" priority="6">
      <formula>H21&lt;0</formula>
    </cfRule>
  </conditionalFormatting>
  <conditionalFormatting sqref="Q8">
    <cfRule type="expression" dxfId="689" priority="1">
      <formula>Q8&gt;0</formula>
    </cfRule>
    <cfRule type="expression" dxfId="688" priority="2">
      <formula>Q8&lt;0</formula>
    </cfRule>
  </conditionalFormatting>
  <conditionalFormatting sqref="Q7">
    <cfRule type="expression" dxfId="687" priority="3">
      <formula>Q7&gt;0</formula>
    </cfRule>
    <cfRule type="expression" dxfId="68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129.36000000000001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129.36000000000001</v>
      </c>
      <c r="R4" s="504">
        <v>-2.23E-2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2" t="s">
        <v>78</v>
      </c>
      <c r="P46" s="802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142.29600000000002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141.00240000000002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139.70880000000002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138.41520000000003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137.12160000000003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135.82800000000003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134.53440000000001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133.24080000000001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131.94720000000001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130.65360000000001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129.36000000000001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128.06640000000002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126.77280000000002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125.47920000000001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124.18560000000001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122.89200000000001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121.59840000000001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120.30480000000001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119.01120000000002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117.71760000000002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116.42400000000002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5" priority="11">
      <formula>F24&gt;0</formula>
    </cfRule>
    <cfRule type="expression" dxfId="684" priority="12">
      <formula>F24&lt;0</formula>
    </cfRule>
  </conditionalFormatting>
  <conditionalFormatting sqref="H27:H30">
    <cfRule type="expression" dxfId="683" priority="9">
      <formula>H27&gt;0</formula>
    </cfRule>
    <cfRule type="expression" dxfId="682" priority="10">
      <formula>H27&lt;0</formula>
    </cfRule>
  </conditionalFormatting>
  <conditionalFormatting sqref="F25">
    <cfRule type="expression" dxfId="681" priority="7">
      <formula>F25&gt;0</formula>
    </cfRule>
    <cfRule type="expression" dxfId="680" priority="8">
      <formula>F25&lt;0</formula>
    </cfRule>
  </conditionalFormatting>
  <conditionalFormatting sqref="H24:H26">
    <cfRule type="expression" dxfId="679" priority="5">
      <formula>H24&gt;0</formula>
    </cfRule>
    <cfRule type="expression" dxfId="678" priority="6">
      <formula>H24&lt;0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59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59</v>
      </c>
      <c r="R4" s="505">
        <v>-2.5899999999999999E-2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64.900000000000006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64.31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63.720000000000006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63.13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62.540000000000006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61.95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61.36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60.77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60.18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59.59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59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58.41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57.82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57.23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56.64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56.05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55.459999999999994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54.870000000000005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54.28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53.690000000000005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53.1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3" priority="17">
      <formula>F28&gt;0</formula>
    </cfRule>
    <cfRule type="expression" dxfId="672" priority="18">
      <formula>F28&lt;0</formula>
    </cfRule>
  </conditionalFormatting>
  <conditionalFormatting sqref="F28 F33:F35">
    <cfRule type="expression" dxfId="671" priority="19">
      <formula>F28&gt;0</formula>
    </cfRule>
    <cfRule type="expression" dxfId="670" priority="20">
      <formula>F28&lt;0</formula>
    </cfRule>
  </conditionalFormatting>
  <conditionalFormatting sqref="H28 H33:H35">
    <cfRule type="expression" dxfId="669" priority="15">
      <formula>H28&gt;0</formula>
    </cfRule>
    <cfRule type="expression" dxfId="668" priority="16">
      <formula>H28&lt;0</formula>
    </cfRule>
  </conditionalFormatting>
  <conditionalFormatting sqref="F21:F27">
    <cfRule type="expression" dxfId="667" priority="13">
      <formula>F21&gt;0</formula>
    </cfRule>
    <cfRule type="expression" dxfId="666" priority="14">
      <formula>F21&lt;0</formula>
    </cfRule>
  </conditionalFormatting>
  <conditionalFormatting sqref="H21:H27">
    <cfRule type="expression" dxfId="665" priority="11">
      <formula>H21&gt;0</formula>
    </cfRule>
    <cfRule type="expression" dxfId="664" priority="12">
      <formula>H21&lt;0</formula>
    </cfRule>
  </conditionalFormatting>
  <conditionalFormatting sqref="Q8">
    <cfRule type="expression" dxfId="663" priority="7">
      <formula>Q8&gt;0</formula>
    </cfRule>
    <cfRule type="expression" dxfId="662" priority="8">
      <formula>Q8&lt;0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F29:F32">
    <cfRule type="expression" dxfId="659" priority="5">
      <formula>F29&gt;0</formula>
    </cfRule>
    <cfRule type="expression" dxfId="658" priority="6">
      <formula>F29&lt;0</formula>
    </cfRule>
  </conditionalFormatting>
  <conditionalFormatting sqref="H29:H32">
    <cfRule type="expression" dxfId="657" priority="3">
      <formula>H29&gt;0</formula>
    </cfRule>
    <cfRule type="expression" dxfId="656" priority="4">
      <formula>H29&lt;0</formula>
    </cfRule>
  </conditionalFormatting>
  <conditionalFormatting sqref="M37">
    <cfRule type="expression" dxfId="655" priority="1">
      <formula>M37&gt;0</formula>
    </cfRule>
    <cfRule type="expression" dxfId="65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486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25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278.18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275.45</v>
      </c>
      <c r="R4" s="487">
        <v>-2.18E-2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6886.25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6954.5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92.579999999999927</v>
      </c>
      <c r="R7" s="29">
        <v>43164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-68.25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-9.8137896326119783E-3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25</v>
      </c>
      <c r="D18" s="14"/>
      <c r="E18" s="14"/>
      <c r="F18" s="18">
        <f>SUM(F2:F6)</f>
        <v>6954.5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302.995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2">P41*$Q$4</f>
        <v>300.2405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2"/>
        <v>297.48599999999999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294.73149999999998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291.97699999999998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289.22250000000003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286.46800000000002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283.71350000000001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280.959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278.2045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275.45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272.69549999999998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269.94099999999997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267.18649999999997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264.43199999999996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2"/>
        <v>261.67749999999995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2"/>
        <v>258.923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  <c r="P57" s="81">
        <v>0.93</v>
      </c>
      <c r="Q57" s="81">
        <f t="shared" si="2"/>
        <v>256.16849999999999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  <c r="P58" s="81">
        <v>0.92</v>
      </c>
      <c r="Q58" s="81">
        <f t="shared" si="2"/>
        <v>253.41399999999999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3">C59*(E59-D59)</f>
        <v>-96.699999999999875</v>
      </c>
      <c r="G59" s="651">
        <f t="shared" ref="G59:G65" si="4">D59*C59</f>
        <v>4791.95</v>
      </c>
      <c r="H59" s="652">
        <f t="shared" ref="H59:H65" si="5">(E59-D59)/D59</f>
        <v>-2.0179676332182071E-2</v>
      </c>
      <c r="I59" s="651"/>
      <c r="O59" s="2"/>
      <c r="P59" s="81">
        <v>0.91</v>
      </c>
      <c r="Q59" s="81">
        <f t="shared" si="2"/>
        <v>250.65950000000001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3"/>
        <v>11.749999999999972</v>
      </c>
      <c r="G60" s="651">
        <f t="shared" si="4"/>
        <v>947.6</v>
      </c>
      <c r="H60" s="652">
        <f t="shared" si="5"/>
        <v>1.2399746728577429E-2</v>
      </c>
      <c r="I60" s="651"/>
      <c r="O60" s="2"/>
      <c r="P60" s="81">
        <v>0.9</v>
      </c>
      <c r="Q60" s="81">
        <f t="shared" si="2"/>
        <v>247.905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3"/>
        <v>-8.6199999999996635</v>
      </c>
      <c r="G61" s="651">
        <f t="shared" si="4"/>
        <v>3764.62</v>
      </c>
      <c r="H61" s="652">
        <f t="shared" si="5"/>
        <v>-2.2897397346876083E-3</v>
      </c>
      <c r="I61" s="651"/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3"/>
        <v>-46.870000000000545</v>
      </c>
      <c r="G62" s="651">
        <f t="shared" si="4"/>
        <v>4682.37</v>
      </c>
      <c r="H62" s="652">
        <f t="shared" si="5"/>
        <v>-1.0009888154930204E-2</v>
      </c>
      <c r="I62" s="651"/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3"/>
        <v>56.79000000000002</v>
      </c>
      <c r="G63" s="651">
        <f t="shared" si="4"/>
        <v>2789.91</v>
      </c>
      <c r="H63" s="652">
        <f t="shared" si="5"/>
        <v>2.0355495338559317E-2</v>
      </c>
      <c r="I63" s="651"/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3"/>
        <v>119.05000000000001</v>
      </c>
      <c r="G64" s="651">
        <f t="shared" si="4"/>
        <v>846.94999999999993</v>
      </c>
      <c r="H64" s="652">
        <f t="shared" si="5"/>
        <v>0.1405631973552158</v>
      </c>
      <c r="I64" s="651"/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:31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3"/>
        <v>148.05000000000007</v>
      </c>
      <c r="G65" s="651">
        <f t="shared" si="4"/>
        <v>846.94999999999993</v>
      </c>
      <c r="H65" s="652">
        <f t="shared" si="5"/>
        <v>0.17480370742074511</v>
      </c>
      <c r="I65" s="651"/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:31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:31" x14ac:dyDescent="0.25">
      <c r="B67" s="650"/>
      <c r="C67" s="649"/>
      <c r="D67" s="651"/>
      <c r="E67" s="651"/>
      <c r="F67" s="651"/>
      <c r="G67" s="651"/>
      <c r="H67" s="652"/>
      <c r="I67" s="651"/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:31" x14ac:dyDescent="0.25">
      <c r="B68" s="650"/>
      <c r="C68" s="649"/>
      <c r="D68" s="651"/>
      <c r="E68" s="651"/>
      <c r="F68" s="651"/>
      <c r="G68" s="651"/>
      <c r="H68" s="652"/>
      <c r="I68" s="651"/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:31" x14ac:dyDescent="0.25">
      <c r="B69" s="650"/>
      <c r="C69" s="649"/>
      <c r="D69" s="651"/>
      <c r="E69" s="651"/>
      <c r="F69" s="651"/>
      <c r="G69" s="651"/>
      <c r="H69" s="652"/>
      <c r="I69" s="651"/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650"/>
      <c r="C70" s="649"/>
      <c r="D70" s="651"/>
      <c r="E70" s="651"/>
      <c r="F70" s="651"/>
      <c r="G70" s="651"/>
      <c r="H70" s="652"/>
      <c r="I70" s="651"/>
    </row>
    <row r="71" spans="2:31" x14ac:dyDescent="0.25">
      <c r="B71" s="650"/>
      <c r="C71" s="649"/>
      <c r="D71" s="651"/>
      <c r="E71" s="651"/>
      <c r="F71" s="651"/>
      <c r="G71" s="651"/>
      <c r="H71" s="652"/>
      <c r="I71" s="651"/>
    </row>
    <row r="72" spans="2:31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39:Q39"/>
  </mergeCells>
  <conditionalFormatting sqref="F25:F27">
    <cfRule type="expression" dxfId="653" priority="31">
      <formula>F25&gt;0</formula>
    </cfRule>
    <cfRule type="expression" dxfId="652" priority="32">
      <formula>F25&lt;0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1" priority="23">
      <formula>F28&gt;0</formula>
    </cfRule>
    <cfRule type="expression" dxfId="650" priority="24">
      <formula>F28&lt;0</formula>
    </cfRule>
  </conditionalFormatting>
  <conditionalFormatting sqref="F28:F35">
    <cfRule type="expression" dxfId="649" priority="25">
      <formula>F28&gt;0</formula>
    </cfRule>
    <cfRule type="expression" dxfId="648" priority="26">
      <formula>F28&lt;0</formula>
    </cfRule>
  </conditionalFormatting>
  <conditionalFormatting sqref="H25:H35">
    <cfRule type="expression" dxfId="647" priority="21">
      <formula>H25&gt;0</formula>
    </cfRule>
    <cfRule type="expression" dxfId="646" priority="22">
      <formula>H25&lt;0</formula>
    </cfRule>
  </conditionalFormatting>
  <conditionalFormatting sqref="F21:F24">
    <cfRule type="expression" dxfId="645" priority="19">
      <formula>F21&gt;0</formula>
    </cfRule>
    <cfRule type="expression" dxfId="644" priority="20">
      <formula>F21&lt;0</formula>
    </cfRule>
  </conditionalFormatting>
  <conditionalFormatting sqref="H21:H24">
    <cfRule type="expression" dxfId="643" priority="17">
      <formula>H21&gt;0</formula>
    </cfRule>
    <cfRule type="expression" dxfId="642" priority="18">
      <formula>H21&lt;0</formula>
    </cfRule>
  </conditionalFormatting>
  <conditionalFormatting sqref="Q8">
    <cfRule type="expression" dxfId="641" priority="13">
      <formula>Q8&gt;0</formula>
    </cfRule>
    <cfRule type="expression" dxfId="640" priority="14">
      <formula>Q8&lt;0</formula>
    </cfRule>
  </conditionalFormatting>
  <conditionalFormatting sqref="Q7">
    <cfRule type="expression" dxfId="639" priority="15">
      <formula>Q7&gt;0</formula>
    </cfRule>
    <cfRule type="expression" dxfId="638" priority="16">
      <formula>Q7&lt;0</formula>
    </cfRule>
  </conditionalFormatting>
  <conditionalFormatting sqref="F62:F64">
    <cfRule type="expression" dxfId="637" priority="11">
      <formula>F62&gt;0</formula>
    </cfRule>
    <cfRule type="expression" dxfId="636" priority="12">
      <formula>F62&lt;0</formula>
    </cfRule>
  </conditionalFormatting>
  <conditionalFormatting sqref="F65:F72">
    <cfRule type="expression" dxfId="635" priority="7">
      <formula>F65&gt;0</formula>
    </cfRule>
    <cfRule type="expression" dxfId="634" priority="8">
      <formula>F65&lt;0</formula>
    </cfRule>
  </conditionalFormatting>
  <conditionalFormatting sqref="F65:F72">
    <cfRule type="expression" dxfId="633" priority="9">
      <formula>F65&gt;0</formula>
    </cfRule>
    <cfRule type="expression" dxfId="632" priority="10">
      <formula>F65&lt;0</formula>
    </cfRule>
  </conditionalFormatting>
  <conditionalFormatting sqref="H62:H72">
    <cfRule type="expression" dxfId="631" priority="5">
      <formula>H62&gt;0</formula>
    </cfRule>
    <cfRule type="expression" dxfId="630" priority="6">
      <formula>H62&lt;0</formula>
    </cfRule>
  </conditionalFormatting>
  <conditionalFormatting sqref="F58:F61">
    <cfRule type="expression" dxfId="629" priority="3">
      <formula>F58&gt;0</formula>
    </cfRule>
    <cfRule type="expression" dxfId="628" priority="4">
      <formula>F58&lt;0</formula>
    </cfRule>
  </conditionalFormatting>
  <conditionalFormatting sqref="H58:H61">
    <cfRule type="expression" dxfId="627" priority="1">
      <formula>H58&gt;0</formula>
    </cfRule>
    <cfRule type="expression" dxfId="626" priority="2">
      <formula>H58&lt;0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98.96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98.96</v>
      </c>
      <c r="R4" s="487">
        <v>-4.0599999999999997E-2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108.85600000000001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107.8664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106.8768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105.88719999999999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104.8976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103.908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102.91839999999999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101.9288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100.9392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99.94959999999999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98.96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97.970399999999998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96.980799999999988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95.991199999999992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95.001599999999996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94.011999999999986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93.02239999999999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92.032799999999995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91.043199999999999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90.053600000000003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89.063999999999993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5" priority="29">
      <formula>F40&gt;0</formula>
    </cfRule>
    <cfRule type="expression" dxfId="624" priority="30">
      <formula>F40&lt;0</formula>
    </cfRule>
  </conditionalFormatting>
  <conditionalFormatting sqref="F40:F45">
    <cfRule type="expression" dxfId="623" priority="31">
      <formula>F40&gt;0</formula>
    </cfRule>
    <cfRule type="expression" dxfId="622" priority="32">
      <formula>F40&lt;0</formula>
    </cfRule>
  </conditionalFormatting>
  <conditionalFormatting sqref="H40:H45">
    <cfRule type="expression" dxfId="621" priority="27">
      <formula>H40&gt;0</formula>
    </cfRule>
    <cfRule type="expression" dxfId="620" priority="28">
      <formula>H40&lt;0</formula>
    </cfRule>
  </conditionalFormatting>
  <conditionalFormatting sqref="F23:F39">
    <cfRule type="expression" dxfId="619" priority="13">
      <formula>F23&gt;0</formula>
    </cfRule>
    <cfRule type="expression" dxfId="618" priority="14">
      <formula>F23&lt;0</formula>
    </cfRule>
  </conditionalFormatting>
  <conditionalFormatting sqref="H23:H39">
    <cfRule type="expression" dxfId="617" priority="11">
      <formula>H23&gt;0</formula>
    </cfRule>
    <cfRule type="expression" dxfId="616" priority="12">
      <formula>H23&lt;0</formula>
    </cfRule>
  </conditionalFormatting>
  <conditionalFormatting sqref="Q7">
    <cfRule type="expression" dxfId="615" priority="9">
      <formula>Q7&gt;0</formula>
    </cfRule>
    <cfRule type="expression" dxfId="614" priority="10">
      <formula>Q7&lt;0</formula>
    </cfRule>
  </conditionalFormatting>
  <conditionalFormatting sqref="Q8">
    <cfRule type="expression" dxfId="613" priority="7">
      <formula>Q8&gt;0</formula>
    </cfRule>
    <cfRule type="expression" dxfId="612" priority="8">
      <formula>Q8&lt;0</formula>
    </cfRule>
  </conditionalFormatting>
  <conditionalFormatting sqref="Q10">
    <cfRule type="expression" dxfId="611" priority="1">
      <formula>Q10&gt;0</formula>
    </cfRule>
    <cfRule type="expression" dxfId="61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78.459999999999994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78.459999999999994</v>
      </c>
      <c r="R4" s="487">
        <v>-1.6899999999999998E-2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86.305999999999997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85.5214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84.736800000000002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83.952200000000005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83.167599999999993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82.382999999999996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81.598399999999998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80.813800000000001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80.029199999999989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79.244599999999991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78.459999999999994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77.675399999999996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76.890799999999999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76.106199999999987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75.321599999999989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74.536999999999992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73.752399999999994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72.967799999999997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72.183199999999999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71.398600000000002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70.61399999999999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9" priority="39">
      <formula>Q12&gt;0</formula>
    </cfRule>
    <cfRule type="expression" dxfId="60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7" priority="33">
      <formula>F25&gt;0</formula>
    </cfRule>
    <cfRule type="expression" dxfId="606" priority="34">
      <formula>F25&lt;0</formula>
    </cfRule>
  </conditionalFormatting>
  <conditionalFormatting sqref="F30">
    <cfRule type="expression" dxfId="605" priority="31">
      <formula>F30&gt;0</formula>
    </cfRule>
    <cfRule type="expression" dxfId="604" priority="32">
      <formula>F30&lt;0</formula>
    </cfRule>
  </conditionalFormatting>
  <conditionalFormatting sqref="F31">
    <cfRule type="expression" dxfId="603" priority="29">
      <formula>F31&gt;0</formula>
    </cfRule>
    <cfRule type="expression" dxfId="602" priority="30">
      <formula>F31&lt;0</formula>
    </cfRule>
  </conditionalFormatting>
  <conditionalFormatting sqref="F32:F34">
    <cfRule type="expression" dxfId="601" priority="27">
      <formula>F32&gt;0</formula>
    </cfRule>
    <cfRule type="expression" dxfId="600" priority="28">
      <formula>F32&lt;0</formula>
    </cfRule>
  </conditionalFormatting>
  <conditionalFormatting sqref="H25:H29">
    <cfRule type="expression" dxfId="599" priority="25">
      <formula>H25&gt;0</formula>
    </cfRule>
    <cfRule type="expression" dxfId="598" priority="26">
      <formula>H25&lt;0</formula>
    </cfRule>
  </conditionalFormatting>
  <conditionalFormatting sqref="H30">
    <cfRule type="expression" dxfId="597" priority="23">
      <formula>H30&gt;0</formula>
    </cfRule>
    <cfRule type="expression" dxfId="596" priority="24">
      <formula>H30&lt;0</formula>
    </cfRule>
  </conditionalFormatting>
  <conditionalFormatting sqref="H31">
    <cfRule type="expression" dxfId="595" priority="21">
      <formula>H31&gt;0</formula>
    </cfRule>
    <cfRule type="expression" dxfId="594" priority="22">
      <formula>H31&lt;0</formula>
    </cfRule>
  </conditionalFormatting>
  <conditionalFormatting sqref="H32:H34">
    <cfRule type="expression" dxfId="593" priority="19">
      <formula>H32&gt;0</formula>
    </cfRule>
    <cfRule type="expression" dxfId="592" priority="20">
      <formula>H32&lt;0</formula>
    </cfRule>
  </conditionalFormatting>
  <conditionalFormatting sqref="F35">
    <cfRule type="expression" dxfId="591" priority="17">
      <formula>F35&gt;0</formula>
    </cfRule>
    <cfRule type="expression" dxfId="590" priority="18">
      <formula>F35&lt;0</formula>
    </cfRule>
  </conditionalFormatting>
  <conditionalFormatting sqref="H35">
    <cfRule type="expression" dxfId="589" priority="15">
      <formula>H35&gt;0</formula>
    </cfRule>
    <cfRule type="expression" dxfId="588" priority="16">
      <formula>H35&lt;0</formula>
    </cfRule>
  </conditionalFormatting>
  <conditionalFormatting sqref="F36">
    <cfRule type="expression" dxfId="587" priority="13">
      <formula>F36&gt;0</formula>
    </cfRule>
    <cfRule type="expression" dxfId="586" priority="14">
      <formula>F36&lt;0</formula>
    </cfRule>
  </conditionalFormatting>
  <conditionalFormatting sqref="H36">
    <cfRule type="expression" dxfId="585" priority="11">
      <formula>H36&gt;0</formula>
    </cfRule>
    <cfRule type="expression" dxfId="584" priority="12">
      <formula>H36&lt;0</formula>
    </cfRule>
  </conditionalFormatting>
  <conditionalFormatting sqref="H23:H24">
    <cfRule type="expression" dxfId="583" priority="5">
      <formula>H23&gt;0</formula>
    </cfRule>
    <cfRule type="expression" dxfId="582" priority="6">
      <formula>H23&lt;0</formula>
    </cfRule>
  </conditionalFormatting>
  <conditionalFormatting sqref="F23:F24">
    <cfRule type="expression" dxfId="581" priority="7">
      <formula>F23&gt;0</formula>
    </cfRule>
    <cfRule type="expression" dxfId="580" priority="8">
      <formula>F23&lt;0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64.069999999999993</v>
      </c>
      <c r="R4" s="487">
        <v>-2.18E-2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5125.5999999999995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2676.130000000001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1071.5499999999993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0.26431593098259748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2.4348368971437495E-2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918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2" t="s">
        <v>78</v>
      </c>
      <c r="Q39" s="802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70.477000000000004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69.836299999999994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69.195599999999999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68.554900000000004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67.914199999999994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67.273499999999999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66.632799999999989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65.992099999999994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65.351399999999998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64.710699999999989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64.069999999999993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63.429299999999991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62.788599999999995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62.147899999999993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61.50719999999999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60.866499999999988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60.225799999999992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59.585099999999997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58.944399999999995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58.303699999999999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57.662999999999997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75" priority="55">
      <formula>Q8&gt;0</formula>
    </cfRule>
    <cfRule type="expression" dxfId="574" priority="56">
      <formula>Q8&lt;0</formula>
    </cfRule>
  </conditionalFormatting>
  <conditionalFormatting sqref="Q7">
    <cfRule type="expression" dxfId="573" priority="57">
      <formula>Q7&gt;0</formula>
    </cfRule>
    <cfRule type="expression" dxfId="572" priority="58">
      <formula>Q7&lt;0</formula>
    </cfRule>
  </conditionalFormatting>
  <conditionalFormatting sqref="M50">
    <cfRule type="expression" dxfId="571" priority="45">
      <formula>M50&gt;0</formula>
    </cfRule>
    <cfRule type="expression" dxfId="570" priority="46">
      <formula>M50&lt;0</formula>
    </cfRule>
  </conditionalFormatting>
  <conditionalFormatting sqref="M50">
    <cfRule type="expression" dxfId="569" priority="47">
      <formula>M50&gt;0</formula>
    </cfRule>
    <cfRule type="expression" dxfId="568" priority="48">
      <formula>M50&lt;0</formula>
    </cfRule>
  </conditionalFormatting>
  <conditionalFormatting sqref="F24:F30">
    <cfRule type="expression" dxfId="567" priority="33">
      <formula>F24&gt;0</formula>
    </cfRule>
    <cfRule type="expression" dxfId="566" priority="34">
      <formula>F24&lt;0</formula>
    </cfRule>
  </conditionalFormatting>
  <conditionalFormatting sqref="F24:F30">
    <cfRule type="expression" dxfId="565" priority="35">
      <formula>F24&gt;0</formula>
    </cfRule>
    <cfRule type="expression" dxfId="564" priority="36">
      <formula>F24&lt;0</formula>
    </cfRule>
  </conditionalFormatting>
  <conditionalFormatting sqref="H24:H30">
    <cfRule type="expression" dxfId="563" priority="31">
      <formula>H24&gt;0</formula>
    </cfRule>
    <cfRule type="expression" dxfId="562" priority="32">
      <formula>H24&lt;0</formula>
    </cfRule>
  </conditionalFormatting>
  <conditionalFormatting sqref="J27:J34">
    <cfRule type="expression" dxfId="561" priority="1">
      <formula>J27&gt;0</formula>
    </cfRule>
    <cfRule type="expression" dxfId="560" priority="2">
      <formula>J27&lt;0</formula>
    </cfRule>
  </conditionalFormatting>
  <conditionalFormatting sqref="J27:J34">
    <cfRule type="expression" dxfId="559" priority="3">
      <formula>J27&gt;0</formula>
    </cfRule>
    <cfRule type="expression" dxfId="558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49.09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49.09</v>
      </c>
      <c r="R4" s="487">
        <v>-6.3299999999999995E-2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53.999000000000009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53.508100000000006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53.01720000000001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52.526300000000006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52.035400000000003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51.544500000000006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51.053600000000003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50.562700000000007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50.071800000000003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49.580900000000007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49.09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48.5991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48.108200000000004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47.6173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47.126400000000004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46.6355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46.144600000000004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45.653700000000008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45.162800000000004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44.671900000000008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44.181000000000004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57" priority="66">
      <formula>F22&gt;0</formula>
    </cfRule>
    <cfRule type="expression" dxfId="55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55" priority="53">
      <formula>F41&gt;0</formula>
    </cfRule>
    <cfRule type="expression" dxfId="554" priority="54">
      <formula>F41&lt;0</formula>
    </cfRule>
  </conditionalFormatting>
  <conditionalFormatting sqref="F41">
    <cfRule type="expression" dxfId="553" priority="57">
      <formula>F41&gt;0</formula>
    </cfRule>
    <cfRule type="expression" dxfId="552" priority="58">
      <formula>F41&lt;0</formula>
    </cfRule>
  </conditionalFormatting>
  <conditionalFormatting sqref="H41">
    <cfRule type="expression" dxfId="551" priority="35">
      <formula>H41&gt;0</formula>
    </cfRule>
    <cfRule type="expression" dxfId="550" priority="36">
      <formula>H41&lt;0</formula>
    </cfRule>
  </conditionalFormatting>
  <conditionalFormatting sqref="F89:F95">
    <cfRule type="expression" dxfId="549" priority="29">
      <formula>F89&gt;0</formula>
    </cfRule>
    <cfRule type="expression" dxfId="548" priority="30">
      <formula>F89&lt;0</formula>
    </cfRule>
  </conditionalFormatting>
  <conditionalFormatting sqref="F96:F110">
    <cfRule type="expression" dxfId="547" priority="25">
      <formula>F96&gt;0</formula>
    </cfRule>
    <cfRule type="expression" dxfId="546" priority="26">
      <formula>F96&lt;0</formula>
    </cfRule>
  </conditionalFormatting>
  <conditionalFormatting sqref="F96:F110">
    <cfRule type="expression" dxfId="545" priority="27">
      <formula>F96&gt;0</formula>
    </cfRule>
    <cfRule type="expression" dxfId="544" priority="28">
      <formula>F96&lt;0</formula>
    </cfRule>
  </conditionalFormatting>
  <conditionalFormatting sqref="H89:H100">
    <cfRule type="expression" dxfId="543" priority="23">
      <formula>H89&gt;0</formula>
    </cfRule>
    <cfRule type="expression" dxfId="542" priority="24">
      <formula>H89&lt;0</formula>
    </cfRule>
  </conditionalFormatting>
  <conditionalFormatting sqref="H101">
    <cfRule type="expression" dxfId="541" priority="21">
      <formula>H101&gt;0</formula>
    </cfRule>
    <cfRule type="expression" dxfId="540" priority="22">
      <formula>H101&lt;0</formula>
    </cfRule>
  </conditionalFormatting>
  <conditionalFormatting sqref="F111:F116">
    <cfRule type="expression" dxfId="539" priority="19">
      <formula>F111&gt;0</formula>
    </cfRule>
    <cfRule type="expression" dxfId="538" priority="20">
      <formula>F111&lt;0</formula>
    </cfRule>
  </conditionalFormatting>
  <conditionalFormatting sqref="H103:H116">
    <cfRule type="expression" dxfId="537" priority="17">
      <formula>H103&gt;0</formula>
    </cfRule>
    <cfRule type="expression" dxfId="536" priority="18">
      <formula>H103&lt;0</formula>
    </cfRule>
  </conditionalFormatting>
  <conditionalFormatting sqref="H102">
    <cfRule type="expression" dxfId="535" priority="15">
      <formula>H102&gt;0</formula>
    </cfRule>
    <cfRule type="expression" dxfId="534" priority="16">
      <formula>H102&lt;0</formula>
    </cfRule>
  </conditionalFormatting>
  <conditionalFormatting sqref="M42">
    <cfRule type="expression" dxfId="533" priority="13">
      <formula>M42&gt;0</formula>
    </cfRule>
    <cfRule type="expression" dxfId="532" priority="14">
      <formula>M42&lt;0</formula>
    </cfRule>
  </conditionalFormatting>
  <conditionalFormatting sqref="Q7">
    <cfRule type="expression" dxfId="531" priority="9">
      <formula>Q7&gt;0</formula>
    </cfRule>
    <cfRule type="expression" dxfId="530" priority="10">
      <formula>Q7&lt;0</formula>
    </cfRule>
  </conditionalFormatting>
  <conditionalFormatting sqref="Q8">
    <cfRule type="expression" dxfId="529" priority="7">
      <formula>Q8&gt;0</formula>
    </cfRule>
    <cfRule type="expression" dxfId="528" priority="8">
      <formula>Q8&lt;0</formula>
    </cfRule>
  </conditionalFormatting>
  <conditionalFormatting sqref="F117:F130 H117:H130">
    <cfRule type="expression" dxfId="527" priority="1">
      <formula>F117&gt;0</formula>
    </cfRule>
    <cfRule type="expression" dxfId="52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39.909999999999997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39.909999999999997</v>
      </c>
      <c r="R4" s="507">
        <v>-3.9899999999999998E-2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43.900999999999996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43.501899999999999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43.102800000000002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42.703699999999998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42.304600000000001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41.905499999999996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41.506399999999999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41.107299999999995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40.708199999999998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40.309099999999994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39.909999999999997</v>
      </c>
      <c r="W39" s="134"/>
    </row>
    <row r="40" spans="1:23" x14ac:dyDescent="0.25">
      <c r="O40" s="81">
        <v>0.99</v>
      </c>
      <c r="P40" s="81">
        <f t="shared" si="0"/>
        <v>39.510899999999999</v>
      </c>
      <c r="W40" s="134"/>
    </row>
    <row r="41" spans="1:23" x14ac:dyDescent="0.25">
      <c r="O41" s="81">
        <v>0.98</v>
      </c>
      <c r="P41" s="81">
        <f t="shared" si="0"/>
        <v>39.111799999999995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38.712699999999998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38.313599999999994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37.914499999999997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37.515399999999993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37.116299999999995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36.717199999999998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36.318100000000001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35.918999999999997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758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25" priority="84">
      <formula>F7&gt;0</formula>
    </cfRule>
    <cfRule type="expression" dxfId="524" priority="85">
      <formula>F7&lt;0</formula>
    </cfRule>
  </conditionalFormatting>
  <conditionalFormatting sqref="Q8">
    <cfRule type="expression" dxfId="523" priority="82">
      <formula>Q8&gt;0</formula>
    </cfRule>
    <cfRule type="expression" dxfId="522" priority="83">
      <formula>Q8&lt;0</formula>
    </cfRule>
  </conditionalFormatting>
  <conditionalFormatting sqref="F29:F36">
    <cfRule type="expression" dxfId="521" priority="62">
      <formula>F29&gt;0</formula>
    </cfRule>
    <cfRule type="expression" dxfId="520" priority="63">
      <formula>F29&lt;0</formula>
    </cfRule>
  </conditionalFormatting>
  <conditionalFormatting sqref="J32:J38">
    <cfRule type="expression" dxfId="519" priority="57">
      <formula>J32&gt;0</formula>
    </cfRule>
    <cfRule type="expression" dxfId="518" priority="58">
      <formula>J32&lt;0</formula>
    </cfRule>
  </conditionalFormatting>
  <conditionalFormatting sqref="M42">
    <cfRule type="expression" dxfId="517" priority="55">
      <formula>M42&gt;0</formula>
    </cfRule>
    <cfRule type="expression" dxfId="516" priority="56">
      <formula>M42&lt;0</formula>
    </cfRule>
  </conditionalFormatting>
  <conditionalFormatting sqref="F98:F134 H98:H134 H137:H142 F137:F142 F144:F153 H144:H153">
    <cfRule type="expression" dxfId="515" priority="53">
      <formula>F98&gt;0</formula>
    </cfRule>
    <cfRule type="expression" dxfId="514" priority="54">
      <formula>F98&lt;0</formula>
    </cfRule>
  </conditionalFormatting>
  <conditionalFormatting sqref="F90:F97">
    <cfRule type="expression" dxfId="513" priority="51">
      <formula>F90&gt;0</formula>
    </cfRule>
    <cfRule type="expression" dxfId="512" priority="52">
      <formula>F90&lt;0</formula>
    </cfRule>
  </conditionalFormatting>
  <conditionalFormatting sqref="H90:H97">
    <cfRule type="expression" dxfId="511" priority="49">
      <formula>H90&gt;0</formula>
    </cfRule>
    <cfRule type="expression" dxfId="510" priority="50">
      <formula>H90&lt;0</formula>
    </cfRule>
  </conditionalFormatting>
  <conditionalFormatting sqref="F135:F136 H135:H136">
    <cfRule type="expression" dxfId="509" priority="47">
      <formula>F135&gt;0</formula>
    </cfRule>
    <cfRule type="expression" dxfId="508" priority="48">
      <formula>F135&lt;0</formula>
    </cfRule>
  </conditionalFormatting>
  <conditionalFormatting sqref="H143 F143">
    <cfRule type="expression" dxfId="507" priority="45">
      <formula>F143&gt;0</formula>
    </cfRule>
    <cfRule type="expression" dxfId="506" priority="46">
      <formula>F143&lt;0</formula>
    </cfRule>
  </conditionalFormatting>
  <conditionalFormatting sqref="F154:F161">
    <cfRule type="expression" dxfId="505" priority="31">
      <formula>F154&gt;0</formula>
    </cfRule>
    <cfRule type="expression" dxfId="504" priority="32">
      <formula>F154&lt;0</formula>
    </cfRule>
  </conditionalFormatting>
  <conditionalFormatting sqref="H154:H161">
    <cfRule type="expression" dxfId="503" priority="29">
      <formula>H154&gt;0</formula>
    </cfRule>
    <cfRule type="expression" dxfId="502" priority="30">
      <formula>H154&lt;0</formula>
    </cfRule>
  </conditionalFormatting>
  <conditionalFormatting sqref="Q10">
    <cfRule type="expression" dxfId="501" priority="27">
      <formula>Q10&gt;0</formula>
    </cfRule>
    <cfRule type="expression" dxfId="500" priority="28">
      <formula>Q10&lt;0</formula>
    </cfRule>
  </conditionalFormatting>
  <conditionalFormatting sqref="F37:F38">
    <cfRule type="expression" dxfId="499" priority="25">
      <formula>F37&gt;0</formula>
    </cfRule>
    <cfRule type="expression" dxfId="498" priority="26">
      <formula>F37&lt;0</formula>
    </cfRule>
  </conditionalFormatting>
  <conditionalFormatting sqref="H37:H38">
    <cfRule type="expression" dxfId="497" priority="23">
      <formula>H37&gt;0</formula>
    </cfRule>
    <cfRule type="expression" dxfId="496" priority="24">
      <formula>H37&lt;0</formula>
    </cfRule>
  </conditionalFormatting>
  <conditionalFormatting sqref="F167">
    <cfRule type="expression" dxfId="495" priority="21">
      <formula>F167&gt;0</formula>
    </cfRule>
    <cfRule type="expression" dxfId="494" priority="22">
      <formula>F167&lt;0</formula>
    </cfRule>
  </conditionalFormatting>
  <conditionalFormatting sqref="F168:F179">
    <cfRule type="expression" dxfId="493" priority="19">
      <formula>F168&gt;0</formula>
    </cfRule>
    <cfRule type="expression" dxfId="492" priority="20">
      <formula>F168&lt;0</formula>
    </cfRule>
  </conditionalFormatting>
  <conditionalFormatting sqref="H167:H179">
    <cfRule type="expression" dxfId="491" priority="17">
      <formula>H167&gt;0</formula>
    </cfRule>
    <cfRule type="expression" dxfId="490" priority="18">
      <formula>H167&lt;0</formula>
    </cfRule>
  </conditionalFormatting>
  <conditionalFormatting sqref="J175:J197 J201">
    <cfRule type="expression" dxfId="489" priority="15">
      <formula>J175&gt;0</formula>
    </cfRule>
    <cfRule type="expression" dxfId="488" priority="16">
      <formula>J175&lt;0</formula>
    </cfRule>
  </conditionalFormatting>
  <conditionalFormatting sqref="F180:F197 F201">
    <cfRule type="expression" dxfId="487" priority="13">
      <formula>F180&gt;0</formula>
    </cfRule>
    <cfRule type="expression" dxfId="486" priority="14">
      <formula>F180&lt;0</formula>
    </cfRule>
  </conditionalFormatting>
  <conditionalFormatting sqref="H180:H197 H201">
    <cfRule type="expression" dxfId="485" priority="11">
      <formula>H180&gt;0</formula>
    </cfRule>
    <cfRule type="expression" dxfId="484" priority="12">
      <formula>H180&lt;0</formula>
    </cfRule>
  </conditionalFormatting>
  <conditionalFormatting sqref="I32:J35">
    <cfRule type="expression" dxfId="483" priority="9">
      <formula>I32&gt;0</formula>
    </cfRule>
    <cfRule type="expression" dxfId="482" priority="10">
      <formula>I32&lt;0</formula>
    </cfRule>
  </conditionalFormatting>
  <conditionalFormatting sqref="F198:F200">
    <cfRule type="expression" dxfId="481" priority="7">
      <formula>F198&gt;0</formula>
    </cfRule>
    <cfRule type="expression" dxfId="480" priority="8">
      <formula>F198&lt;0</formula>
    </cfRule>
  </conditionalFormatting>
  <conditionalFormatting sqref="H198:H200">
    <cfRule type="expression" dxfId="479" priority="5">
      <formula>H198&gt;0</formula>
    </cfRule>
    <cfRule type="expression" dxfId="478" priority="6">
      <formula>H198&lt;0</formula>
    </cfRule>
  </conditionalFormatting>
  <conditionalFormatting sqref="J198:J200">
    <cfRule type="expression" dxfId="477" priority="3">
      <formula>J198&gt;0</formula>
    </cfRule>
    <cfRule type="expression" dxfId="476" priority="4">
      <formula>J198&lt;0</formula>
    </cfRule>
  </conditionalFormatting>
  <conditionalFormatting sqref="F202:F211 H202:H211 J202:J211">
    <cfRule type="expression" dxfId="475" priority="1">
      <formula>F202&gt;0</formula>
    </cfRule>
    <cfRule type="expression" dxfId="47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72.95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72.95</v>
      </c>
      <c r="R4" s="507">
        <v>-2.6800000000000001E-2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738</v>
      </c>
      <c r="Q15" s="694" t="s">
        <v>739</v>
      </c>
      <c r="R15" s="692" t="s">
        <v>732</v>
      </c>
      <c r="S15" s="692" t="s">
        <v>733</v>
      </c>
      <c r="T15" s="694" t="s">
        <v>735</v>
      </c>
      <c r="U15" s="694" t="s">
        <v>736</v>
      </c>
      <c r="V15" s="692" t="s">
        <v>734</v>
      </c>
      <c r="W15" s="693" t="s">
        <v>737</v>
      </c>
    </row>
    <row r="16" spans="1:23" x14ac:dyDescent="0.25">
      <c r="G16" s="29"/>
      <c r="H16" s="70"/>
      <c r="O16" s="695">
        <v>42963</v>
      </c>
      <c r="P16" s="691" t="s">
        <v>740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743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2" t="s">
        <v>78</v>
      </c>
      <c r="P40" s="802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80.245000000000005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79.515500000000003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78.786000000000001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78.056500000000014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77.327000000000012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76.597500000000011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75.868000000000009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75.138500000000008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74.409000000000006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73.679500000000004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72.95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72.220500000000001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71.491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70.761499999999998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70.031999999999996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69.302499999999995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68.572999999999993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67.843500000000006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67.114000000000004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66.384500000000003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65.655000000000001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73" priority="76">
      <formula>Q7&gt;0</formula>
    </cfRule>
    <cfRule type="expression" dxfId="472" priority="77">
      <formula>Q7&lt;0</formula>
    </cfRule>
  </conditionalFormatting>
  <conditionalFormatting sqref="Q8">
    <cfRule type="expression" dxfId="471" priority="74">
      <formula>Q8&gt;0</formula>
    </cfRule>
    <cfRule type="expression" dxfId="470" priority="75">
      <formula>Q8&lt;0</formula>
    </cfRule>
  </conditionalFormatting>
  <conditionalFormatting sqref="F29:F43">
    <cfRule type="expression" dxfId="469" priority="58">
      <formula>F29&gt;0</formula>
    </cfRule>
    <cfRule type="expression" dxfId="468" priority="59">
      <formula>F29&lt;0</formula>
    </cfRule>
  </conditionalFormatting>
  <conditionalFormatting sqref="H45 H47:H48 H50:H51 H53 H29:H43">
    <cfRule type="expression" dxfId="467" priority="56">
      <formula>H29&gt;0</formula>
    </cfRule>
    <cfRule type="expression" dxfId="466" priority="57">
      <formula>H29&lt;0</formula>
    </cfRule>
  </conditionalFormatting>
  <conditionalFormatting sqref="J35">
    <cfRule type="expression" dxfId="465" priority="52">
      <formula>J35&gt;0</formula>
    </cfRule>
    <cfRule type="expression" dxfId="464" priority="53">
      <formula>J35&lt;0</formula>
    </cfRule>
  </conditionalFormatting>
  <conditionalFormatting sqref="J36:J37">
    <cfRule type="expression" dxfId="463" priority="50">
      <formula>J36&gt;0</formula>
    </cfRule>
    <cfRule type="expression" dxfId="462" priority="51">
      <formula>J36&lt;0</formula>
    </cfRule>
  </conditionalFormatting>
  <conditionalFormatting sqref="J38:J45 J48 J51">
    <cfRule type="expression" dxfId="461" priority="48">
      <formula>J38&gt;0</formula>
    </cfRule>
    <cfRule type="expression" dxfId="460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59" priority="45">
      <formula>M59&gt;0</formula>
    </cfRule>
    <cfRule type="expression" dxfId="458" priority="46">
      <formula>M59&lt;0</formula>
    </cfRule>
  </conditionalFormatting>
  <conditionalFormatting sqref="Q10">
    <cfRule type="expression" dxfId="457" priority="43">
      <formula>Q10&gt;0</formula>
    </cfRule>
    <cfRule type="expression" dxfId="456" priority="44">
      <formula>Q10&lt;0</formula>
    </cfRule>
  </conditionalFormatting>
  <conditionalFormatting sqref="F84:F103">
    <cfRule type="expression" dxfId="455" priority="41">
      <formula>F84&gt;0</formula>
    </cfRule>
    <cfRule type="expression" dxfId="454" priority="42">
      <formula>F84&lt;0</formula>
    </cfRule>
  </conditionalFormatting>
  <conditionalFormatting sqref="H107 H84:H103">
    <cfRule type="expression" dxfId="453" priority="39">
      <formula>H84&gt;0</formula>
    </cfRule>
    <cfRule type="expression" dxfId="452" priority="40">
      <formula>H84&lt;0</formula>
    </cfRule>
  </conditionalFormatting>
  <conditionalFormatting sqref="J89">
    <cfRule type="expression" dxfId="451" priority="37">
      <formula>J89&gt;0</formula>
    </cfRule>
    <cfRule type="expression" dxfId="450" priority="38">
      <formula>J89&lt;0</formula>
    </cfRule>
  </conditionalFormatting>
  <conditionalFormatting sqref="J90:J95">
    <cfRule type="expression" dxfId="449" priority="35">
      <formula>J90&gt;0</formula>
    </cfRule>
    <cfRule type="expression" dxfId="448" priority="36">
      <formula>J90&lt;0</formula>
    </cfRule>
  </conditionalFormatting>
  <conditionalFormatting sqref="J96:J97">
    <cfRule type="expression" dxfId="447" priority="33">
      <formula>J96&gt;0</formula>
    </cfRule>
    <cfRule type="expression" dxfId="446" priority="34">
      <formula>J96&lt;0</formula>
    </cfRule>
  </conditionalFormatting>
  <conditionalFormatting sqref="J98:J104">
    <cfRule type="expression" dxfId="445" priority="31">
      <formula>J98&gt;0</formula>
    </cfRule>
    <cfRule type="expression" dxfId="444" priority="32">
      <formula>J98&lt;0</formula>
    </cfRule>
  </conditionalFormatting>
  <conditionalFormatting sqref="J25">
    <cfRule type="expression" dxfId="443" priority="27">
      <formula>J25&gt;0</formula>
    </cfRule>
    <cfRule type="expression" dxfId="442" priority="28">
      <formula>J25&lt;0</formula>
    </cfRule>
  </conditionalFormatting>
  <conditionalFormatting sqref="F105:F106">
    <cfRule type="expression" dxfId="441" priority="25">
      <formula>F105&gt;0</formula>
    </cfRule>
    <cfRule type="expression" dxfId="440" priority="26">
      <formula>F105&lt;0</formula>
    </cfRule>
  </conditionalFormatting>
  <conditionalFormatting sqref="H105:H106">
    <cfRule type="expression" dxfId="439" priority="23">
      <formula>H105&gt;0</formula>
    </cfRule>
    <cfRule type="expression" dxfId="438" priority="24">
      <formula>H105&lt;0</formula>
    </cfRule>
  </conditionalFormatting>
  <conditionalFormatting sqref="J105">
    <cfRule type="expression" dxfId="437" priority="21">
      <formula>J105&gt;0</formula>
    </cfRule>
    <cfRule type="expression" dxfId="436" priority="22">
      <formula>J105&lt;0</formula>
    </cfRule>
  </conditionalFormatting>
  <conditionalFormatting sqref="J106">
    <cfRule type="expression" dxfId="435" priority="19">
      <formula>J106&gt;0</formula>
    </cfRule>
    <cfRule type="expression" dxfId="434" priority="20">
      <formula>J106&lt;0</formula>
    </cfRule>
  </conditionalFormatting>
  <conditionalFormatting sqref="F24:F28">
    <cfRule type="expression" dxfId="433" priority="17">
      <formula>F24&gt;0</formula>
    </cfRule>
    <cfRule type="expression" dxfId="432" priority="18">
      <formula>F24&lt;0</formula>
    </cfRule>
  </conditionalFormatting>
  <conditionalFormatting sqref="H24:H28">
    <cfRule type="expression" dxfId="431" priority="15">
      <formula>H24&gt;0</formula>
    </cfRule>
    <cfRule type="expression" dxfId="430" priority="16">
      <formula>H24&lt;0</formula>
    </cfRule>
  </conditionalFormatting>
  <conditionalFormatting sqref="J26:J34">
    <cfRule type="expression" dxfId="429" priority="13">
      <formula>J26&gt;0</formula>
    </cfRule>
    <cfRule type="expression" dxfId="428" priority="14">
      <formula>J26&lt;0</formula>
    </cfRule>
  </conditionalFormatting>
  <conditionalFormatting sqref="F113">
    <cfRule type="expression" dxfId="427" priority="11">
      <formula>F113&gt;0</formula>
    </cfRule>
    <cfRule type="expression" dxfId="426" priority="12">
      <formula>F113&lt;0</formula>
    </cfRule>
  </conditionalFormatting>
  <conditionalFormatting sqref="H113">
    <cfRule type="expression" dxfId="425" priority="9">
      <formula>H113&gt;0</formula>
    </cfRule>
    <cfRule type="expression" dxfId="424" priority="10">
      <formula>H113&lt;0</formula>
    </cfRule>
  </conditionalFormatting>
  <conditionalFormatting sqref="J109">
    <cfRule type="expression" dxfId="423" priority="7">
      <formula>J109&gt;0</formula>
    </cfRule>
    <cfRule type="expression" dxfId="422" priority="8">
      <formula>J109&lt;0</formula>
    </cfRule>
  </conditionalFormatting>
  <conditionalFormatting sqref="F108:F112">
    <cfRule type="expression" dxfId="421" priority="5">
      <formula>F108&gt;0</formula>
    </cfRule>
    <cfRule type="expression" dxfId="420" priority="6">
      <formula>F108&lt;0</formula>
    </cfRule>
  </conditionalFormatting>
  <conditionalFormatting sqref="H108:H112">
    <cfRule type="expression" dxfId="419" priority="3">
      <formula>H108&gt;0</formula>
    </cfRule>
    <cfRule type="expression" dxfId="418" priority="4">
      <formula>H108&lt;0</formula>
    </cfRule>
  </conditionalFormatting>
  <conditionalFormatting sqref="J110:J113">
    <cfRule type="expression" dxfId="417" priority="1">
      <formula>J110&gt;0</formula>
    </cfRule>
    <cfRule type="expression" dxfId="416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27.98</v>
      </c>
      <c r="R4" s="487">
        <v>1.9699999999999999E-2</v>
      </c>
      <c r="T4" s="1">
        <v>43096</v>
      </c>
      <c r="U4" t="s">
        <v>846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7834.4000000000005</v>
      </c>
      <c r="U5" t="s">
        <v>847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848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-2664.9099999999939</v>
      </c>
      <c r="R7">
        <v>100</v>
      </c>
      <c r="U7" t="s">
        <v>849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-2739.9299999999939</v>
      </c>
      <c r="U8" t="s">
        <v>850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O9" s="11" t="s">
        <v>210</v>
      </c>
      <c r="Q9" s="134">
        <f>IF(Q2=0, 0, Q8/Q6)</f>
        <v>-0.25911145197851737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898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3.2880629020729094E-2</v>
      </c>
      <c r="R11">
        <f>0.23</f>
        <v>0.23</v>
      </c>
      <c r="U11" t="s">
        <v>900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929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925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926</v>
      </c>
    </row>
    <row r="15" spans="1:29" x14ac:dyDescent="0.25">
      <c r="C15" s="4"/>
      <c r="D15" s="3"/>
      <c r="E15" s="3"/>
      <c r="F15" s="3"/>
      <c r="U15" s="487" t="s">
        <v>928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966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981</v>
      </c>
    </row>
    <row r="20" spans="1:21" x14ac:dyDescent="0.25">
      <c r="T20" s="1">
        <v>43126</v>
      </c>
      <c r="U20" t="s">
        <v>979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  <c r="U21" t="s">
        <v>980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983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927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839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899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924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30.778000000000002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30.498200000000004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30.218400000000003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29.938600000000001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29.658800000000003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29.379000000000001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29.0992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28.819400000000002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28.5396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28.259800000000002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27.98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27.700199999999999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27.420400000000001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27.140599999999999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26.860800000000001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26.581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26.301199999999998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26.021400000000003</v>
      </c>
      <c r="Q60" s="81"/>
    </row>
    <row r="61" spans="1:21" x14ac:dyDescent="0.25">
      <c r="G61" s="2"/>
      <c r="O61" s="81">
        <v>0.92</v>
      </c>
      <c r="P61" s="81">
        <f t="shared" si="12"/>
        <v>25.741600000000002</v>
      </c>
      <c r="Q61" s="81"/>
    </row>
    <row r="62" spans="1:21" x14ac:dyDescent="0.25">
      <c r="O62" s="81">
        <v>0.91</v>
      </c>
      <c r="P62" s="81">
        <f t="shared" si="12"/>
        <v>25.4618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25.182000000000002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5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35:I40 I42:J45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65.27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65.27</v>
      </c>
      <c r="R4" s="487">
        <v>-9.9000000000000008E-3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71.796999999999997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71.144300000000001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70.491600000000005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69.838899999999995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69.186199999999999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68.533500000000004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67.880799999999994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67.228099999999998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66.575400000000002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65.922699999999992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65.27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64.6173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63.964599999999997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63.311899999999994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62.659199999999991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62.006499999999996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61.353799999999993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60.701099999999997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60.048400000000001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59.395699999999998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58.742999999999995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97.94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97.94</v>
      </c>
      <c r="R4" s="487">
        <v>-7.3000000000000001E-3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2" t="s">
        <v>78</v>
      </c>
      <c r="P35" s="80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107.73400000000001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106.75460000000001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105.7752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104.7958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103.8164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102.837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101.85760000000001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100.87820000000001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99.898799999999994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98.919399999999996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97.94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96.960599999999999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95.981200000000001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95.001799999999989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94.02239999999999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93.042999999999992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92.063599999999994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91.084199999999996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90.104799999999997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89.125399999999999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88.146000000000001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145.03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145.03</v>
      </c>
      <c r="R4" s="487">
        <v>-2.3199999999999998E-2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159.53300000000002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158.08270000000002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156.63240000000002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155.18210000000002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153.73180000000002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152.28149999999999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150.8312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149.3809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147.9306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146.4803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145.03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143.5797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142.1294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140.67910000000001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139.22880000000001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137.77850000000001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136.32819999999998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134.87790000000001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133.42760000000001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131.97730000000001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130.52700000000002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235.48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235.48</v>
      </c>
      <c r="R4" s="487">
        <v>-1.3899999999999999E-2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2" t="s">
        <v>78</v>
      </c>
      <c r="P41" s="80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259.02800000000002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256.67320000000001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254.3184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251.96360000000001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249.6088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247.25399999999999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244.89920000000001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242.5444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240.18959999999998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237.8348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235.48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233.12519999999998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230.7704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228.41559999999998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226.06079999999997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223.70599999999999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221.35119999999998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218.99639999999999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216.64160000000001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214.2868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211.93199999999999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65.680000000000007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65.680000000000007</v>
      </c>
      <c r="R4" s="487">
        <v>-2.1299999999999999E-2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2" t="s">
        <v>78</v>
      </c>
      <c r="P40" s="80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72.248000000000019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71.591200000000015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70.934400000000011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70.277600000000007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69.620800000000017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68.964000000000013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68.307200000000009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67.650400000000005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66.993600000000015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66.336800000000011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65.680000000000007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65.023200000000003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64.366399999999999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63.709600000000002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63.052800000000005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62.396000000000001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61.739200000000004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61.082400000000007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60.42560000000001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59.768800000000006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59.112000000000009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67.459999999999994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67.459999999999994</v>
      </c>
      <c r="R4" s="506">
        <v>-2.3300000000000001E-2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74.206000000000003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73.531400000000005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72.856799999999993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72.182199999999995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71.507599999999996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70.832999999999998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70.1584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69.483800000000002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68.80919999999999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68.134599999999992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67.459999999999994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66.785399999999996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66.110799999999998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65.436199999999985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64.761599999999987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64.086999999999989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63.412399999999991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62.7378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62.063199999999995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61.388599999999997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60.713999999999999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54.62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54.62</v>
      </c>
      <c r="R4" s="508">
        <v>-3.1699999999999999E-2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802" t="s">
        <v>78</v>
      </c>
      <c r="P42" s="802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60.082000000000001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59.535800000000002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58.989600000000003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58.443400000000004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57.897199999999998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57.350999999999999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56.8048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56.258600000000001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55.712399999999995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55.166199999999996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54.62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54.073799999999999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53.5276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52.981399999999994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52.435199999999995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51.888999999999996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51.342799999999997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50.796599999999998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50.250399999999999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49.7042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49.158000000000001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44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830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836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20.57</v>
      </c>
      <c r="R4" s="487">
        <v>-2.86E-2</v>
      </c>
      <c r="U4" t="s">
        <v>837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2057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213.9700000000048</v>
      </c>
      <c r="R7" s="29">
        <v>43147</v>
      </c>
      <c r="T7" s="1">
        <v>43103</v>
      </c>
      <c r="U7" t="s">
        <v>904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-71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-3.336466165413534E-2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1.4000972289742342E-2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22.627000000000002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22.421300000000002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22.215600000000002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22.009900000000002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21.804200000000002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21.598500000000001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21.392800000000001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21.187100000000001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20.981400000000001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20.775700000000001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20.57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20.3643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20.1586</v>
      </c>
      <c r="Q55" s="81"/>
    </row>
    <row r="56" spans="1:18" x14ac:dyDescent="0.25">
      <c r="O56" s="81">
        <v>0.97</v>
      </c>
      <c r="P56" s="81">
        <f t="shared" si="0"/>
        <v>19.9529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19.747199999999999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19.541499999999999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19.335799999999999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19.130100000000002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18.924400000000002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18.718700000000002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18.513000000000002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822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3:F24">
    <cfRule type="expression" dxfId="219" priority="87">
      <formula>F23&gt;0</formula>
    </cfRule>
    <cfRule type="expression" dxfId="218" priority="88">
      <formula>F23&lt;0</formula>
    </cfRule>
  </conditionalFormatting>
  <conditionalFormatting sqref="H23:H24">
    <cfRule type="expression" dxfId="217" priority="85">
      <formula>H23&gt;0</formula>
    </cfRule>
    <cfRule type="expression" dxfId="216" priority="86">
      <formula>H23&lt;0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:F22">
    <cfRule type="expression" dxfId="157" priority="3">
      <formula>F21&gt;0</formula>
    </cfRule>
    <cfRule type="expression" dxfId="156" priority="4">
      <formula>F21&lt;0</formula>
    </cfRule>
  </conditionalFormatting>
  <conditionalFormatting sqref="H21:H22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108.7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108.7</v>
      </c>
      <c r="R4" s="487">
        <v>-1.6199999999999999E-2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2" t="s">
        <v>78</v>
      </c>
      <c r="P40" s="80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119.57000000000001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118.48300000000002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117.39600000000002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116.30900000000001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115.22200000000001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114.13500000000001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113.048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111.96100000000001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110.87400000000001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109.78700000000001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108.7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107.613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106.526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105.43899999999999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104.352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103.265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102.178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101.09100000000001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100.004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98.917000000000002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97.83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729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7.84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7.84</v>
      </c>
      <c r="R4" s="487">
        <v>-2.9700000000000001E-2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2" t="s">
        <v>78</v>
      </c>
      <c r="P40" s="802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8.6240000000000006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8.5456000000000003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8.4672000000000001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8.3887999999999998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8.3103999999999996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8.2319999999999993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8.1536000000000008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8.0752000000000006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7.9968000000000004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7.9184000000000001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7.84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7.7615999999999996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7.6831999999999994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7.6048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7.5263999999999998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7.4479999999999995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7.3695999999999993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7.2911999999999999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7.2128000000000005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7.1344000000000003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7.056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7"/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870</v>
      </c>
      <c r="W2" t="s">
        <v>868</v>
      </c>
      <c r="X2" s="756" t="s">
        <v>852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87"/>
      <c r="AG2" s="11"/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871</v>
      </c>
      <c r="X3" s="756" t="s">
        <v>853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87"/>
      <c r="AG3" s="757"/>
      <c r="AH3" s="757"/>
      <c r="AI3" s="757"/>
      <c r="AJ3" s="757"/>
      <c r="AK3" s="755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81.73</v>
      </c>
      <c r="R4" s="487">
        <v>-2.1100000000000001E-2</v>
      </c>
      <c r="U4" t="s">
        <v>872</v>
      </c>
      <c r="X4" s="756" t="s">
        <v>854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87"/>
      <c r="AG4" s="787"/>
      <c r="AH4" s="787"/>
      <c r="AI4" s="787"/>
      <c r="AJ4" s="787"/>
      <c r="AK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4086.5</v>
      </c>
      <c r="T5" s="1"/>
      <c r="X5" s="756" t="s">
        <v>855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879</v>
      </c>
      <c r="AF5" s="787"/>
      <c r="AG5" s="787"/>
      <c r="AH5" s="787"/>
      <c r="AI5" s="787"/>
      <c r="AJ5" s="787"/>
      <c r="AK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882</v>
      </c>
      <c r="X6" s="756" t="s">
        <v>856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87"/>
      <c r="AG6" s="787"/>
      <c r="AH6" s="787"/>
      <c r="AI6" s="787"/>
      <c r="AJ6" s="787"/>
      <c r="AK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1314.1299999999896</v>
      </c>
      <c r="R7">
        <v>50</v>
      </c>
      <c r="X7" s="756" t="s">
        <v>857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87"/>
      <c r="AG7" s="787"/>
      <c r="AH7" s="787"/>
      <c r="AI7" s="787"/>
      <c r="AJ7" s="787"/>
      <c r="AK7" s="755"/>
      <c r="AM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503.99999999999955</v>
      </c>
      <c r="T8" s="1">
        <v>43109</v>
      </c>
      <c r="U8" t="s">
        <v>919</v>
      </c>
      <c r="X8" s="756" t="s">
        <v>869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5"/>
      <c r="AG8" s="787"/>
      <c r="AH8" s="787"/>
      <c r="AI8" s="787"/>
      <c r="AJ8" s="787"/>
      <c r="AK8" s="755"/>
      <c r="AM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0.1406838799720864</v>
      </c>
      <c r="U9" t="s">
        <v>939</v>
      </c>
      <c r="X9" s="756" t="s">
        <v>880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 s="755"/>
      <c r="AG9" s="787"/>
      <c r="AH9" s="787"/>
      <c r="AI9" s="787"/>
      <c r="AJ9" s="787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881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5"/>
      <c r="AG10" s="11"/>
      <c r="AH10" s="11"/>
      <c r="AI10" s="11"/>
      <c r="AJ10" s="11"/>
      <c r="AK10" s="781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2.5449651290835679E-2</v>
      </c>
      <c r="R11">
        <f>0.52</f>
        <v>0.52</v>
      </c>
      <c r="T11" s="1">
        <v>43112</v>
      </c>
      <c r="U11" t="s">
        <v>936</v>
      </c>
      <c r="X11" s="756" t="s">
        <v>866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1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940</v>
      </c>
      <c r="W13" t="s">
        <v>867</v>
      </c>
      <c r="X13" s="756" t="s">
        <v>858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G13" s="755"/>
      <c r="AH13" s="755"/>
      <c r="AJ13" s="757"/>
      <c r="AK13" s="757"/>
      <c r="AL13" s="757"/>
      <c r="AM13" s="757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938</v>
      </c>
      <c r="X14" s="756" t="s">
        <v>859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G14" s="755"/>
      <c r="AH14" s="755"/>
      <c r="AJ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937</v>
      </c>
      <c r="X15" s="756" t="s">
        <v>860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G15" s="755"/>
      <c r="AH15" s="755"/>
      <c r="AJ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861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G16" s="755"/>
      <c r="AH16" s="755"/>
      <c r="AJ16" s="755"/>
      <c r="AL16" s="755"/>
      <c r="AM16" s="755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957</v>
      </c>
      <c r="X17" s="756" t="s">
        <v>862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G17" s="755"/>
      <c r="AH17" s="755"/>
      <c r="AJ17" s="755"/>
      <c r="AL17" s="755"/>
      <c r="AM17" s="755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974</v>
      </c>
      <c r="X18" s="756" t="s">
        <v>863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G18" s="755"/>
      <c r="AH18" s="755"/>
      <c r="AJ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941</v>
      </c>
      <c r="X19" s="756" t="s">
        <v>864</v>
      </c>
      <c r="Y19" s="758">
        <v>0.03</v>
      </c>
      <c r="Z19" s="758">
        <v>0.05</v>
      </c>
      <c r="AA19" s="81" t="s">
        <v>879</v>
      </c>
      <c r="AB19" s="2" t="s">
        <v>879</v>
      </c>
      <c r="AC19" s="782" t="s">
        <v>879</v>
      </c>
      <c r="AD19" s="755" t="s">
        <v>879</v>
      </c>
      <c r="AE19" s="755" t="s">
        <v>879</v>
      </c>
      <c r="AG19" s="755"/>
      <c r="AH19" s="755"/>
      <c r="AJ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865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G20" s="755"/>
      <c r="AH20" s="755"/>
      <c r="AJ20" s="755"/>
      <c r="AL20" s="755"/>
      <c r="AM20" s="755"/>
    </row>
    <row r="21" spans="1:39" x14ac:dyDescent="0.25">
      <c r="X21" s="756" t="s">
        <v>857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J21" s="755"/>
      <c r="AL21" s="755"/>
      <c r="AM21" s="755"/>
    </row>
    <row r="22" spans="1:39" x14ac:dyDescent="0.25">
      <c r="X22" s="756" t="s">
        <v>869</v>
      </c>
      <c r="Y22" s="81"/>
      <c r="Z22" s="759">
        <f t="shared" ref="Z22:AE22" si="4">(Z21-Y21)/Y21</f>
        <v>-3.0535538389755749E-2</v>
      </c>
      <c r="AA22" s="759">
        <f t="shared" si="4"/>
        <v>-6.7379679144385002E-2</v>
      </c>
      <c r="AB22" s="759">
        <f t="shared" si="4"/>
        <v>-0.1551605504587156</v>
      </c>
      <c r="AC22" s="759">
        <f t="shared" si="4"/>
        <v>4.8187864802497586E-2</v>
      </c>
      <c r="AD22" s="759">
        <f t="shared" si="4"/>
        <v>9.4794094794094896E-2</v>
      </c>
      <c r="AE22" s="759">
        <f t="shared" si="4"/>
        <v>-0.10716820440028391</v>
      </c>
      <c r="AJ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880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  <c r="AE23" s="81">
        <f t="shared" ref="AE23" si="6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881</v>
      </c>
      <c r="Z24" s="227">
        <f t="shared" ref="Z24:AE24" si="7">(Z23-Y23)/Y23</f>
        <v>-3.259973362085377E-2</v>
      </c>
      <c r="AA24" s="227">
        <f t="shared" si="7"/>
        <v>-5.9267029436832049E-2</v>
      </c>
      <c r="AB24" s="227">
        <f t="shared" si="7"/>
        <v>-0.16356540525472166</v>
      </c>
      <c r="AC24" s="227">
        <f t="shared" si="7"/>
        <v>5.0324945842359657E-2</v>
      </c>
      <c r="AD24" s="227">
        <f t="shared" si="7"/>
        <v>9.8127875614786642E-2</v>
      </c>
      <c r="AE24" s="227">
        <f t="shared" si="7"/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866</v>
      </c>
      <c r="Y25" s="759">
        <f t="shared" ref="Y25:AD25" si="8">Y23/Y21</f>
        <v>0.81740888589351457</v>
      </c>
      <c r="Z25" s="759">
        <f t="shared" si="8"/>
        <v>0.81566844919786097</v>
      </c>
      <c r="AA25" s="759">
        <f t="shared" si="8"/>
        <v>0.82276376146788999</v>
      </c>
      <c r="AB25" s="759">
        <f t="shared" si="8"/>
        <v>0.81457852585855839</v>
      </c>
      <c r="AC25" s="759">
        <f t="shared" si="8"/>
        <v>0.81623931623931623</v>
      </c>
      <c r="AD25" s="759">
        <f t="shared" si="8"/>
        <v>0.81872486396971844</v>
      </c>
      <c r="AE25" s="759">
        <f t="shared" ref="AE25" si="9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0">C30*(E30-D30)</f>
        <v>39.000000000000057</v>
      </c>
      <c r="G30" s="39">
        <f t="shared" ref="G30:G40" si="11">D30*C30</f>
        <v>4094</v>
      </c>
      <c r="H30" s="226">
        <f t="shared" ref="H30:H40" si="12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0"/>
        <v>160.99999999999994</v>
      </c>
      <c r="G31" s="39">
        <f t="shared" si="11"/>
        <v>4094</v>
      </c>
      <c r="H31" s="226">
        <f t="shared" si="12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0"/>
        <v>43.500000000000227</v>
      </c>
      <c r="G32" s="39">
        <f t="shared" si="11"/>
        <v>8184.5</v>
      </c>
      <c r="H32" s="226">
        <f t="shared" si="12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0"/>
        <v>93.9</v>
      </c>
      <c r="G33" s="39">
        <f t="shared" si="11"/>
        <v>4005.1000000000004</v>
      </c>
      <c r="H33" s="226">
        <f t="shared" si="12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0"/>
        <v>78.900000000000148</v>
      </c>
      <c r="G34" s="39">
        <f t="shared" si="11"/>
        <v>8089.1</v>
      </c>
      <c r="H34" s="227">
        <f t="shared" si="12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0"/>
        <v>-791.10000000000014</v>
      </c>
      <c r="G35" s="39">
        <f t="shared" si="11"/>
        <v>11783.1</v>
      </c>
      <c r="H35" s="227">
        <f t="shared" si="12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0"/>
        <v>-341.19000000000028</v>
      </c>
      <c r="G36" s="39">
        <f t="shared" si="11"/>
        <v>7969.1900000000005</v>
      </c>
      <c r="H36" s="227">
        <f t="shared" si="12"/>
        <v>-4.2813636015705522E-2</v>
      </c>
      <c r="I36" s="197" t="s">
        <v>814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0"/>
        <v>-623.00000000000045</v>
      </c>
      <c r="G37" s="39">
        <f t="shared" si="11"/>
        <v>7969</v>
      </c>
      <c r="H37" s="227">
        <f t="shared" si="12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0"/>
        <v>-875.99999999999841</v>
      </c>
      <c r="G38" s="39">
        <f t="shared" si="11"/>
        <v>11548.5</v>
      </c>
      <c r="H38" s="227">
        <f t="shared" si="12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0"/>
        <v>-472.27999999999923</v>
      </c>
      <c r="G39" s="39">
        <f t="shared" si="11"/>
        <v>7839.28</v>
      </c>
      <c r="H39" s="227">
        <f t="shared" si="12"/>
        <v>-6.0245328652631269E-2</v>
      </c>
      <c r="I39" s="197" t="s">
        <v>825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0"/>
        <v>-550.27500000000134</v>
      </c>
      <c r="G40" s="39">
        <f t="shared" si="11"/>
        <v>11503.275000000001</v>
      </c>
      <c r="H40" s="227">
        <f t="shared" si="12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3">C41*(E41-D41)</f>
        <v>-651.29999999999984</v>
      </c>
      <c r="G41" s="39">
        <f t="shared" ref="G41" si="14">D41*C41</f>
        <v>11451.3</v>
      </c>
      <c r="H41" s="227">
        <f t="shared" ref="H41" si="15">(E41-D41)/D41</f>
        <v>-5.6875638573786365E-2</v>
      </c>
      <c r="I41" s="345" t="s">
        <v>883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6">C42*(E42-D42)</f>
        <v>-706.00000000000023</v>
      </c>
      <c r="G42" s="39">
        <f t="shared" ref="G42:G45" si="17">D42*C42</f>
        <v>15034</v>
      </c>
      <c r="H42" s="227">
        <f t="shared" ref="H42:H45" si="18">(E42-D42)/D42</f>
        <v>-4.6960223493414943E-2</v>
      </c>
      <c r="I42" s="197">
        <v>75</v>
      </c>
      <c r="J42" s="10"/>
      <c r="K42" s="39">
        <v>-47</v>
      </c>
      <c r="O42" s="802" t="s">
        <v>78</v>
      </c>
      <c r="P42" s="802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6"/>
        <v>-239.85000000000056</v>
      </c>
      <c r="G43" s="39">
        <f t="shared" si="17"/>
        <v>11354.85</v>
      </c>
      <c r="H43" s="226">
        <f t="shared" si="18"/>
        <v>-2.1123132405976353E-2</v>
      </c>
      <c r="I43" s="763" t="s">
        <v>888</v>
      </c>
      <c r="J43" s="10"/>
      <c r="K43" s="39">
        <v>419</v>
      </c>
      <c r="O43" s="81">
        <v>1.1000000000000001</v>
      </c>
      <c r="P43" s="81">
        <f>O43*$Q$4</f>
        <v>89.903000000000006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6"/>
        <v>-177.40000000000009</v>
      </c>
      <c r="G44" s="39">
        <f t="shared" si="17"/>
        <v>7629.4</v>
      </c>
      <c r="H44" s="227">
        <f t="shared" si="18"/>
        <v>-2.3252156132854498E-2</v>
      </c>
      <c r="I44" s="763" t="s">
        <v>916</v>
      </c>
      <c r="J44" s="10"/>
      <c r="K44" s="39">
        <v>481</v>
      </c>
      <c r="O44" s="81">
        <v>1.0900000000000001</v>
      </c>
      <c r="P44" s="81">
        <f t="shared" ref="P44:P63" si="19">O44*$Q$4</f>
        <v>89.085700000000017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6"/>
        <v>180.99999999999881</v>
      </c>
      <c r="G45" s="39">
        <f t="shared" si="17"/>
        <v>7629.0000000000009</v>
      </c>
      <c r="H45" s="227">
        <f t="shared" si="18"/>
        <v>2.3725258880587075E-2</v>
      </c>
      <c r="I45" s="345"/>
      <c r="J45" s="10"/>
      <c r="K45" s="39">
        <v>839</v>
      </c>
      <c r="O45" s="81">
        <v>1.08</v>
      </c>
      <c r="P45" s="81">
        <f t="shared" si="19"/>
        <v>88.268400000000014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0">C46*(E46-D46)</f>
        <v>241.99999999999875</v>
      </c>
      <c r="G46" s="39">
        <f t="shared" ref="G46" si="21">D46*C46</f>
        <v>7629.0000000000009</v>
      </c>
      <c r="H46" s="227">
        <f t="shared" ref="H46" si="22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9"/>
        <v>87.451100000000011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3">C47*(E47-D47)</f>
        <v>544.99999999999886</v>
      </c>
      <c r="G47" s="39">
        <f t="shared" ref="G47:G48" si="24">D47*C47</f>
        <v>7629.0000000000009</v>
      </c>
      <c r="H47" s="227">
        <f t="shared" ref="H47:H48" si="25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9"/>
        <v>86.633800000000008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3"/>
        <v>767.49999999999977</v>
      </c>
      <c r="G48" s="39">
        <f t="shared" si="24"/>
        <v>3431</v>
      </c>
      <c r="H48" s="227">
        <f t="shared" si="25"/>
        <v>0.22369571553482939</v>
      </c>
      <c r="I48" s="345"/>
      <c r="J48" s="10"/>
      <c r="K48" s="39">
        <v>1426</v>
      </c>
      <c r="O48" s="81">
        <v>1.05</v>
      </c>
      <c r="P48" s="81">
        <f t="shared" si="19"/>
        <v>85.816500000000005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9"/>
        <v>84.999200000000002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9"/>
        <v>84.181900000000013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9"/>
        <v>83.36460000000001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9"/>
        <v>82.547300000000007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9"/>
        <v>81.73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9"/>
        <v>80.912700000000001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9"/>
        <v>80.095399999999998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9"/>
        <v>79.278099999999995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9"/>
        <v>78.460800000000006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9"/>
        <v>77.643500000000003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9"/>
        <v>76.8262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9"/>
        <v>76.008900000000011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9"/>
        <v>75.191600000000008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9"/>
        <v>74.374300000000005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9"/>
        <v>73.557000000000002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8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29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8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29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8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29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8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29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8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29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28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29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0">C106*(E106-D106)</f>
        <v>103.99999999999991</v>
      </c>
      <c r="G106" s="372">
        <f t="shared" ref="G106:G169" si="31">D106*C106</f>
        <v>2555</v>
      </c>
      <c r="H106" s="373">
        <f t="shared" ref="H106:H169" si="32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0"/>
        <v>-54.250000000000043</v>
      </c>
      <c r="G107" s="372">
        <f t="shared" si="31"/>
        <v>2555</v>
      </c>
      <c r="H107" s="373">
        <f t="shared" si="32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0"/>
        <v>16.499999999999915</v>
      </c>
      <c r="G108" s="372">
        <f t="shared" si="31"/>
        <v>2555</v>
      </c>
      <c r="H108" s="373">
        <f t="shared" si="32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0"/>
        <v>-143.99999999999977</v>
      </c>
      <c r="G109" s="372">
        <f t="shared" si="31"/>
        <v>4956.5</v>
      </c>
      <c r="H109" s="373">
        <f t="shared" si="32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0"/>
        <v>-819.60000000000059</v>
      </c>
      <c r="G110" s="372">
        <f t="shared" si="31"/>
        <v>5782.2000000000007</v>
      </c>
      <c r="H110" s="373">
        <f t="shared" si="32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0"/>
        <v>-539</v>
      </c>
      <c r="G111" s="372">
        <f t="shared" si="31"/>
        <v>4901.5</v>
      </c>
      <c r="H111" s="373">
        <f t="shared" si="32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0"/>
        <v>-500.5000000000004</v>
      </c>
      <c r="G112" s="372">
        <f t="shared" si="31"/>
        <v>6662.6</v>
      </c>
      <c r="H112" s="374">
        <f t="shared" si="32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0"/>
        <v>-384.30000000000064</v>
      </c>
      <c r="G113" s="372">
        <f t="shared" si="31"/>
        <v>6662.6</v>
      </c>
      <c r="H113" s="374">
        <f t="shared" si="32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0"/>
        <v>-446.6000000000007</v>
      </c>
      <c r="G114" s="372">
        <f t="shared" si="31"/>
        <v>6662.6</v>
      </c>
      <c r="H114" s="374">
        <f t="shared" si="32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1"/>
        <v>6662.32</v>
      </c>
      <c r="H115" s="374">
        <f t="shared" si="32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1"/>
        <v>4850.55</v>
      </c>
      <c r="H116" s="374">
        <f t="shared" si="32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1"/>
        <v>4850.55</v>
      </c>
      <c r="H117" s="374">
        <f t="shared" si="32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3">C118*(E118-D118)</f>
        <v>-221.95000000000036</v>
      </c>
      <c r="G118" s="372">
        <f t="shared" si="31"/>
        <v>4820.4500000000007</v>
      </c>
      <c r="H118" s="374">
        <f t="shared" si="32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3"/>
        <v>-15.950000000000131</v>
      </c>
      <c r="G119" s="372">
        <f t="shared" si="31"/>
        <v>4820.4500000000007</v>
      </c>
      <c r="H119" s="374">
        <f t="shared" si="32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3"/>
        <v>94.050000000000011</v>
      </c>
      <c r="G120" s="372">
        <f t="shared" si="31"/>
        <v>4820.4500000000007</v>
      </c>
      <c r="H120" s="374">
        <f t="shared" si="32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3"/>
        <v>145.74999999999994</v>
      </c>
      <c r="G121" s="372">
        <f t="shared" si="31"/>
        <v>2334.25</v>
      </c>
      <c r="H121" s="374">
        <f t="shared" si="32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3"/>
        <v>59.499999999999886</v>
      </c>
      <c r="G122" s="372">
        <f t="shared" si="31"/>
        <v>4790.5</v>
      </c>
      <c r="H122" s="374">
        <f t="shared" si="32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3"/>
        <v>-422.59000000000043</v>
      </c>
      <c r="G123" s="372">
        <f t="shared" si="31"/>
        <v>6597.29</v>
      </c>
      <c r="H123" s="374">
        <f t="shared" si="32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3"/>
        <v>-461.29999999999995</v>
      </c>
      <c r="G124" s="372">
        <f t="shared" si="31"/>
        <v>9282.2999999999993</v>
      </c>
      <c r="H124" s="374">
        <f t="shared" si="32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3"/>
        <v>-814.29999999999859</v>
      </c>
      <c r="G125" s="372">
        <f t="shared" si="31"/>
        <v>9282.2999999999993</v>
      </c>
      <c r="H125" s="374">
        <f t="shared" si="32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3"/>
        <v>-1005.2999999999997</v>
      </c>
      <c r="G126" s="372">
        <f t="shared" si="31"/>
        <v>9282.2999999999993</v>
      </c>
      <c r="H126" s="374">
        <f t="shared" si="32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3"/>
        <v>-659.99999999999943</v>
      </c>
      <c r="G127" s="372">
        <f t="shared" si="31"/>
        <v>9282</v>
      </c>
      <c r="H127" s="374">
        <f t="shared" si="32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3"/>
        <v>-522.29999999999995</v>
      </c>
      <c r="G128" s="372">
        <f t="shared" si="31"/>
        <v>9282.2999999999993</v>
      </c>
      <c r="H128" s="374">
        <f t="shared" si="32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3"/>
        <v>-925</v>
      </c>
      <c r="G129" s="372">
        <f t="shared" si="31"/>
        <v>9282</v>
      </c>
      <c r="H129" s="374">
        <f t="shared" si="32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3"/>
        <v>-1102.9999999999986</v>
      </c>
      <c r="G130" s="372">
        <f t="shared" si="31"/>
        <v>9282</v>
      </c>
      <c r="H130" s="374">
        <f t="shared" si="32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3"/>
        <v>-1235.4000000000015</v>
      </c>
      <c r="G131" s="372">
        <f t="shared" si="31"/>
        <v>17329.400000000001</v>
      </c>
      <c r="H131" s="374">
        <f t="shared" si="32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3"/>
        <v>-1679.400000000001</v>
      </c>
      <c r="G132" s="372">
        <f t="shared" si="31"/>
        <v>17329.400000000001</v>
      </c>
      <c r="H132" s="374">
        <f t="shared" si="32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3"/>
        <v>-867.40000000000066</v>
      </c>
      <c r="G133" s="372">
        <f t="shared" si="31"/>
        <v>17329.400000000001</v>
      </c>
      <c r="H133" s="374">
        <f t="shared" si="32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3"/>
        <v>-828.30000000000155</v>
      </c>
      <c r="G134" s="372">
        <f t="shared" si="31"/>
        <v>17282.3</v>
      </c>
      <c r="H134" s="374">
        <f t="shared" si="32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3"/>
        <v>-422.48000000000019</v>
      </c>
      <c r="G135" s="372">
        <f t="shared" si="31"/>
        <v>8908.48</v>
      </c>
      <c r="H135" s="374">
        <f t="shared" si="32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3"/>
        <v>-519.48</v>
      </c>
      <c r="G136" s="372">
        <f t="shared" si="31"/>
        <v>8908.48</v>
      </c>
      <c r="H136" s="374">
        <f t="shared" si="32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3"/>
        <v>-253.48000000000042</v>
      </c>
      <c r="G137" s="372">
        <f t="shared" si="31"/>
        <v>8908.48</v>
      </c>
      <c r="H137" s="374">
        <f t="shared" si="32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3"/>
        <v>-215.47999999999945</v>
      </c>
      <c r="G138" s="372">
        <f t="shared" si="31"/>
        <v>8908.48</v>
      </c>
      <c r="H138" s="374">
        <f t="shared" si="32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3"/>
        <v>-364.48000000000036</v>
      </c>
      <c r="G139" s="372">
        <f t="shared" si="31"/>
        <v>8908.48</v>
      </c>
      <c r="H139" s="374">
        <f t="shared" si="32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3"/>
        <v>-242.48000000000047</v>
      </c>
      <c r="G140" s="372">
        <f t="shared" si="31"/>
        <v>8908.48</v>
      </c>
      <c r="H140" s="374">
        <f t="shared" si="32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3"/>
        <v>-184.48000000000064</v>
      </c>
      <c r="G141" s="372">
        <f t="shared" si="31"/>
        <v>8908.48</v>
      </c>
      <c r="H141" s="374">
        <f t="shared" si="32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3"/>
        <v>-253.48000000000042</v>
      </c>
      <c r="G142" s="372">
        <f t="shared" si="31"/>
        <v>8908.48</v>
      </c>
      <c r="H142" s="374">
        <f t="shared" si="32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3"/>
        <v>-53.480000000000416</v>
      </c>
      <c r="G143" s="372">
        <f t="shared" si="31"/>
        <v>8908.48</v>
      </c>
      <c r="H143" s="374">
        <f t="shared" si="32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3"/>
        <v>-795.27600000000064</v>
      </c>
      <c r="G144" s="372">
        <f t="shared" si="31"/>
        <v>10521.276</v>
      </c>
      <c r="H144" s="374">
        <f t="shared" si="32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3"/>
        <v>-982.18499999999972</v>
      </c>
      <c r="G145" s="372">
        <f t="shared" si="31"/>
        <v>12902.684999999999</v>
      </c>
      <c r="H145" s="374">
        <f t="shared" si="32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3"/>
        <v>-1067.6849999999988</v>
      </c>
      <c r="G146" s="372">
        <f t="shared" si="31"/>
        <v>12902.684999999999</v>
      </c>
      <c r="H146" s="374">
        <f t="shared" si="32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3"/>
        <v>-955.18499999999881</v>
      </c>
      <c r="G147" s="372">
        <f t="shared" si="31"/>
        <v>12902.684999999999</v>
      </c>
      <c r="H147" s="374">
        <f t="shared" si="32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3"/>
        <v>-797.68499999999915</v>
      </c>
      <c r="G148" s="372">
        <f t="shared" si="31"/>
        <v>12902.684999999999</v>
      </c>
      <c r="H148" s="374">
        <f t="shared" si="32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3"/>
        <v>-814.18499999999904</v>
      </c>
      <c r="G149" s="372">
        <f t="shared" si="31"/>
        <v>12902.684999999999</v>
      </c>
      <c r="H149" s="374">
        <f t="shared" si="32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3"/>
        <v>-752.6849999999996</v>
      </c>
      <c r="G150" s="372">
        <f t="shared" si="31"/>
        <v>12902.684999999999</v>
      </c>
      <c r="H150" s="374">
        <f t="shared" si="32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3"/>
        <v>-682.18499999999972</v>
      </c>
      <c r="G151" s="372">
        <f t="shared" si="31"/>
        <v>12902.684999999999</v>
      </c>
      <c r="H151" s="374">
        <f t="shared" si="32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3"/>
        <v>-827.6849999999996</v>
      </c>
      <c r="G152" s="372">
        <f t="shared" si="31"/>
        <v>12902.684999999999</v>
      </c>
      <c r="H152" s="374">
        <f t="shared" si="32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3"/>
        <v>-890.68499999999983</v>
      </c>
      <c r="G153" s="372">
        <f t="shared" si="31"/>
        <v>12902.684999999999</v>
      </c>
      <c r="H153" s="374">
        <f t="shared" si="32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3"/>
        <v>-927.38400000000081</v>
      </c>
      <c r="G154" s="372">
        <f t="shared" si="31"/>
        <v>14488.284</v>
      </c>
      <c r="H154" s="374">
        <f t="shared" si="32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3"/>
        <v>-1241.8839999999998</v>
      </c>
      <c r="G155" s="372">
        <f t="shared" si="31"/>
        <v>14488.284</v>
      </c>
      <c r="H155" s="374">
        <f t="shared" si="32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3"/>
        <v>-1334.6800000000003</v>
      </c>
      <c r="G156" s="372">
        <f t="shared" si="31"/>
        <v>16818.68</v>
      </c>
      <c r="H156" s="374">
        <f t="shared" si="32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3"/>
        <v>-1440.6800000000003</v>
      </c>
      <c r="G157" s="372">
        <f t="shared" si="31"/>
        <v>16818.68</v>
      </c>
      <c r="H157" s="374">
        <f t="shared" si="32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3"/>
        <v>-1242.6800000000014</v>
      </c>
      <c r="G158" s="372">
        <f t="shared" si="31"/>
        <v>16818.68</v>
      </c>
      <c r="H158" s="374">
        <f t="shared" si="32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3"/>
        <v>-1020.6800000000015</v>
      </c>
      <c r="G159" s="372">
        <f t="shared" si="31"/>
        <v>16818.68</v>
      </c>
      <c r="H159" s="374">
        <f t="shared" si="32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3"/>
        <v>-462.68000000000029</v>
      </c>
      <c r="G160" s="372">
        <f t="shared" si="31"/>
        <v>16818.68</v>
      </c>
      <c r="H160" s="374">
        <f t="shared" si="32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3"/>
        <v>-514.68000000000131</v>
      </c>
      <c r="G161" s="372">
        <f t="shared" si="31"/>
        <v>16818.68</v>
      </c>
      <c r="H161" s="374">
        <f t="shared" si="32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3"/>
        <v>-968.68000000000052</v>
      </c>
      <c r="G162" s="372">
        <f t="shared" si="31"/>
        <v>16818.68</v>
      </c>
      <c r="H162" s="374">
        <f t="shared" si="32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3"/>
        <v>-900.67999999999984</v>
      </c>
      <c r="G163" s="372">
        <f t="shared" si="31"/>
        <v>16724.68</v>
      </c>
      <c r="H163" s="374">
        <f t="shared" si="32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3"/>
        <v>-1097.7599999999995</v>
      </c>
      <c r="G164" s="372">
        <f t="shared" si="31"/>
        <v>16703.759999999998</v>
      </c>
      <c r="H164" s="374">
        <f t="shared" si="32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3"/>
        <v>-1470.25</v>
      </c>
      <c r="G165" s="372">
        <f t="shared" si="31"/>
        <v>20522.75</v>
      </c>
      <c r="H165" s="374">
        <f t="shared" si="32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3"/>
        <v>-1712.7499999999998</v>
      </c>
      <c r="G166" s="372">
        <f t="shared" si="31"/>
        <v>20522.75</v>
      </c>
      <c r="H166" s="374">
        <f t="shared" si="32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3"/>
        <v>-2170.2499999999995</v>
      </c>
      <c r="G167" s="372">
        <f t="shared" si="31"/>
        <v>20522.75</v>
      </c>
      <c r="H167" s="374">
        <f t="shared" si="32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3"/>
        <v>-2395.2499999999973</v>
      </c>
      <c r="G168" s="372">
        <f t="shared" si="31"/>
        <v>20522.75</v>
      </c>
      <c r="H168" s="374">
        <f t="shared" si="32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3"/>
        <v>-1409.9999999999995</v>
      </c>
      <c r="G169" s="372">
        <f t="shared" si="31"/>
        <v>16498</v>
      </c>
      <c r="H169" s="374">
        <f t="shared" si="32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3"/>
        <v>-1757.9999999999984</v>
      </c>
      <c r="G170" s="372">
        <f t="shared" ref="G170:G202" si="34">D170*C170</f>
        <v>16498</v>
      </c>
      <c r="H170" s="374">
        <f t="shared" ref="H170:H204" si="35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3"/>
        <v>-1954.0000000000007</v>
      </c>
      <c r="G171" s="372">
        <f t="shared" si="34"/>
        <v>20164</v>
      </c>
      <c r="H171" s="374">
        <f t="shared" si="35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3"/>
        <v>-1457.1799999999996</v>
      </c>
      <c r="G172" s="372">
        <f t="shared" si="34"/>
        <v>16425.18</v>
      </c>
      <c r="H172" s="374">
        <f t="shared" si="35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3"/>
        <v>-1412.67</v>
      </c>
      <c r="G173" s="372">
        <f t="shared" si="34"/>
        <v>12638.67</v>
      </c>
      <c r="H173" s="374">
        <f t="shared" si="35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3"/>
        <v>-1429.6799999999989</v>
      </c>
      <c r="G174" s="372">
        <f t="shared" si="34"/>
        <v>16397.68</v>
      </c>
      <c r="H174" s="374">
        <f t="shared" si="35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3"/>
        <v>-2201.6750000000015</v>
      </c>
      <c r="G175" s="372">
        <f t="shared" si="34"/>
        <v>20221.675000000003</v>
      </c>
      <c r="H175" s="374">
        <f t="shared" si="35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3"/>
        <v>-1864.1749999999995</v>
      </c>
      <c r="G176" s="372">
        <f t="shared" si="34"/>
        <v>19884.174999999999</v>
      </c>
      <c r="H176" s="374">
        <f t="shared" si="35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3"/>
        <v>-1373.260000000002</v>
      </c>
      <c r="G177" s="372">
        <f t="shared" si="34"/>
        <v>16205.260000000002</v>
      </c>
      <c r="H177" s="374">
        <f t="shared" si="35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3"/>
        <v>-929.26000000000215</v>
      </c>
      <c r="G178" s="372">
        <f t="shared" si="34"/>
        <v>16205.260000000002</v>
      </c>
      <c r="H178" s="374">
        <f t="shared" si="35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3"/>
        <v>-1451.260000000002</v>
      </c>
      <c r="G179" s="372">
        <f t="shared" si="34"/>
        <v>16205.260000000002</v>
      </c>
      <c r="H179" s="374">
        <f t="shared" si="35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3"/>
        <v>-1821.7500000000016</v>
      </c>
      <c r="G180" s="372">
        <f t="shared" si="34"/>
        <v>19799.25</v>
      </c>
      <c r="H180" s="374">
        <f t="shared" si="35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3"/>
        <v>-2035.2599999999995</v>
      </c>
      <c r="G181" s="372">
        <f t="shared" si="34"/>
        <v>23338.260000000002</v>
      </c>
      <c r="H181" s="374">
        <f t="shared" si="35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6">C182*(E182-D182)</f>
        <v>-1804.4750000000001</v>
      </c>
      <c r="G182" s="372">
        <f t="shared" si="34"/>
        <v>19749.474999999999</v>
      </c>
      <c r="H182" s="374">
        <f t="shared" si="35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6"/>
        <v>-1934.474999999999</v>
      </c>
      <c r="G183" s="372">
        <f t="shared" si="34"/>
        <v>19749.474999999999</v>
      </c>
      <c r="H183" s="374">
        <f t="shared" si="35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6"/>
        <v>-1664.4749999999995</v>
      </c>
      <c r="G184" s="372">
        <f t="shared" si="34"/>
        <v>19749.474999999999</v>
      </c>
      <c r="H184" s="374">
        <f t="shared" si="35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6"/>
        <v>-1284.3300000000027</v>
      </c>
      <c r="G185" s="372">
        <f t="shared" si="34"/>
        <v>23223.33</v>
      </c>
      <c r="H185" s="374">
        <f t="shared" si="35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6"/>
        <v>-3507.3149999999991</v>
      </c>
      <c r="G186" s="372">
        <f t="shared" si="34"/>
        <v>26607.314999999999</v>
      </c>
      <c r="H186" s="374">
        <f t="shared" si="35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6"/>
        <v>-2464.409999999998</v>
      </c>
      <c r="G187" s="372">
        <f t="shared" si="34"/>
        <v>23158.41</v>
      </c>
      <c r="H187" s="374">
        <f t="shared" si="35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6"/>
        <v>-2221</v>
      </c>
      <c r="G188" s="372">
        <f t="shared" si="34"/>
        <v>19671</v>
      </c>
      <c r="H188" s="374">
        <f t="shared" si="35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6"/>
        <v>-2463.5</v>
      </c>
      <c r="G189" s="372">
        <f t="shared" si="34"/>
        <v>19671</v>
      </c>
      <c r="H189" s="374">
        <f t="shared" si="35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6"/>
        <v>-2186</v>
      </c>
      <c r="G190" s="372">
        <f t="shared" si="34"/>
        <v>19671</v>
      </c>
      <c r="H190" s="374">
        <f t="shared" si="35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6"/>
        <v>-2728.5000000000005</v>
      </c>
      <c r="G191" s="372">
        <f t="shared" si="34"/>
        <v>19671</v>
      </c>
      <c r="H191" s="374">
        <f t="shared" si="35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6"/>
        <v>-2553.4999999999995</v>
      </c>
      <c r="G192" s="372">
        <f t="shared" si="34"/>
        <v>19671</v>
      </c>
      <c r="H192" s="374">
        <f t="shared" si="35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6"/>
        <v>-2793.4999999999982</v>
      </c>
      <c r="G193" s="372">
        <f t="shared" si="34"/>
        <v>19671</v>
      </c>
      <c r="H193" s="374">
        <f t="shared" si="35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6"/>
        <v>-2561</v>
      </c>
      <c r="G194" s="372">
        <f t="shared" si="34"/>
        <v>19541</v>
      </c>
      <c r="H194" s="374">
        <f t="shared" si="35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6"/>
        <v>-3036.0000000000014</v>
      </c>
      <c r="G195" s="372">
        <f t="shared" si="34"/>
        <v>19541</v>
      </c>
      <c r="H195" s="374">
        <f t="shared" si="35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6"/>
        <v>-2591.0000000000009</v>
      </c>
      <c r="G196" s="372">
        <f t="shared" si="34"/>
        <v>19541</v>
      </c>
      <c r="H196" s="374">
        <f t="shared" si="35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6"/>
        <v>-1716.0000000000011</v>
      </c>
      <c r="G197" s="372">
        <f t="shared" si="34"/>
        <v>19411</v>
      </c>
      <c r="H197" s="374">
        <f t="shared" si="35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6"/>
        <v>-829.07999999999902</v>
      </c>
      <c r="G198" s="372">
        <f t="shared" si="34"/>
        <v>15707.08</v>
      </c>
      <c r="H198" s="374">
        <f t="shared" si="35"/>
        <v>-5.2783840153612198E-2</v>
      </c>
      <c r="I198" s="717" t="s">
        <v>759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6"/>
        <v>-490.00000000000057</v>
      </c>
      <c r="G199" s="372">
        <f t="shared" si="34"/>
        <v>15708.000000000002</v>
      </c>
      <c r="H199" s="374">
        <f t="shared" si="35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6"/>
        <v>-1076.0000000000018</v>
      </c>
      <c r="G200" s="372">
        <f t="shared" si="34"/>
        <v>15708.000000000002</v>
      </c>
      <c r="H200" s="374">
        <f t="shared" si="35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6"/>
        <v>474.00000000000091</v>
      </c>
      <c r="G201" s="372">
        <f t="shared" si="34"/>
        <v>7648.9999999999991</v>
      </c>
      <c r="H201" s="374">
        <f t="shared" si="35"/>
        <v>6.1968884821545424E-2</v>
      </c>
      <c r="I201" s="717" t="s">
        <v>746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6"/>
        <v>696.99999999999989</v>
      </c>
      <c r="G202" s="372">
        <f t="shared" si="34"/>
        <v>3490.5</v>
      </c>
      <c r="H202" s="374">
        <f t="shared" si="35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6"/>
        <v>671.99999999999989</v>
      </c>
      <c r="G203" s="372"/>
      <c r="H203" s="374">
        <f t="shared" si="35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6"/>
        <v>713.65000000000055</v>
      </c>
      <c r="G204" s="372">
        <f t="shared" ref="G204" si="37">D204*C204</f>
        <v>3435.3499999999995</v>
      </c>
      <c r="H204" s="374">
        <f t="shared" si="35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E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E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81.77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81.77</v>
      </c>
      <c r="R4" s="487">
        <v>5.3E-3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02" t="s">
        <v>78</v>
      </c>
      <c r="P42" s="80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89.947000000000003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89.129300000000001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88.311599999999999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87.493899999999996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86.676199999999994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85.858500000000006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85.040800000000004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84.223100000000002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83.4054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82.587699999999998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81.77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80.952299999999994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80.134599999999992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79.31689999999999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77.681499999999986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76.863799999999998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76.046099999999996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75.228399999999993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74.410700000000006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73.593000000000004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55.95</v>
      </c>
      <c r="R4" s="487">
        <v>-3.3300000000000003E-2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5595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225.99000000000069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176.04000000000087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3.2485938261216332E-2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3.5031277926720283E-2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530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2" t="s">
        <v>78</v>
      </c>
      <c r="P41" s="802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61.545000000000009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60.985500000000009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60.426000000000009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59.866500000000009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59.307000000000009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58.747500000000002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58.188000000000002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812</v>
      </c>
      <c r="J49" s="39">
        <v>-948</v>
      </c>
      <c r="K49" s="39">
        <v>46.9</v>
      </c>
      <c r="O49" s="81">
        <v>1.03</v>
      </c>
      <c r="P49" s="81">
        <f t="shared" si="17"/>
        <v>57.628500000000003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57.069000000000003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827</v>
      </c>
      <c r="J51" s="39">
        <v>-829</v>
      </c>
      <c r="K51" s="39"/>
      <c r="O51" s="81">
        <v>1.01</v>
      </c>
      <c r="P51" s="81">
        <f t="shared" si="17"/>
        <v>56.509500000000003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55.95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55.390500000000003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54.831000000000003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54.271500000000003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53.712000000000003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53.152500000000003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52.592999999999996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52.033500000000004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51.474000000000004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50.914500000000004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50.355000000000004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</v>
      </c>
      <c r="R4" s="487">
        <v>-3.3500000000000002E-2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09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09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02" t="s">
        <v>78</v>
      </c>
      <c r="P41" s="80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45.1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44.690000000000005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44.28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43.870000000000005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43.46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43.050000000000004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42.64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42.230000000000004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41.82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41.410000000000004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40.589999999999996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40.18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39.769999999999996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39.36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38.949999999999996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38.54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38.130000000000003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37.72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37.31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217.69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217.69</v>
      </c>
      <c r="R4" s="487">
        <v>-2.12E-2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02" t="s">
        <v>78</v>
      </c>
      <c r="P45" s="802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239.459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237.28210000000001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235.10520000000002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232.92830000000001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230.75140000000002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228.5745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226.39760000000001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224.22069999999999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222.0438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219.86689999999999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217.69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215.51310000000001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213.33619999999999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211.1593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208.98239999999998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206.80549999999999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204.62859999999998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202.45170000000002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200.2748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198.09790000000001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195.92099999999999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50</v>
      </c>
      <c r="R4" s="487">
        <v>-4.6699999999999998E-2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55.000000000000007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54.500000000000007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54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53.5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52.5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51.5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50.5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49.5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48.5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47.5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134.61000000000001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134.61000000000001</v>
      </c>
      <c r="R4" s="487">
        <v>-2.6599999999999999E-2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2" t="s">
        <v>78</v>
      </c>
      <c r="Q39" s="80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148.07100000000003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146.72490000000002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145.37880000000001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144.03270000000003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142.68660000000003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141.34050000000002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139.99440000000001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138.64830000000001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137.30220000000003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135.95610000000002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134.61000000000001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133.26390000000001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131.9178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130.57170000000002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129.22560000000001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127.87950000000001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126.5334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125.18730000000002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123.84120000000001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122.49510000000002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121.14900000000002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231.88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231.88</v>
      </c>
      <c r="R4" s="487">
        <v>-1.43E-2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2" t="s">
        <v>78</v>
      </c>
      <c r="P41" s="80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255.06800000000001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252.7492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250.43040000000002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248.11160000000001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245.7928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243.47400000000002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241.15520000000001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238.8364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236.51759999999999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234.19880000000001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231.88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229.56119999999999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227.2424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224.92359999999999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222.60479999999998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220.28599999999997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217.96719999999999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215.64840000000001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213.3296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211.01079999999999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208.69200000000001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95</vt:i4>
      </vt:variant>
    </vt:vector>
  </HeadingPairs>
  <TitlesOfParts>
    <vt:vector size="17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AYI</vt:lpstr>
      <vt:lpstr>DIA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2018-02-05T02:03:35Z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